
<file path=[Content_Types].xml><?xml version="1.0" encoding="utf-8"?>
<Types xmlns="http://schemas.openxmlformats.org/package/2006/content-types">
  <Default Extension="vml" ContentType="application/vnd.openxmlformats-officedocument.vmlDrawin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ellimages.xml" ContentType="application/vnd.wps-officedocument.cellimage+xml"/>
  <Override PartName="/xl/comments1.xml" ContentType="application/vnd.openxmlformats-officedocument.spreadsheetml.comment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375" tabRatio="916" firstSheet="2" activeTab="2"/>
  </bookViews>
  <sheets>
    <sheet name="水电含量分析" sheetId="93" state="hidden" r:id="rId1"/>
    <sheet name="对标分析表" sheetId="92" state="hidden" r:id="rId2"/>
    <sheet name="01封面" sheetId="64" r:id="rId3"/>
    <sheet name="02招标清单总说明底" sheetId="61" state="hidden" r:id="rId4"/>
    <sheet name="02招标清单总说明" sheetId="95" r:id="rId5"/>
    <sheet name="03附件钢筋工程量计算规则" sheetId="85" r:id="rId6"/>
    <sheet name="04工程造价汇总表" sheetId="69" r:id="rId7"/>
    <sheet name="05土建汇总表" sheetId="47" r:id="rId8"/>
    <sheet name="06土建清单" sheetId="86" r:id="rId9"/>
    <sheet name="07铝合金汇总表" sheetId="73" r:id="rId10"/>
    <sheet name="08铝合金及幕墙清单 " sheetId="75" r:id="rId11"/>
    <sheet name="09水电汇总表" sheetId="56" r:id="rId12"/>
    <sheet name="10安装清单" sheetId="57" r:id="rId13"/>
    <sheet name="11抗震支架汇总表" sheetId="80" r:id="rId14"/>
    <sheet name="12抗震支架清单 " sheetId="78" r:id="rId15"/>
    <sheet name="13装修单位汇总表" sheetId="81" r:id="rId16"/>
    <sheet name="14装修清单" sheetId="83" r:id="rId17"/>
    <sheet name="15园建汇总表" sheetId="68" r:id="rId18"/>
    <sheet name="16园林清单" sheetId="67" r:id="rId19"/>
    <sheet name="17其他项目" sheetId="98" r:id="rId20"/>
    <sheet name="18总承包服务费报价表" sheetId="43" r:id="rId21"/>
    <sheet name="19综合单价分析表" sheetId="63" r:id="rId22"/>
    <sheet name="20配电箱组价表 (2)" sheetId="96" state="hidden" r:id="rId23"/>
    <sheet name="20配电箱组价表" sheetId="77" r:id="rId24"/>
    <sheet name="21材料表" sheetId="39" r:id="rId25"/>
    <sheet name="13综合单价分析表(模板)" sheetId="60" state="hidden" r:id="rId26"/>
  </sheets>
  <externalReferences>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s>
  <definedNames>
    <definedName name="_xlnm._FilterDatabase" localSheetId="8" hidden="1">'06土建清单'!$A$3:$XEZ$509</definedName>
    <definedName name="_xlnm._FilterDatabase" localSheetId="10" hidden="1">'08铝合金及幕墙清单 '!$A$3:$M$75</definedName>
    <definedName name="_xlnm._FilterDatabase" localSheetId="12" hidden="1">'10安装清单'!$3:$1110</definedName>
    <definedName name="_xlnm._FilterDatabase" localSheetId="14" hidden="1">'12抗震支架清单 '!$3:$174</definedName>
    <definedName name="_xlnm._FilterDatabase" localSheetId="16" hidden="1">'14装修清单'!$3:$241</definedName>
    <definedName name="_xlnm._FilterDatabase" localSheetId="18" hidden="1">'16园林清单'!$A$3:$N$354</definedName>
    <definedName name="_xlnm._FilterDatabase" localSheetId="22" hidden="1">'20配电箱组价表 (2)'!$A$2:$H$878</definedName>
    <definedName name="_xlnm._FilterDatabase" localSheetId="23" hidden="1">'20配电箱组价表'!$A$22:$H$33</definedName>
    <definedName name="_______ys1" localSheetId="11">#REF!</definedName>
    <definedName name="_______ys1" localSheetId="12">#REF!</definedName>
    <definedName name="_______ys1" localSheetId="20">#REF!</definedName>
    <definedName name="_______ys1" localSheetId="25">#REF!</definedName>
    <definedName name="_______ys1" localSheetId="24">#REF!</definedName>
    <definedName name="_______ys1">#REF!</definedName>
    <definedName name="______ys1" localSheetId="11">#REF!</definedName>
    <definedName name="______ys1" localSheetId="12">#REF!</definedName>
    <definedName name="______ys1" localSheetId="20">#REF!</definedName>
    <definedName name="______ys1" localSheetId="25">#REF!</definedName>
    <definedName name="______ys1" localSheetId="24">#REF!</definedName>
    <definedName name="______ys1">#REF!</definedName>
    <definedName name="______ys3" localSheetId="11">#REF!</definedName>
    <definedName name="______ys3" localSheetId="12">#REF!</definedName>
    <definedName name="______ys3" localSheetId="20">#REF!</definedName>
    <definedName name="______ys3" localSheetId="25">#REF!</definedName>
    <definedName name="______ys3" localSheetId="24">#REF!</definedName>
    <definedName name="______ys3">#REF!</definedName>
    <definedName name="_____xlfn.IFERROR" hidden="1">#NAME?</definedName>
    <definedName name="____sn02" localSheetId="11">#REF!</definedName>
    <definedName name="____sn02" localSheetId="12">#REF!</definedName>
    <definedName name="____sn02" localSheetId="20">#REF!</definedName>
    <definedName name="____sn02" localSheetId="25">#REF!</definedName>
    <definedName name="____sn02" localSheetId="24">#REF!</definedName>
    <definedName name="____sn02">#REF!</definedName>
    <definedName name="____sn03" localSheetId="11">#REF!</definedName>
    <definedName name="____sn03" localSheetId="12">#REF!</definedName>
    <definedName name="____sn03" localSheetId="20">#REF!</definedName>
    <definedName name="____sn03" localSheetId="25">#REF!</definedName>
    <definedName name="____sn03" localSheetId="24">#REF!</definedName>
    <definedName name="____sn03">#REF!</definedName>
    <definedName name="____sn04" localSheetId="11">#REF!</definedName>
    <definedName name="____sn04" localSheetId="12">#REF!</definedName>
    <definedName name="____sn04" localSheetId="20">#REF!</definedName>
    <definedName name="____sn04" localSheetId="25">#REF!</definedName>
    <definedName name="____sn04" localSheetId="24">#REF!</definedName>
    <definedName name="____sn04">#REF!</definedName>
    <definedName name="____sn05" localSheetId="11">#REF!</definedName>
    <definedName name="____sn05" localSheetId="12">#REF!</definedName>
    <definedName name="____sn05" localSheetId="25">#REF!</definedName>
    <definedName name="____sn05" localSheetId="24">#REF!</definedName>
    <definedName name="____sn05">#REF!</definedName>
    <definedName name="____sn06" localSheetId="11">#REF!</definedName>
    <definedName name="____sn06" localSheetId="12">#REF!</definedName>
    <definedName name="____sn06" localSheetId="25">#REF!</definedName>
    <definedName name="____sn06" localSheetId="24">#REF!</definedName>
    <definedName name="____sn06">#REF!</definedName>
    <definedName name="____sn07" localSheetId="11">#REF!</definedName>
    <definedName name="____sn07" localSheetId="12">#REF!</definedName>
    <definedName name="____sn07" localSheetId="25">#REF!</definedName>
    <definedName name="____sn07" localSheetId="24">#REF!</definedName>
    <definedName name="____sn07">#REF!</definedName>
    <definedName name="____sn08" localSheetId="11">#REF!</definedName>
    <definedName name="____sn08" localSheetId="12">#REF!</definedName>
    <definedName name="____sn08" localSheetId="25">#REF!</definedName>
    <definedName name="____sn08" localSheetId="24">#REF!</definedName>
    <definedName name="____sn08">#REF!</definedName>
    <definedName name="____x1" localSheetId="11">#REF!</definedName>
    <definedName name="____x1" localSheetId="12">#REF!</definedName>
    <definedName name="____x1" localSheetId="25">#REF!</definedName>
    <definedName name="____x1" localSheetId="24">#REF!</definedName>
    <definedName name="____x1">#REF!</definedName>
    <definedName name="____xlfn.IFERROR" hidden="1">#NAME?</definedName>
    <definedName name="____xlfn.SUMIFS" hidden="1">#NAME?</definedName>
    <definedName name="___sn01" localSheetId="11">#REF!</definedName>
    <definedName name="___sn01" localSheetId="12">#REF!</definedName>
    <definedName name="___sn01" localSheetId="20">#REF!</definedName>
    <definedName name="___sn01" localSheetId="25">#REF!</definedName>
    <definedName name="___sn01" localSheetId="24">#REF!</definedName>
    <definedName name="___sn01">#REF!</definedName>
    <definedName name="___sn02" localSheetId="11">#REF!</definedName>
    <definedName name="___sn02" localSheetId="12">#REF!</definedName>
    <definedName name="___sn02" localSheetId="20">#REF!</definedName>
    <definedName name="___sn02" localSheetId="25">#REF!</definedName>
    <definedName name="___sn02" localSheetId="24">#REF!</definedName>
    <definedName name="___sn02">#REF!</definedName>
    <definedName name="___sn03" localSheetId="11">#REF!</definedName>
    <definedName name="___sn03" localSheetId="12">#REF!</definedName>
    <definedName name="___sn03" localSheetId="20">#REF!</definedName>
    <definedName name="___sn03" localSheetId="25">#REF!</definedName>
    <definedName name="___sn03" localSheetId="24">#REF!</definedName>
    <definedName name="___sn03">#REF!</definedName>
    <definedName name="___sn04" localSheetId="11">#REF!</definedName>
    <definedName name="___sn04" localSheetId="12">#REF!</definedName>
    <definedName name="___sn04" localSheetId="25">#REF!</definedName>
    <definedName name="___sn04" localSheetId="24">#REF!</definedName>
    <definedName name="___sn04">#REF!</definedName>
    <definedName name="___sn05" localSheetId="11">#REF!</definedName>
    <definedName name="___sn05" localSheetId="12">#REF!</definedName>
    <definedName name="___sn05" localSheetId="25">#REF!</definedName>
    <definedName name="___sn05" localSheetId="24">#REF!</definedName>
    <definedName name="___sn05">#REF!</definedName>
    <definedName name="___sn06" localSheetId="11">#REF!</definedName>
    <definedName name="___sn06" localSheetId="12">#REF!</definedName>
    <definedName name="___sn06" localSheetId="25">#REF!</definedName>
    <definedName name="___sn06" localSheetId="24">#REF!</definedName>
    <definedName name="___sn06">#REF!</definedName>
    <definedName name="___sn07" localSheetId="11">#REF!</definedName>
    <definedName name="___sn07" localSheetId="12">#REF!</definedName>
    <definedName name="___sn07" localSheetId="25">#REF!</definedName>
    <definedName name="___sn07" localSheetId="24">#REF!</definedName>
    <definedName name="___sn07">#REF!</definedName>
    <definedName name="___sn08" localSheetId="11">#REF!</definedName>
    <definedName name="___sn08" localSheetId="12">#REF!</definedName>
    <definedName name="___sn08" localSheetId="25">#REF!</definedName>
    <definedName name="___sn08" localSheetId="24">#REF!</definedName>
    <definedName name="___sn08">#REF!</definedName>
    <definedName name="___x1" localSheetId="11">#REF!</definedName>
    <definedName name="___x1" localSheetId="12">#REF!</definedName>
    <definedName name="___x1" localSheetId="25">#REF!</definedName>
    <definedName name="___x1" localSheetId="24">#REF!</definedName>
    <definedName name="___x1">#REF!</definedName>
    <definedName name="___xlfn.IFERROR" hidden="1">#NAME?</definedName>
    <definedName name="___xlfn.SUMIFS" hidden="1">#NAME?</definedName>
    <definedName name="___ys2" localSheetId="11">#REF!</definedName>
    <definedName name="___ys2" localSheetId="12">#REF!</definedName>
    <definedName name="___ys2" localSheetId="20">#REF!</definedName>
    <definedName name="___ys2" localSheetId="25">#REF!</definedName>
    <definedName name="___ys2" localSheetId="24">#REF!</definedName>
    <definedName name="___ys2">#REF!</definedName>
    <definedName name="__a1" localSheetId="11">#REF!</definedName>
    <definedName name="__a1" localSheetId="12">#REF!</definedName>
    <definedName name="__a1" localSheetId="20">#REF!</definedName>
    <definedName name="__a1" localSheetId="25">#REF!</definedName>
    <definedName name="__a1" localSheetId="24">#REF!</definedName>
    <definedName name="__a1">#REF!</definedName>
    <definedName name="__a2" localSheetId="11">#REF!</definedName>
    <definedName name="__a2" localSheetId="12">#REF!</definedName>
    <definedName name="__a2" localSheetId="20">#REF!</definedName>
    <definedName name="__a2" localSheetId="25">#REF!</definedName>
    <definedName name="__a2" localSheetId="24">#REF!</definedName>
    <definedName name="__a2">#REF!</definedName>
    <definedName name="__sn01" localSheetId="11">#REF!</definedName>
    <definedName name="__sn01" localSheetId="12">#REF!</definedName>
    <definedName name="__sn01" localSheetId="25">#REF!</definedName>
    <definedName name="__sn01" localSheetId="24">#REF!</definedName>
    <definedName name="__sn01">#REF!</definedName>
    <definedName name="__sn02" localSheetId="11">#REF!</definedName>
    <definedName name="__sn02" localSheetId="12">#REF!</definedName>
    <definedName name="__sn02" localSheetId="25">#REF!</definedName>
    <definedName name="__sn02" localSheetId="24">#REF!</definedName>
    <definedName name="__sn02">#REF!</definedName>
    <definedName name="__sn03" localSheetId="11">#REF!</definedName>
    <definedName name="__sn03" localSheetId="12">#REF!</definedName>
    <definedName name="__sn03" localSheetId="25">#REF!</definedName>
    <definedName name="__sn03" localSheetId="24">#REF!</definedName>
    <definedName name="__sn03">#REF!</definedName>
    <definedName name="__sn04" localSheetId="11">#REF!</definedName>
    <definedName name="__sn04" localSheetId="12">#REF!</definedName>
    <definedName name="__sn04" localSheetId="25">#REF!</definedName>
    <definedName name="__sn04" localSheetId="24">#REF!</definedName>
    <definedName name="__sn04">#REF!</definedName>
    <definedName name="__sn05" localSheetId="11">#REF!</definedName>
    <definedName name="__sn05" localSheetId="12">#REF!</definedName>
    <definedName name="__sn05" localSheetId="25">#REF!</definedName>
    <definedName name="__sn05" localSheetId="24">#REF!</definedName>
    <definedName name="__sn05">#REF!</definedName>
    <definedName name="__sn06" localSheetId="11">#REF!</definedName>
    <definedName name="__sn06" localSheetId="12">#REF!</definedName>
    <definedName name="__sn06" localSheetId="25">#REF!</definedName>
    <definedName name="__sn06" localSheetId="24">#REF!</definedName>
    <definedName name="__sn06">#REF!</definedName>
    <definedName name="__sn07" localSheetId="11">#REF!</definedName>
    <definedName name="__sn07" localSheetId="12">#REF!</definedName>
    <definedName name="__sn07" localSheetId="25">#REF!</definedName>
    <definedName name="__sn07" localSheetId="24">#REF!</definedName>
    <definedName name="__sn07">#REF!</definedName>
    <definedName name="__sn08" localSheetId="11">#REF!</definedName>
    <definedName name="__sn08" localSheetId="12">#REF!</definedName>
    <definedName name="__sn08" localSheetId="25">#REF!</definedName>
    <definedName name="__sn08" localSheetId="24">#REF!</definedName>
    <definedName name="__sn08">#REF!</definedName>
    <definedName name="__x1" localSheetId="11">#REF!</definedName>
    <definedName name="__x1" localSheetId="12">#REF!</definedName>
    <definedName name="__x1" localSheetId="25">#REF!</definedName>
    <definedName name="__x1" localSheetId="24">#REF!</definedName>
    <definedName name="__x1">#REF!</definedName>
    <definedName name="__xlfn.IFERROR" hidden="1">#NAME?</definedName>
    <definedName name="__xlfn.SUMIFS" hidden="1">#NAME?</definedName>
    <definedName name="__xlnm._FilterDatabase" localSheetId="11">#REF!</definedName>
    <definedName name="__xlnm._FilterDatabase" localSheetId="12">#REF!</definedName>
    <definedName name="__xlnm._FilterDatabase" localSheetId="20">#REF!</definedName>
    <definedName name="__xlnm._FilterDatabase" localSheetId="25">#REF!</definedName>
    <definedName name="__xlnm._FilterDatabase" localSheetId="24">#REF!</definedName>
    <definedName name="__xlnm._FilterDatabase">#REF!</definedName>
    <definedName name="__ys1" localSheetId="11">#REF!</definedName>
    <definedName name="__ys1" localSheetId="12">#REF!</definedName>
    <definedName name="__ys1" localSheetId="20">#REF!</definedName>
    <definedName name="__ys1" localSheetId="25">#REF!</definedName>
    <definedName name="__ys1" localSheetId="24">#REF!</definedName>
    <definedName name="__ys1">#REF!</definedName>
    <definedName name="__ys2" localSheetId="11">#REF!</definedName>
    <definedName name="__ys2" localSheetId="12">#REF!</definedName>
    <definedName name="__ys2" localSheetId="20">#REF!</definedName>
    <definedName name="__ys2" localSheetId="25">#REF!</definedName>
    <definedName name="__ys2" localSheetId="24">#REF!</definedName>
    <definedName name="__ys2">#REF!</definedName>
    <definedName name="__ys3" localSheetId="11">#REF!</definedName>
    <definedName name="__ys3" localSheetId="12">#REF!</definedName>
    <definedName name="__ys3" localSheetId="25">#REF!</definedName>
    <definedName name="__ys3" localSheetId="24">#REF!</definedName>
    <definedName name="__ys3">#REF!</definedName>
    <definedName name="_1.0_1.3_24" localSheetId="7">#REF!</definedName>
    <definedName name="_1.0_1.3_24" localSheetId="11">#REF!</definedName>
    <definedName name="_1.0_1.3_24" localSheetId="12">#REF!</definedName>
    <definedName name="_1.0_1.3_24" localSheetId="25">#REF!</definedName>
    <definedName name="_1.0_1.3_24" localSheetId="24">#REF!</definedName>
    <definedName name="_1.0_1.3_24">#REF!</definedName>
    <definedName name="_1a1_" localSheetId="11">#REF!</definedName>
    <definedName name="_1a1_" localSheetId="12">#REF!</definedName>
    <definedName name="_1a1_" localSheetId="25">#REF!</definedName>
    <definedName name="_1a1_" localSheetId="24">#REF!</definedName>
    <definedName name="_1a1_">#REF!</definedName>
    <definedName name="_3a111_" localSheetId="11">#REF!</definedName>
    <definedName name="_3a111_" localSheetId="12">#REF!</definedName>
    <definedName name="_3a111_" localSheetId="25">#REF!</definedName>
    <definedName name="_3a111_" localSheetId="24">#REF!</definedName>
    <definedName name="_3a111_">#REF!</definedName>
    <definedName name="_43.1_4.3_0.3_2_1.1__0.2_0.2_2" localSheetId="11">#REF!</definedName>
    <definedName name="_43.1_4.3_0.3_2_1.1__0.2_0.2_2" localSheetId="12">#REF!</definedName>
    <definedName name="_43.1_4.3_0.3_2_1.1__0.2_0.2_2" localSheetId="25">#REF!</definedName>
    <definedName name="_43.1_4.3_0.3_2_1.1__0.2_0.2_2" localSheetId="24">#REF!</definedName>
    <definedName name="_43.1_4.3_0.3_2_1.1__0.2_0.2_2">#REF!</definedName>
    <definedName name="_4a2_" localSheetId="11">#REF!</definedName>
    <definedName name="_4a2_" localSheetId="12">#REF!</definedName>
    <definedName name="_4a2_" localSheetId="25">#REF!</definedName>
    <definedName name="_4a2_" localSheetId="24">#REF!</definedName>
    <definedName name="_4a2_">#REF!</definedName>
    <definedName name="_4x1_" localSheetId="11">#REF!</definedName>
    <definedName name="_4x1_" localSheetId="12">#REF!</definedName>
    <definedName name="_4x1_" localSheetId="25">#REF!</definedName>
    <definedName name="_4x1_" localSheetId="24">#REF!</definedName>
    <definedName name="_4x1_">#REF!</definedName>
    <definedName name="_8_8" localSheetId="11">EVALUATE+#REF!</definedName>
    <definedName name="_8_8" localSheetId="12">EVALUATE+#REF!</definedName>
    <definedName name="_8_8" localSheetId="20">EVALUATE+#REF!</definedName>
    <definedName name="_8_8" localSheetId="25">EVALUATE+#REF!</definedName>
    <definedName name="_8_8" localSheetId="24">EVALUATE+#REF!</definedName>
    <definedName name="_8_8">EVALUATE+#REF!</definedName>
    <definedName name="_a1" localSheetId="11">#REF!</definedName>
    <definedName name="_a1" localSheetId="12">#REF!</definedName>
    <definedName name="_a1" localSheetId="20">#REF!</definedName>
    <definedName name="_a1" localSheetId="25">#REF!</definedName>
    <definedName name="_a1" localSheetId="24">#REF!</definedName>
    <definedName name="_a1">#REF!</definedName>
    <definedName name="_a2" localSheetId="11">#REF!</definedName>
    <definedName name="_a2" localSheetId="12">#REF!</definedName>
    <definedName name="_a2" localSheetId="20">#REF!</definedName>
    <definedName name="_a2" localSheetId="25">#REF!</definedName>
    <definedName name="_a2" localSheetId="24">#REF!</definedName>
    <definedName name="_a2">#REF!</definedName>
    <definedName name="_xlnm._FilterDatabase" localSheetId="11" hidden="1">#REF!</definedName>
    <definedName name="_xlnm._FilterDatabase" localSheetId="20" hidden="1">#REF!</definedName>
    <definedName name="_xlnm._FilterDatabase" localSheetId="25" hidden="1">#REF!</definedName>
    <definedName name="_xlnm._FilterDatabase" localSheetId="24" hidden="1">'21材料表'!$A$3:$G$8</definedName>
    <definedName name="_xlnm._FilterDatabase" hidden="1">#REF!</definedName>
    <definedName name="_m3" localSheetId="7">#REF!</definedName>
    <definedName name="_m3" localSheetId="11">#REF!</definedName>
    <definedName name="_m3" localSheetId="12">#REF!</definedName>
    <definedName name="_m3" localSheetId="25">#REF!</definedName>
    <definedName name="_m3" localSheetId="24">#REF!</definedName>
    <definedName name="_m3">#REF!</definedName>
    <definedName name="_Order1" hidden="1">255</definedName>
    <definedName name="_sn01" localSheetId="7">#REF!</definedName>
    <definedName name="_sn01" localSheetId="11">#REF!</definedName>
    <definedName name="_sn01" localSheetId="12">#REF!</definedName>
    <definedName name="_sn01" localSheetId="20">#REF!</definedName>
    <definedName name="_sn01" localSheetId="25">#REF!</definedName>
    <definedName name="_sn01" localSheetId="24">#REF!</definedName>
    <definedName name="_sn01">#REF!</definedName>
    <definedName name="_sn02" localSheetId="7">#REF!</definedName>
    <definedName name="_sn02" localSheetId="11">#REF!</definedName>
    <definedName name="_sn02" localSheetId="12">#REF!</definedName>
    <definedName name="_sn02" localSheetId="20">#REF!</definedName>
    <definedName name="_sn02" localSheetId="25">#REF!</definedName>
    <definedName name="_sn02" localSheetId="24">#REF!</definedName>
    <definedName name="_sn02">#REF!</definedName>
    <definedName name="_sn03" localSheetId="11">#REF!</definedName>
    <definedName name="_sn03" localSheetId="12">#REF!</definedName>
    <definedName name="_sn03" localSheetId="20">#REF!</definedName>
    <definedName name="_sn03" localSheetId="25">#REF!</definedName>
    <definedName name="_sn03" localSheetId="24">#REF!</definedName>
    <definedName name="_sn03">#REF!</definedName>
    <definedName name="_sn04" localSheetId="7">#REF!</definedName>
    <definedName name="_sn04" localSheetId="11">#REF!</definedName>
    <definedName name="_sn04" localSheetId="12">#REF!</definedName>
    <definedName name="_sn04" localSheetId="25">#REF!</definedName>
    <definedName name="_sn04" localSheetId="24">#REF!</definedName>
    <definedName name="_sn04">#REF!</definedName>
    <definedName name="_sn05" localSheetId="7">#REF!</definedName>
    <definedName name="_sn05" localSheetId="11">#REF!</definedName>
    <definedName name="_sn05" localSheetId="12">#REF!</definedName>
    <definedName name="_sn05" localSheetId="25">#REF!</definedName>
    <definedName name="_sn05" localSheetId="24">#REF!</definedName>
    <definedName name="_sn05">#REF!</definedName>
    <definedName name="_sn06" localSheetId="7">#REF!</definedName>
    <definedName name="_sn06" localSheetId="11">#REF!</definedName>
    <definedName name="_sn06" localSheetId="12">#REF!</definedName>
    <definedName name="_sn06" localSheetId="25">#REF!</definedName>
    <definedName name="_sn06" localSheetId="24">#REF!</definedName>
    <definedName name="_sn06">#REF!</definedName>
    <definedName name="_sn07" localSheetId="7">#REF!</definedName>
    <definedName name="_sn07" localSheetId="11">#REF!</definedName>
    <definedName name="_sn07" localSheetId="12">#REF!</definedName>
    <definedName name="_sn07" localSheetId="25">#REF!</definedName>
    <definedName name="_sn07" localSheetId="24">#REF!</definedName>
    <definedName name="_sn07">#REF!</definedName>
    <definedName name="_sn08" localSheetId="7">#REF!</definedName>
    <definedName name="_sn08" localSheetId="11">#REF!</definedName>
    <definedName name="_sn08" localSheetId="12">#REF!</definedName>
    <definedName name="_sn08" localSheetId="25">#REF!</definedName>
    <definedName name="_sn08" localSheetId="24">#REF!</definedName>
    <definedName name="_sn08">#REF!</definedName>
    <definedName name="_x1" localSheetId="11">#REF!</definedName>
    <definedName name="_x1" localSheetId="12">#REF!</definedName>
    <definedName name="_x1" localSheetId="25">#REF!</definedName>
    <definedName name="_x1" localSheetId="24">#REF!</definedName>
    <definedName name="_x1">#REF!</definedName>
    <definedName name="_ys1" localSheetId="11">#REF!</definedName>
    <definedName name="_ys1" localSheetId="12">#REF!</definedName>
    <definedName name="_ys1" localSheetId="25">#REF!</definedName>
    <definedName name="_ys1" localSheetId="24">#REF!</definedName>
    <definedName name="_ys1">#REF!</definedName>
    <definedName name="_ys2" localSheetId="11">#REF!</definedName>
    <definedName name="_ys2" localSheetId="12">#REF!</definedName>
    <definedName name="_ys2" localSheetId="25">#REF!</definedName>
    <definedName name="_ys2" localSheetId="24">#REF!</definedName>
    <definedName name="_ys2">#REF!</definedName>
    <definedName name="_ys3" localSheetId="11">#REF!</definedName>
    <definedName name="_ys3" localSheetId="12">#REF!</definedName>
    <definedName name="_ys3" localSheetId="25">#REF!</definedName>
    <definedName name="_ys3" localSheetId="24">#REF!</definedName>
    <definedName name="_ys3">#REF!</definedName>
    <definedName name="A2A3零星" localSheetId="7">[10]!B</definedName>
    <definedName name="A2A3零星" localSheetId="11">'[1]02清单总说明'!B</definedName>
    <definedName name="A2A3零星" localSheetId="12">'[1]02清单总说明'!B</definedName>
    <definedName name="A2A3零星" localSheetId="20">#N/A</definedName>
    <definedName name="A2A3零星" localSheetId="25">#N/A</definedName>
    <definedName name="A2A3零星" localSheetId="24">[10]!B</definedName>
    <definedName name="A2A3零星">[10]!B</definedName>
    <definedName name="A2A3外墙" localSheetId="7">[10]!B</definedName>
    <definedName name="A2A3外墙" localSheetId="11">'[1]02清单总说明'!B</definedName>
    <definedName name="A2A3外墙" localSheetId="12">'[1]02清单总说明'!B</definedName>
    <definedName name="A2A3外墙" localSheetId="20">#N/A</definedName>
    <definedName name="A2A3外墙" localSheetId="25">#N/A</definedName>
    <definedName name="A2A3外墙" localSheetId="24">[10]!B</definedName>
    <definedName name="A2A3外墙">[10]!B</definedName>
    <definedName name="A2A3阳台" localSheetId="7">[10]!B</definedName>
    <definedName name="A2A3阳台" localSheetId="11">'[1]02清单总说明'!B</definedName>
    <definedName name="A2A3阳台" localSheetId="12">'[1]02清单总说明'!B</definedName>
    <definedName name="A2A3阳台" localSheetId="20">#N/A</definedName>
    <definedName name="A2A3阳台" localSheetId="25">#N/A</definedName>
    <definedName name="A2A3阳台" localSheetId="24">[10]!B</definedName>
    <definedName name="A2A3阳台">[10]!B</definedName>
    <definedName name="A3A2" localSheetId="24">[10]!B</definedName>
    <definedName name="A3A2">#N/A</definedName>
    <definedName name="a3b3">#N/A</definedName>
    <definedName name="AAA" localSheetId="7">#REF!+#REF!+0.1</definedName>
    <definedName name="AAA" localSheetId="11">#REF!+#REF!+0.1</definedName>
    <definedName name="AAA" localSheetId="12">#REF!+#REF!+0.1</definedName>
    <definedName name="AAA" localSheetId="20">#REF!+#REF!+0.1</definedName>
    <definedName name="AAA" localSheetId="25">#REF!+#REF!+0.1</definedName>
    <definedName name="AAA" localSheetId="24">#REF!+#REF!+0.1</definedName>
    <definedName name="AAA">#REF!+#REF!+0.1</definedName>
    <definedName name="AAAA" localSheetId="7">#REF!+#REF!+0.1</definedName>
    <definedName name="AAAA" localSheetId="11">#REF!+#REF!+0.1</definedName>
    <definedName name="AAAA" localSheetId="12">#REF!+#REF!+0.1</definedName>
    <definedName name="AAAA" localSheetId="20">#REF!+#REF!+0.1</definedName>
    <definedName name="AAAA" localSheetId="25">#REF!+#REF!+0.1</definedName>
    <definedName name="AAAA" localSheetId="24">#REF!+#REF!+0.1</definedName>
    <definedName name="AAAA">#REF!+#REF!+0.1</definedName>
    <definedName name="aaaaaa" localSheetId="11">#REF!</definedName>
    <definedName name="aaaaaa" localSheetId="12">#REF!</definedName>
    <definedName name="aaaaaa" localSheetId="20">#REF!</definedName>
    <definedName name="aaaaaa" localSheetId="25">#REF!</definedName>
    <definedName name="aaaaaa" localSheetId="24">#REF!</definedName>
    <definedName name="aaaaaa">#REF!</definedName>
    <definedName name="ac" localSheetId="11">#REF!</definedName>
    <definedName name="ac" localSheetId="12">#REF!</definedName>
    <definedName name="ac" localSheetId="25">#REF!</definedName>
    <definedName name="ac" localSheetId="24">#REF!</definedName>
    <definedName name="ac">#REF!</definedName>
    <definedName name="ASA" localSheetId="11">#REF!</definedName>
    <definedName name="ASA" localSheetId="12">#REF!</definedName>
    <definedName name="ASA" localSheetId="25">#REF!</definedName>
    <definedName name="ASA" localSheetId="24">#REF!</definedName>
    <definedName name="ASA">#REF!</definedName>
    <definedName name="AXC" localSheetId="24">[10]!B</definedName>
    <definedName name="AXC">#N/A</definedName>
    <definedName name="B主筋锚长" localSheetId="7">[2]内围地梁钢筋说明!$C$17</definedName>
    <definedName name="B主筋锚长" localSheetId="11">[2]内围地梁钢筋说明!$C$17</definedName>
    <definedName name="B主筋锚长" localSheetId="12">[2]内围地梁钢筋说明!$C$17</definedName>
    <definedName name="B主筋锚长" localSheetId="24">[2]内围地梁钢筋说明!$C$17</definedName>
    <definedName name="B主筋锚长">[2]内围地梁钢筋说明!$C$17</definedName>
    <definedName name="Database" localSheetId="11" hidden="1">#REF!</definedName>
    <definedName name="Database" localSheetId="12" hidden="1">#REF!</definedName>
    <definedName name="Database" localSheetId="20" hidden="1">#REF!</definedName>
    <definedName name="Database" localSheetId="25" hidden="1">#REF!</definedName>
    <definedName name="Database" localSheetId="24" hidden="1">#REF!</definedName>
    <definedName name="Database" hidden="1">#REF!</definedName>
    <definedName name="DAWF" localSheetId="11">#REF!</definedName>
    <definedName name="DAWF" localSheetId="12">#REF!</definedName>
    <definedName name="DAWF" localSheetId="20">#REF!</definedName>
    <definedName name="DAWF" localSheetId="25">#REF!</definedName>
    <definedName name="DAWF" localSheetId="24">#REF!</definedName>
    <definedName name="DAWF">#REF!</definedName>
    <definedName name="DD" localSheetId="7">#REF!</definedName>
    <definedName name="DD" localSheetId="11">#REF!</definedName>
    <definedName name="DD" localSheetId="12">#REF!</definedName>
    <definedName name="DD" localSheetId="20">#REF!</definedName>
    <definedName name="DD" localSheetId="25">#REF!</definedName>
    <definedName name="DD" localSheetId="24">#REF!</definedName>
    <definedName name="DD">#REF!</definedName>
    <definedName name="Ddd" localSheetId="7">#REF!</definedName>
    <definedName name="Ddd" localSheetId="11">#REF!</definedName>
    <definedName name="Ddd" localSheetId="12">#REF!</definedName>
    <definedName name="Ddd" localSheetId="25">#REF!</definedName>
    <definedName name="Ddd" localSheetId="24">#REF!</definedName>
    <definedName name="Ddd">#REF!</definedName>
    <definedName name="DIXI" localSheetId="7">#REF!</definedName>
    <definedName name="DIXI" localSheetId="11">#REF!</definedName>
    <definedName name="DIXI" localSheetId="12">#REF!</definedName>
    <definedName name="DIXI" localSheetId="25">#REF!</definedName>
    <definedName name="DIXI" localSheetId="24">#REF!</definedName>
    <definedName name="DIXI">#REF!</definedName>
    <definedName name="dw" localSheetId="7">#REF!</definedName>
    <definedName name="dw" localSheetId="11">#REF!</definedName>
    <definedName name="dw" localSheetId="12">#REF!</definedName>
    <definedName name="dw" localSheetId="25">#REF!</definedName>
    <definedName name="dw" localSheetId="24">#REF!</definedName>
    <definedName name="dw">#REF!</definedName>
    <definedName name="edf" localSheetId="7">[3]时代廊桥花园23栋给排水工程!$C$1:$C$65536</definedName>
    <definedName name="edf" localSheetId="11">[3]时代廊桥花园23栋给排水工程!$C$1:$C$65536</definedName>
    <definedName name="edf" localSheetId="12">[3]时代廊桥花园23栋给排水工程!$C$1:$C$65536</definedName>
    <definedName name="edf" localSheetId="24">[3]时代廊桥花园23栋给排水工程!$C$1:$C$65536</definedName>
    <definedName name="edf">[3]时代廊桥花园23栋给排水工程!$C$1:$C$65536</definedName>
    <definedName name="eeeee" localSheetId="11">#REF!</definedName>
    <definedName name="eeeee" localSheetId="12">#REF!</definedName>
    <definedName name="eeeee" localSheetId="25">#REF!</definedName>
    <definedName name="eeeee" localSheetId="24">#REF!</definedName>
    <definedName name="eeeee">#REF!</definedName>
    <definedName name="eq" localSheetId="11">#REF!</definedName>
    <definedName name="eq" localSheetId="12">#REF!</definedName>
    <definedName name="eq" localSheetId="25">#REF!</definedName>
    <definedName name="eq" localSheetId="24">#REF!</definedName>
    <definedName name="eq">#REF!</definedName>
    <definedName name="Excel_BuiltIn__FilterDatabase_6" localSheetId="7">#REF!</definedName>
    <definedName name="Excel_BuiltIn__FilterDatabase_6" localSheetId="11">#REF!</definedName>
    <definedName name="Excel_BuiltIn__FilterDatabase_6" localSheetId="12">#REF!</definedName>
    <definedName name="Excel_BuiltIn__FilterDatabase_6" localSheetId="25">#REF!</definedName>
    <definedName name="Excel_BuiltIn__FilterDatabase_6" localSheetId="24">#REF!</definedName>
    <definedName name="Excel_BuiltIn__FilterDatabase_6">#REF!</definedName>
    <definedName name="fadfadsfadf" localSheetId="11" hidden="1">#REF!</definedName>
    <definedName name="fadfadsfadf" localSheetId="12" hidden="1">#REF!</definedName>
    <definedName name="fadfadsfadf" localSheetId="25" hidden="1">#REF!</definedName>
    <definedName name="fadfadsfadf" localSheetId="24" hidden="1">#REF!</definedName>
    <definedName name="fadfadsfadf" hidden="1">#REF!</definedName>
    <definedName name="fd" localSheetId="7">[3]时代廊桥花园23栋给排水工程!$G$1:$G$65536</definedName>
    <definedName name="fd" localSheetId="11">[3]时代廊桥花园23栋给排水工程!$G$1:$G$65536</definedName>
    <definedName name="fd" localSheetId="12">[3]时代廊桥花园23栋给排水工程!$G$1:$G$65536</definedName>
    <definedName name="fd" localSheetId="24">[3]时代廊桥花园23栋给排水工程!$G$1:$G$65536</definedName>
    <definedName name="fd">[3]时代廊桥花园23栋给排水工程!$G$1:$G$65536</definedName>
    <definedName name="FDGWERY" localSheetId="11">#REF!</definedName>
    <definedName name="FDGWERY" localSheetId="12">#REF!</definedName>
    <definedName name="FDGWERY" localSheetId="25">#REF!</definedName>
    <definedName name="FDGWERY" localSheetId="24">#REF!</definedName>
    <definedName name="FDGWERY">#REF!</definedName>
    <definedName name="FJTYJ" localSheetId="11">#REF!</definedName>
    <definedName name="FJTYJ" localSheetId="12">#REF!</definedName>
    <definedName name="FJTYJ" localSheetId="25">#REF!</definedName>
    <definedName name="FJTYJ" localSheetId="24">#REF!</definedName>
    <definedName name="FJTYJ">#REF!</definedName>
    <definedName name="FM1.1" localSheetId="11">#REF!</definedName>
    <definedName name="FM1.1" localSheetId="12">#REF!</definedName>
    <definedName name="FM1.1" localSheetId="25">#REF!</definedName>
    <definedName name="FM1.1" localSheetId="24">#REF!</definedName>
    <definedName name="FM1.1">#REF!</definedName>
    <definedName name="FM1.2" localSheetId="11">#REF!</definedName>
    <definedName name="FM1.2" localSheetId="12">#REF!</definedName>
    <definedName name="FM1.2" localSheetId="25">#REF!</definedName>
    <definedName name="FM1.2" localSheetId="24">#REF!</definedName>
    <definedName name="FM1.2">#REF!</definedName>
    <definedName name="FM1.3" localSheetId="11">#REF!</definedName>
    <definedName name="FM1.3" localSheetId="12">#REF!</definedName>
    <definedName name="FM1.3" localSheetId="25">#REF!</definedName>
    <definedName name="FM1.3" localSheetId="24">#REF!</definedName>
    <definedName name="FM1.3">#REF!</definedName>
    <definedName name="FM1.4" localSheetId="11">#REF!</definedName>
    <definedName name="FM1.4" localSheetId="12">#REF!</definedName>
    <definedName name="FM1.4" localSheetId="25">#REF!</definedName>
    <definedName name="FM1.4" localSheetId="24">#REF!</definedName>
    <definedName name="FM1.4">#REF!</definedName>
    <definedName name="FM1.5" localSheetId="11">#REF!</definedName>
    <definedName name="FM1.5" localSheetId="12">#REF!</definedName>
    <definedName name="FM1.5" localSheetId="25">#REF!</definedName>
    <definedName name="FM1.5" localSheetId="24">#REF!</definedName>
    <definedName name="FM1.5">#REF!</definedName>
    <definedName name="FM1.6" localSheetId="11">#REF!</definedName>
    <definedName name="FM1.6" localSheetId="12">#REF!</definedName>
    <definedName name="FM1.6" localSheetId="25">#REF!</definedName>
    <definedName name="FM1.6" localSheetId="24">#REF!</definedName>
    <definedName name="FM1.6">#REF!</definedName>
    <definedName name="FM1.7" localSheetId="11">#REF!</definedName>
    <definedName name="FM1.7" localSheetId="12">#REF!</definedName>
    <definedName name="FM1.7" localSheetId="25">#REF!</definedName>
    <definedName name="FM1.7" localSheetId="24">#REF!</definedName>
    <definedName name="FM1.7">#REF!</definedName>
    <definedName name="FM10.2" localSheetId="11">#REF!</definedName>
    <definedName name="FM10.2" localSheetId="12">#REF!</definedName>
    <definedName name="FM10.2" localSheetId="25">#REF!</definedName>
    <definedName name="FM10.2" localSheetId="24">#REF!</definedName>
    <definedName name="FM10.2">#REF!</definedName>
    <definedName name="FM11.2" localSheetId="11">#REF!</definedName>
    <definedName name="FM11.2" localSheetId="12">#REF!</definedName>
    <definedName name="FM11.2" localSheetId="25">#REF!</definedName>
    <definedName name="FM11.2" localSheetId="24">#REF!</definedName>
    <definedName name="FM11.2">#REF!</definedName>
    <definedName name="FM2.2" localSheetId="11">#REF!</definedName>
    <definedName name="FM2.2" localSheetId="12">#REF!</definedName>
    <definedName name="FM2.2" localSheetId="25">#REF!</definedName>
    <definedName name="FM2.2" localSheetId="24">#REF!</definedName>
    <definedName name="FM2.2">#REF!</definedName>
    <definedName name="FM乙10.1" localSheetId="11">#REF!</definedName>
    <definedName name="FM乙10.1" localSheetId="12">#REF!</definedName>
    <definedName name="FM乙10.1" localSheetId="25">#REF!</definedName>
    <definedName name="FM乙10.1" localSheetId="24">#REF!</definedName>
    <definedName name="FM乙10.1">#REF!</definedName>
    <definedName name="FM乙10.2" localSheetId="11">#REF!</definedName>
    <definedName name="FM乙10.2" localSheetId="12">#REF!</definedName>
    <definedName name="FM乙10.2" localSheetId="25">#REF!</definedName>
    <definedName name="FM乙10.2" localSheetId="24">#REF!</definedName>
    <definedName name="FM乙10.2">#REF!</definedName>
    <definedName name="FM乙10.3" localSheetId="11">#REF!</definedName>
    <definedName name="FM乙10.3" localSheetId="12">#REF!</definedName>
    <definedName name="FM乙10.3" localSheetId="25">#REF!</definedName>
    <definedName name="FM乙10.3" localSheetId="24">#REF!</definedName>
    <definedName name="FM乙10.3">#REF!</definedName>
    <definedName name="FVGVYUGB" localSheetId="11">#REF!</definedName>
    <definedName name="FVGVYUGB" localSheetId="12">#REF!</definedName>
    <definedName name="FVGVYUGB" localSheetId="25">#REF!</definedName>
    <definedName name="FVGVYUGB" localSheetId="24">#REF!</definedName>
    <definedName name="FVGVYUGB">#REF!</definedName>
    <definedName name="ghnyujmjyijm" localSheetId="11">#REF!</definedName>
    <definedName name="ghnyujmjyijm" localSheetId="12">#REF!</definedName>
    <definedName name="ghnyujmjyijm" localSheetId="25">#REF!</definedName>
    <definedName name="ghnyujmjyijm" localSheetId="24">#REF!</definedName>
    <definedName name="ghnyujmjyijm">#REF!</definedName>
    <definedName name="HM1.1" localSheetId="11">#REF!</definedName>
    <definedName name="HM1.1" localSheetId="12">#REF!</definedName>
    <definedName name="HM1.1" localSheetId="25">#REF!</definedName>
    <definedName name="HM1.1" localSheetId="24">#REF!</definedName>
    <definedName name="HM1.1">#REF!</definedName>
    <definedName name="HM10.1" localSheetId="11">#REF!</definedName>
    <definedName name="HM10.1" localSheetId="12">#REF!</definedName>
    <definedName name="HM10.1" localSheetId="25">#REF!</definedName>
    <definedName name="HM10.1" localSheetId="24">#REF!</definedName>
    <definedName name="HM10.1">#REF!</definedName>
    <definedName name="HM2.1" localSheetId="11">#REF!</definedName>
    <definedName name="HM2.1" localSheetId="12">#REF!</definedName>
    <definedName name="HM2.1" localSheetId="25">#REF!</definedName>
    <definedName name="HM2.1" localSheetId="24">#REF!</definedName>
    <definedName name="HM2.1">#REF!</definedName>
    <definedName name="kjm" localSheetId="11">#REF!</definedName>
    <definedName name="kjm" localSheetId="12">#REF!</definedName>
    <definedName name="kjm" localSheetId="25">#REF!</definedName>
    <definedName name="kjm" localSheetId="24">#REF!</definedName>
    <definedName name="kjm">#REF!</definedName>
    <definedName name="LBY1.1" localSheetId="11">#REF!</definedName>
    <definedName name="LBY1.1" localSheetId="12">#REF!</definedName>
    <definedName name="LBY1.1" localSheetId="25">#REF!</definedName>
    <definedName name="LBY1.1" localSheetId="24">#REF!</definedName>
    <definedName name="LBY1.1">#REF!</definedName>
    <definedName name="LBY1.2" localSheetId="11">#REF!</definedName>
    <definedName name="LBY1.2" localSheetId="12">#REF!</definedName>
    <definedName name="LBY1.2" localSheetId="25">#REF!</definedName>
    <definedName name="LBY1.2" localSheetId="24">#REF!</definedName>
    <definedName name="LBY1.2">#REF!</definedName>
    <definedName name="LBY1.3" localSheetId="11">#REF!</definedName>
    <definedName name="LBY1.3" localSheetId="12">#REF!</definedName>
    <definedName name="LBY1.3" localSheetId="25">#REF!</definedName>
    <definedName name="LBY1.3" localSheetId="24">#REF!</definedName>
    <definedName name="LBY1.3">#REF!</definedName>
    <definedName name="LBY2.1" localSheetId="11">#REF!</definedName>
    <definedName name="LBY2.1" localSheetId="12">#REF!</definedName>
    <definedName name="LBY2.1" localSheetId="25">#REF!</definedName>
    <definedName name="LBY2.1" localSheetId="24">#REF!</definedName>
    <definedName name="LBY2.1">#REF!</definedName>
    <definedName name="LBY2.2" localSheetId="11">#REF!</definedName>
    <definedName name="LBY2.2" localSheetId="12">#REF!</definedName>
    <definedName name="LBY2.2" localSheetId="25">#REF!</definedName>
    <definedName name="LBY2.2" localSheetId="24">#REF!</definedName>
    <definedName name="LBY2.2">#REF!</definedName>
    <definedName name="LBY2.4" localSheetId="11">#REF!</definedName>
    <definedName name="LBY2.4" localSheetId="12">#REF!</definedName>
    <definedName name="LBY2.4" localSheetId="25">#REF!</definedName>
    <definedName name="LBY2.4" localSheetId="24">#REF!</definedName>
    <definedName name="LBY2.4">#REF!</definedName>
    <definedName name="LBY2.5" localSheetId="11">#REF!</definedName>
    <definedName name="LBY2.5" localSheetId="12">#REF!</definedName>
    <definedName name="LBY2.5" localSheetId="25">#REF!</definedName>
    <definedName name="LBY2.5" localSheetId="24">#REF!</definedName>
    <definedName name="LBY2.5">#REF!</definedName>
    <definedName name="LBY2.6" localSheetId="11">#REF!</definedName>
    <definedName name="LBY2.6" localSheetId="12">#REF!</definedName>
    <definedName name="LBY2.6" localSheetId="25">#REF!</definedName>
    <definedName name="LBY2.6" localSheetId="24">#REF!</definedName>
    <definedName name="LBY2.6">#REF!</definedName>
    <definedName name="LC1.1" localSheetId="11">#REF!</definedName>
    <definedName name="LC1.1" localSheetId="12">#REF!</definedName>
    <definedName name="LC1.1" localSheetId="25">#REF!</definedName>
    <definedName name="LC1.1" localSheetId="24">#REF!</definedName>
    <definedName name="LC1.1">#REF!</definedName>
    <definedName name="LC1.10" localSheetId="11">#REF!</definedName>
    <definedName name="LC1.10" localSheetId="12">#REF!</definedName>
    <definedName name="LC1.10" localSheetId="25">#REF!</definedName>
    <definedName name="LC1.10" localSheetId="24">#REF!</definedName>
    <definedName name="LC1.10">#REF!</definedName>
    <definedName name="LC1.11" localSheetId="11">#REF!</definedName>
    <definedName name="LC1.11" localSheetId="12">#REF!</definedName>
    <definedName name="LC1.11" localSheetId="25">#REF!</definedName>
    <definedName name="LC1.11" localSheetId="24">#REF!</definedName>
    <definedName name="LC1.11">#REF!</definedName>
    <definedName name="LC1.12" localSheetId="11">#REF!</definedName>
    <definedName name="LC1.12" localSheetId="12">#REF!</definedName>
    <definedName name="LC1.12" localSheetId="25">#REF!</definedName>
    <definedName name="LC1.12" localSheetId="24">#REF!</definedName>
    <definedName name="LC1.12">#REF!</definedName>
    <definedName name="LC1.2" localSheetId="11">#REF!</definedName>
    <definedName name="LC1.2" localSheetId="12">#REF!</definedName>
    <definedName name="LC1.2" localSheetId="25">#REF!</definedName>
    <definedName name="LC1.2" localSheetId="24">#REF!</definedName>
    <definedName name="LC1.2">#REF!</definedName>
    <definedName name="LC1.3" localSheetId="11">#REF!</definedName>
    <definedName name="LC1.3" localSheetId="12">#REF!</definedName>
    <definedName name="LC1.3" localSheetId="25">#REF!</definedName>
    <definedName name="LC1.3" localSheetId="24">#REF!</definedName>
    <definedName name="LC1.3">#REF!</definedName>
    <definedName name="LC1.4" localSheetId="11">#REF!</definedName>
    <definedName name="LC1.4" localSheetId="12">#REF!</definedName>
    <definedName name="LC1.4" localSheetId="25">#REF!</definedName>
    <definedName name="LC1.4" localSheetId="24">#REF!</definedName>
    <definedName name="LC1.4">#REF!</definedName>
    <definedName name="LC1.5" localSheetId="11">#REF!</definedName>
    <definedName name="LC1.5" localSheetId="12">#REF!</definedName>
    <definedName name="LC1.5" localSheetId="25">#REF!</definedName>
    <definedName name="LC1.5" localSheetId="24">#REF!</definedName>
    <definedName name="LC1.5">#REF!</definedName>
    <definedName name="LC1.6" localSheetId="11">#REF!</definedName>
    <definedName name="LC1.6" localSheetId="12">#REF!</definedName>
    <definedName name="LC1.6" localSheetId="25">#REF!</definedName>
    <definedName name="LC1.6" localSheetId="24">#REF!</definedName>
    <definedName name="LC1.6">#REF!</definedName>
    <definedName name="LC1.7" localSheetId="11">#REF!</definedName>
    <definedName name="LC1.7" localSheetId="12">#REF!</definedName>
    <definedName name="LC1.7" localSheetId="25">#REF!</definedName>
    <definedName name="LC1.7" localSheetId="24">#REF!</definedName>
    <definedName name="LC1.7">#REF!</definedName>
    <definedName name="LC1.8" localSheetId="11">#REF!</definedName>
    <definedName name="LC1.8" localSheetId="12">#REF!</definedName>
    <definedName name="LC1.8" localSheetId="25">#REF!</definedName>
    <definedName name="LC1.8" localSheetId="24">#REF!</definedName>
    <definedName name="LC1.8">#REF!</definedName>
    <definedName name="LC1.9" localSheetId="11">#REF!</definedName>
    <definedName name="LC1.9" localSheetId="12">#REF!</definedName>
    <definedName name="LC1.9" localSheetId="25">#REF!</definedName>
    <definedName name="LC1.9" localSheetId="24">#REF!</definedName>
    <definedName name="LC1.9">#REF!</definedName>
    <definedName name="LC10.1" localSheetId="11">#REF!</definedName>
    <definedName name="LC10.1" localSheetId="12">#REF!</definedName>
    <definedName name="LC10.1" localSheetId="25">#REF!</definedName>
    <definedName name="LC10.1" localSheetId="24">#REF!</definedName>
    <definedName name="LC10.1">#REF!</definedName>
    <definedName name="LC10.10" localSheetId="11">#REF!</definedName>
    <definedName name="LC10.10" localSheetId="12">#REF!</definedName>
    <definedName name="LC10.10" localSheetId="25">#REF!</definedName>
    <definedName name="LC10.10" localSheetId="24">#REF!</definedName>
    <definedName name="LC10.10">#REF!</definedName>
    <definedName name="LC10.11" localSheetId="11">#REF!</definedName>
    <definedName name="LC10.11" localSheetId="12">#REF!</definedName>
    <definedName name="LC10.11" localSheetId="25">#REF!</definedName>
    <definedName name="LC10.11" localSheetId="24">#REF!</definedName>
    <definedName name="LC10.11">#REF!</definedName>
    <definedName name="LC10.12" localSheetId="11">#REF!</definedName>
    <definedName name="LC10.12" localSheetId="12">#REF!</definedName>
    <definedName name="LC10.12" localSheetId="25">#REF!</definedName>
    <definedName name="LC10.12" localSheetId="24">#REF!</definedName>
    <definedName name="LC10.12">#REF!</definedName>
    <definedName name="LC10.13" localSheetId="11">#REF!</definedName>
    <definedName name="LC10.13" localSheetId="12">#REF!</definedName>
    <definedName name="LC10.13" localSheetId="25">#REF!</definedName>
    <definedName name="LC10.13" localSheetId="24">#REF!</definedName>
    <definedName name="LC10.13">#REF!</definedName>
    <definedName name="LC10.14" localSheetId="11">#REF!</definedName>
    <definedName name="LC10.14" localSheetId="12">#REF!</definedName>
    <definedName name="LC10.14" localSheetId="25">#REF!</definedName>
    <definedName name="LC10.14" localSheetId="24">#REF!</definedName>
    <definedName name="LC10.14">#REF!</definedName>
    <definedName name="LC10.15" localSheetId="11">#REF!</definedName>
    <definedName name="LC10.15" localSheetId="12">#REF!</definedName>
    <definedName name="LC10.15" localSheetId="25">#REF!</definedName>
    <definedName name="LC10.15" localSheetId="24">#REF!</definedName>
    <definedName name="LC10.15">#REF!</definedName>
    <definedName name="LC10.16" localSheetId="11">#REF!</definedName>
    <definedName name="LC10.16" localSheetId="12">#REF!</definedName>
    <definedName name="LC10.16" localSheetId="25">#REF!</definedName>
    <definedName name="LC10.16" localSheetId="24">#REF!</definedName>
    <definedName name="LC10.16">#REF!</definedName>
    <definedName name="LC10.2" localSheetId="11">#REF!</definedName>
    <definedName name="LC10.2" localSheetId="12">#REF!</definedName>
    <definedName name="LC10.2" localSheetId="25">#REF!</definedName>
    <definedName name="LC10.2" localSheetId="24">#REF!</definedName>
    <definedName name="LC10.2">#REF!</definedName>
    <definedName name="LC10.3" localSheetId="11">#REF!</definedName>
    <definedName name="LC10.3" localSheetId="12">#REF!</definedName>
    <definedName name="LC10.3" localSheetId="25">#REF!</definedName>
    <definedName name="LC10.3" localSheetId="24">#REF!</definedName>
    <definedName name="LC10.3">#REF!</definedName>
    <definedName name="LC10.4" localSheetId="11">#REF!</definedName>
    <definedName name="LC10.4" localSheetId="12">#REF!</definedName>
    <definedName name="LC10.4" localSheetId="25">#REF!</definedName>
    <definedName name="LC10.4" localSheetId="24">#REF!</definedName>
    <definedName name="LC10.4">#REF!</definedName>
    <definedName name="LC10.5" localSheetId="11">#REF!</definedName>
    <definedName name="LC10.5" localSheetId="12">#REF!</definedName>
    <definedName name="LC10.5" localSheetId="25">#REF!</definedName>
    <definedName name="LC10.5" localSheetId="24">#REF!</definedName>
    <definedName name="LC10.5">#REF!</definedName>
    <definedName name="LC10.6" localSheetId="11">#REF!</definedName>
    <definedName name="LC10.6" localSheetId="12">#REF!</definedName>
    <definedName name="LC10.6" localSheetId="25">#REF!</definedName>
    <definedName name="LC10.6" localSheetId="24">#REF!</definedName>
    <definedName name="LC10.6">#REF!</definedName>
    <definedName name="LC10.7" localSheetId="11">#REF!</definedName>
    <definedName name="LC10.7" localSheetId="12">#REF!</definedName>
    <definedName name="LC10.7" localSheetId="25">#REF!</definedName>
    <definedName name="LC10.7" localSheetId="24">#REF!</definedName>
    <definedName name="LC10.7">#REF!</definedName>
    <definedName name="LC10.8" localSheetId="11">#REF!</definedName>
    <definedName name="LC10.8" localSheetId="12">#REF!</definedName>
    <definedName name="LC10.8" localSheetId="25">#REF!</definedName>
    <definedName name="LC10.8" localSheetId="24">#REF!</definedName>
    <definedName name="LC10.8">#REF!</definedName>
    <definedName name="LC10.9" localSheetId="11">#REF!</definedName>
    <definedName name="LC10.9" localSheetId="12">#REF!</definedName>
    <definedName name="LC10.9" localSheetId="25">#REF!</definedName>
    <definedName name="LC10.9" localSheetId="24">#REF!</definedName>
    <definedName name="LC10.9">#REF!</definedName>
    <definedName name="LC11.1" localSheetId="11">#REF!</definedName>
    <definedName name="LC11.1" localSheetId="12">#REF!</definedName>
    <definedName name="LC11.1" localSheetId="25">#REF!</definedName>
    <definedName name="LC11.1" localSheetId="24">#REF!</definedName>
    <definedName name="LC11.1">#REF!</definedName>
    <definedName name="LC11.11" localSheetId="11">#REF!</definedName>
    <definedName name="LC11.11" localSheetId="12">#REF!</definedName>
    <definedName name="LC11.11" localSheetId="25">#REF!</definedName>
    <definedName name="LC11.11" localSheetId="24">#REF!</definedName>
    <definedName name="LC11.11">#REF!</definedName>
    <definedName name="LC11.12" localSheetId="11">#REF!</definedName>
    <definedName name="LC11.12" localSheetId="12">#REF!</definedName>
    <definedName name="LC11.12" localSheetId="25">#REF!</definedName>
    <definedName name="LC11.12" localSheetId="24">#REF!</definedName>
    <definedName name="LC11.12">#REF!</definedName>
    <definedName name="LC11.16" localSheetId="11">#REF!</definedName>
    <definedName name="LC11.16" localSheetId="12">#REF!</definedName>
    <definedName name="LC11.16" localSheetId="25">#REF!</definedName>
    <definedName name="LC11.16" localSheetId="24">#REF!</definedName>
    <definedName name="LC11.16">#REF!</definedName>
    <definedName name="LC11.3" localSheetId="11">#REF!</definedName>
    <definedName name="LC11.3" localSheetId="12">#REF!</definedName>
    <definedName name="LC11.3" localSheetId="25">#REF!</definedName>
    <definedName name="LC11.3" localSheetId="24">#REF!</definedName>
    <definedName name="LC11.3">#REF!</definedName>
    <definedName name="LC11.4" localSheetId="11">#REF!</definedName>
    <definedName name="LC11.4" localSheetId="12">#REF!</definedName>
    <definedName name="LC11.4" localSheetId="25">#REF!</definedName>
    <definedName name="LC11.4" localSheetId="24">#REF!</definedName>
    <definedName name="LC11.4">#REF!</definedName>
    <definedName name="LC11.5" localSheetId="11">#REF!</definedName>
    <definedName name="LC11.5" localSheetId="12">#REF!</definedName>
    <definedName name="LC11.5" localSheetId="25">#REF!</definedName>
    <definedName name="LC11.5" localSheetId="24">#REF!</definedName>
    <definedName name="LC11.5">#REF!</definedName>
    <definedName name="LC11.8" localSheetId="11">#REF!</definedName>
    <definedName name="LC11.8" localSheetId="12">#REF!</definedName>
    <definedName name="LC11.8" localSheetId="25">#REF!</definedName>
    <definedName name="LC11.8" localSheetId="24">#REF!</definedName>
    <definedName name="LC11.8">#REF!</definedName>
    <definedName name="LC11.9" localSheetId="11">#REF!</definedName>
    <definedName name="LC11.9" localSheetId="12">#REF!</definedName>
    <definedName name="LC11.9" localSheetId="25">#REF!</definedName>
    <definedName name="LC11.9" localSheetId="24">#REF!</definedName>
    <definedName name="LC11.9">#REF!</definedName>
    <definedName name="LC2.1" localSheetId="11">#REF!</definedName>
    <definedName name="LC2.1" localSheetId="12">#REF!</definedName>
    <definedName name="LC2.1" localSheetId="25">#REF!</definedName>
    <definedName name="LC2.1" localSheetId="24">#REF!</definedName>
    <definedName name="LC2.1">#REF!</definedName>
    <definedName name="LC2.10" localSheetId="11">#REF!</definedName>
    <definedName name="LC2.10" localSheetId="12">#REF!</definedName>
    <definedName name="LC2.10" localSheetId="25">#REF!</definedName>
    <definedName name="LC2.10" localSheetId="24">#REF!</definedName>
    <definedName name="LC2.10">#REF!</definedName>
    <definedName name="LC2.11" localSheetId="11">#REF!</definedName>
    <definedName name="LC2.11" localSheetId="12">#REF!</definedName>
    <definedName name="LC2.11" localSheetId="25">#REF!</definedName>
    <definedName name="LC2.11" localSheetId="24">#REF!</definedName>
    <definedName name="LC2.11">#REF!</definedName>
    <definedName name="LC2.2" localSheetId="11">#REF!</definedName>
    <definedName name="LC2.2" localSheetId="12">#REF!</definedName>
    <definedName name="LC2.2" localSheetId="25">#REF!</definedName>
    <definedName name="LC2.2" localSheetId="24">#REF!</definedName>
    <definedName name="LC2.2">#REF!</definedName>
    <definedName name="LC2.3" localSheetId="11">#REF!</definedName>
    <definedName name="LC2.3" localSheetId="12">#REF!</definedName>
    <definedName name="LC2.3" localSheetId="25">#REF!</definedName>
    <definedName name="LC2.3" localSheetId="24">#REF!</definedName>
    <definedName name="LC2.3">#REF!</definedName>
    <definedName name="LC2.4" localSheetId="11">#REF!</definedName>
    <definedName name="LC2.4" localSheetId="12">#REF!</definedName>
    <definedName name="LC2.4" localSheetId="25">#REF!</definedName>
    <definedName name="LC2.4" localSheetId="24">#REF!</definedName>
    <definedName name="LC2.4">#REF!</definedName>
    <definedName name="LC2.5" localSheetId="11">#REF!</definedName>
    <definedName name="LC2.5" localSheetId="12">#REF!</definedName>
    <definedName name="LC2.5" localSheetId="25">#REF!</definedName>
    <definedName name="LC2.5" localSheetId="24">#REF!</definedName>
    <definedName name="LC2.5">#REF!</definedName>
    <definedName name="LC2.6" localSheetId="11">#REF!</definedName>
    <definedName name="LC2.6" localSheetId="12">#REF!</definedName>
    <definedName name="LC2.6" localSheetId="25">#REF!</definedName>
    <definedName name="LC2.6" localSheetId="24">#REF!</definedName>
    <definedName name="LC2.6">#REF!</definedName>
    <definedName name="LC2.7" localSheetId="11">#REF!</definedName>
    <definedName name="LC2.7" localSheetId="12">#REF!</definedName>
    <definedName name="LC2.7" localSheetId="25">#REF!</definedName>
    <definedName name="LC2.7" localSheetId="24">#REF!</definedName>
    <definedName name="LC2.7">#REF!</definedName>
    <definedName name="LC2.8" localSheetId="11">#REF!</definedName>
    <definedName name="LC2.8" localSheetId="12">#REF!</definedName>
    <definedName name="LC2.8" localSheetId="25">#REF!</definedName>
    <definedName name="LC2.8" localSheetId="24">#REF!</definedName>
    <definedName name="LC2.8">#REF!</definedName>
    <definedName name="LC2.9" localSheetId="11">#REF!</definedName>
    <definedName name="LC2.9" localSheetId="12">#REF!</definedName>
    <definedName name="LC2.9" localSheetId="25">#REF!</definedName>
    <definedName name="LC2.9" localSheetId="24">#REF!</definedName>
    <definedName name="LC2.9">#REF!</definedName>
    <definedName name="LM1.1" localSheetId="11">#REF!</definedName>
    <definedName name="LM1.1" localSheetId="12">#REF!</definedName>
    <definedName name="LM1.1" localSheetId="25">#REF!</definedName>
    <definedName name="LM1.1" localSheetId="24">#REF!</definedName>
    <definedName name="LM1.1">#REF!</definedName>
    <definedName name="LM1.2" localSheetId="11">#REF!</definedName>
    <definedName name="LM1.2" localSheetId="12">#REF!</definedName>
    <definedName name="LM1.2" localSheetId="25">#REF!</definedName>
    <definedName name="LM1.2" localSheetId="24">#REF!</definedName>
    <definedName name="LM1.2">#REF!</definedName>
    <definedName name="LM1.3" localSheetId="11">#REF!</definedName>
    <definedName name="LM1.3" localSheetId="12">#REF!</definedName>
    <definedName name="LM1.3" localSheetId="25">#REF!</definedName>
    <definedName name="LM1.3" localSheetId="24">#REF!</definedName>
    <definedName name="LM1.3">#REF!</definedName>
    <definedName name="LM1.4" localSheetId="11">#REF!</definedName>
    <definedName name="LM1.4" localSheetId="12">#REF!</definedName>
    <definedName name="LM1.4" localSheetId="25">#REF!</definedName>
    <definedName name="LM1.4" localSheetId="24">#REF!</definedName>
    <definedName name="LM1.4">#REF!</definedName>
    <definedName name="LM10.1" localSheetId="11">#REF!</definedName>
    <definedName name="LM10.1" localSheetId="12">#REF!</definedName>
    <definedName name="LM10.1" localSheetId="25">#REF!</definedName>
    <definedName name="LM10.1" localSheetId="24">#REF!</definedName>
    <definedName name="LM10.1">#REF!</definedName>
    <definedName name="LM10.2" localSheetId="11">#REF!</definedName>
    <definedName name="LM10.2" localSheetId="12">#REF!</definedName>
    <definedName name="LM10.2" localSheetId="25">#REF!</definedName>
    <definedName name="LM10.2" localSheetId="24">#REF!</definedName>
    <definedName name="LM10.2">#REF!</definedName>
    <definedName name="LM10.3" localSheetId="11">#REF!</definedName>
    <definedName name="LM10.3" localSheetId="12">#REF!</definedName>
    <definedName name="LM10.3" localSheetId="25">#REF!</definedName>
    <definedName name="LM10.3" localSheetId="24">#REF!</definedName>
    <definedName name="LM10.3">#REF!</definedName>
    <definedName name="LM11.2" localSheetId="11">#REF!</definedName>
    <definedName name="LM11.2" localSheetId="12">#REF!</definedName>
    <definedName name="LM11.2" localSheetId="25">#REF!</definedName>
    <definedName name="LM11.2" localSheetId="24">#REF!</definedName>
    <definedName name="LM11.2">#REF!</definedName>
    <definedName name="LM11.4" localSheetId="11">#REF!</definedName>
    <definedName name="LM11.4" localSheetId="12">#REF!</definedName>
    <definedName name="LM11.4" localSheetId="25">#REF!</definedName>
    <definedName name="LM11.4" localSheetId="24">#REF!</definedName>
    <definedName name="LM11.4">#REF!</definedName>
    <definedName name="LM11.4a" localSheetId="11">#REF!</definedName>
    <definedName name="LM11.4a" localSheetId="12">#REF!</definedName>
    <definedName name="LM11.4a" localSheetId="25">#REF!</definedName>
    <definedName name="LM11.4a" localSheetId="24">#REF!</definedName>
    <definedName name="LM11.4a">#REF!</definedName>
    <definedName name="LM2.1" localSheetId="11">#REF!</definedName>
    <definedName name="LM2.1" localSheetId="12">#REF!</definedName>
    <definedName name="LM2.1" localSheetId="25">#REF!</definedName>
    <definedName name="LM2.1" localSheetId="24">#REF!</definedName>
    <definedName name="LM2.1">#REF!</definedName>
    <definedName name="LMC11.1" localSheetId="11">#REF!</definedName>
    <definedName name="LMC11.1" localSheetId="12">#REF!</definedName>
    <definedName name="LMC11.1" localSheetId="25">#REF!</definedName>
    <definedName name="LMC11.1" localSheetId="24">#REF!</definedName>
    <definedName name="LMC11.1">#REF!</definedName>
    <definedName name="LMC11.2" localSheetId="11">#REF!</definedName>
    <definedName name="LMC11.2" localSheetId="12">#REF!</definedName>
    <definedName name="LMC11.2" localSheetId="25">#REF!</definedName>
    <definedName name="LMC11.2" localSheetId="24">#REF!</definedName>
    <definedName name="LMC11.2">#REF!</definedName>
    <definedName name="LMC11.4" localSheetId="11">#REF!</definedName>
    <definedName name="LMC11.4" localSheetId="12">#REF!</definedName>
    <definedName name="LMC11.4" localSheetId="25">#REF!</definedName>
    <definedName name="LMC11.4" localSheetId="24">#REF!</definedName>
    <definedName name="LMC11.4">#REF!</definedName>
    <definedName name="LMC2.1" localSheetId="11">#REF!</definedName>
    <definedName name="LMC2.1" localSheetId="12">#REF!</definedName>
    <definedName name="LMC2.1" localSheetId="25">#REF!</definedName>
    <definedName name="LMC2.1" localSheetId="24">#REF!</definedName>
    <definedName name="LMC2.1">#REF!</definedName>
    <definedName name="LMC2.2" localSheetId="11">#REF!</definedName>
    <definedName name="LMC2.2" localSheetId="12">#REF!</definedName>
    <definedName name="LMC2.2" localSheetId="25">#REF!</definedName>
    <definedName name="LMC2.2" localSheetId="24">#REF!</definedName>
    <definedName name="LMC2.2">#REF!</definedName>
    <definedName name="louti" localSheetId="7">[10]!B</definedName>
    <definedName name="louti" localSheetId="11">'[1]02清单总说明'!B</definedName>
    <definedName name="louti" localSheetId="12">'[1]02清单总说明'!B</definedName>
    <definedName name="louti" localSheetId="20">#N/A</definedName>
    <definedName name="louti" localSheetId="25">#N/A</definedName>
    <definedName name="louti" localSheetId="24">[10]!B</definedName>
    <definedName name="louti">[10]!B</definedName>
    <definedName name="mj_1" localSheetId="11">#REF!</definedName>
    <definedName name="mj_1" localSheetId="12">#REF!</definedName>
    <definedName name="mj_1" localSheetId="20">#REF!</definedName>
    <definedName name="mj_1" localSheetId="25">#REF!</definedName>
    <definedName name="mj_1" localSheetId="24">#REF!</definedName>
    <definedName name="mj_1">#REF!</definedName>
    <definedName name="mj_2" localSheetId="11">#REF!</definedName>
    <definedName name="mj_2" localSheetId="12">#REF!</definedName>
    <definedName name="mj_2" localSheetId="20">#REF!</definedName>
    <definedName name="mj_2" localSheetId="25">#REF!</definedName>
    <definedName name="mj_2" localSheetId="24">#REF!</definedName>
    <definedName name="mj_2">#REF!</definedName>
    <definedName name="MM1.1" localSheetId="11">#REF!</definedName>
    <definedName name="MM1.1" localSheetId="12">#REF!</definedName>
    <definedName name="MM1.1" localSheetId="20">#REF!</definedName>
    <definedName name="MM1.1" localSheetId="25">#REF!</definedName>
    <definedName name="MM1.1" localSheetId="24">#REF!</definedName>
    <definedName name="MM1.1">#REF!</definedName>
    <definedName name="MM10.1" localSheetId="11">#REF!</definedName>
    <definedName name="MM10.1" localSheetId="12">#REF!</definedName>
    <definedName name="MM10.1" localSheetId="25">#REF!</definedName>
    <definedName name="MM10.1" localSheetId="24">#REF!</definedName>
    <definedName name="MM10.1">#REF!</definedName>
    <definedName name="MM10.2" localSheetId="11">#REF!</definedName>
    <definedName name="MM10.2" localSheetId="12">#REF!</definedName>
    <definedName name="MM10.2" localSheetId="25">#REF!</definedName>
    <definedName name="MM10.2" localSheetId="24">#REF!</definedName>
    <definedName name="MM10.2">#REF!</definedName>
    <definedName name="MM11.1" localSheetId="11">#REF!</definedName>
    <definedName name="MM11.1" localSheetId="12">#REF!</definedName>
    <definedName name="MM11.1" localSheetId="25">#REF!</definedName>
    <definedName name="MM11.1" localSheetId="24">#REF!</definedName>
    <definedName name="MM11.1">#REF!</definedName>
    <definedName name="MM2.1" localSheetId="11">#REF!</definedName>
    <definedName name="MM2.1" localSheetId="12">#REF!</definedName>
    <definedName name="MM2.1" localSheetId="25">#REF!</definedName>
    <definedName name="MM2.1" localSheetId="24">#REF!</definedName>
    <definedName name="MM2.1">#REF!</definedName>
    <definedName name="_xlnm.Print_Area" localSheetId="12">'10安装清单'!$A$1:$I$1110</definedName>
    <definedName name="_xlnm.Print_Area" localSheetId="25">'13综合单价分析表(模板)'!$A$1:$N$22</definedName>
    <definedName name="_xlnm.Print_Area" localSheetId="24">'21材料表'!$A$1:$G$22</definedName>
    <definedName name="Print_Area_MI" localSheetId="11">#REF!</definedName>
    <definedName name="Print_Area_MI" localSheetId="12">#REF!</definedName>
    <definedName name="Print_Area_MI" localSheetId="25">#REF!</definedName>
    <definedName name="Print_Area_MI" localSheetId="24">#REF!</definedName>
    <definedName name="Print_Area_MI">#REF!</definedName>
    <definedName name="_xlnm.Print_Titles" localSheetId="12">'10安装清单'!$1:$3</definedName>
    <definedName name="_xlnm.Print_Titles" localSheetId="20">'18总承包服务费报价表'!$1:$3</definedName>
    <definedName name="_xlnm.Print_Titles" localSheetId="24">'21材料表'!$1:$3</definedName>
    <definedName name="q" localSheetId="7">#REF!</definedName>
    <definedName name="q" localSheetId="11">#REF!</definedName>
    <definedName name="q" localSheetId="12">#REF!</definedName>
    <definedName name="q" localSheetId="20">#REF!</definedName>
    <definedName name="q" localSheetId="25">#REF!</definedName>
    <definedName name="q" localSheetId="24">#REF!</definedName>
    <definedName name="q">#REF!</definedName>
    <definedName name="qq" localSheetId="11">#REF!</definedName>
    <definedName name="qq" localSheetId="12">#REF!</definedName>
    <definedName name="qq" localSheetId="20">#REF!</definedName>
    <definedName name="qq" localSheetId="25">#REF!</definedName>
    <definedName name="qq" localSheetId="24">#REF!</definedName>
    <definedName name="qq">#REF!</definedName>
    <definedName name="QQQ" localSheetId="24">[10]!B</definedName>
    <definedName name="QQQ">#N/A</definedName>
    <definedName name="qw" localSheetId="11">#REF!</definedName>
    <definedName name="qw" localSheetId="12">#REF!</definedName>
    <definedName name="qw" localSheetId="20">#REF!</definedName>
    <definedName name="qw" localSheetId="25">#REF!</definedName>
    <definedName name="qw" localSheetId="24">#REF!</definedName>
    <definedName name="qw">#REF!</definedName>
    <definedName name="qwq" localSheetId="11">#REF!</definedName>
    <definedName name="qwq" localSheetId="12">#REF!</definedName>
    <definedName name="qwq" localSheetId="20">#REF!</definedName>
    <definedName name="qwq" localSheetId="25">#REF!</definedName>
    <definedName name="qwq" localSheetId="24">#REF!</definedName>
    <definedName name="qwq">#REF!</definedName>
    <definedName name="S" localSheetId="7">[4]梁!$X1*1.2</definedName>
    <definedName name="S" localSheetId="11">[4]梁!$X1*1.2</definedName>
    <definedName name="S" localSheetId="12">[4]梁!$X1*1.2</definedName>
    <definedName name="S" localSheetId="24">[4]梁!$X1*1.2</definedName>
    <definedName name="S">[4]梁!$X1*1.2</definedName>
    <definedName name="sdsad" localSheetId="7">#REF!</definedName>
    <definedName name="sdsad" localSheetId="11">#REF!</definedName>
    <definedName name="sdsad" localSheetId="12">#REF!</definedName>
    <definedName name="sdsad" localSheetId="20">#REF!</definedName>
    <definedName name="sdsad" localSheetId="25">#REF!</definedName>
    <definedName name="sdsad" localSheetId="24">#REF!</definedName>
    <definedName name="sdsad">#REF!</definedName>
    <definedName name="series01" localSheetId="7">#REF!</definedName>
    <definedName name="series01" localSheetId="11">#REF!</definedName>
    <definedName name="series01" localSheetId="12">#REF!</definedName>
    <definedName name="series01" localSheetId="25">#REF!</definedName>
    <definedName name="series01" localSheetId="24">#REF!</definedName>
    <definedName name="series01">#REF!</definedName>
    <definedName name="series02" localSheetId="7">#REF!</definedName>
    <definedName name="series02" localSheetId="11">#REF!</definedName>
    <definedName name="series02" localSheetId="12">#REF!</definedName>
    <definedName name="series02" localSheetId="25">#REF!</definedName>
    <definedName name="series02" localSheetId="24">#REF!</definedName>
    <definedName name="series02">#REF!</definedName>
    <definedName name="series03" localSheetId="7">#REF!</definedName>
    <definedName name="series03" localSheetId="11">#REF!</definedName>
    <definedName name="series03" localSheetId="12">#REF!</definedName>
    <definedName name="series03" localSheetId="25">#REF!</definedName>
    <definedName name="series03" localSheetId="24">#REF!</definedName>
    <definedName name="series03">#REF!</definedName>
    <definedName name="series04" localSheetId="7">#REF!</definedName>
    <definedName name="series04" localSheetId="11">#REF!</definedName>
    <definedName name="series04" localSheetId="12">#REF!</definedName>
    <definedName name="series04" localSheetId="25">#REF!</definedName>
    <definedName name="series04" localSheetId="24">#REF!</definedName>
    <definedName name="series04">#REF!</definedName>
    <definedName name="series05" localSheetId="7">#REF!</definedName>
    <definedName name="series05" localSheetId="11">#REF!</definedName>
    <definedName name="series05" localSheetId="12">#REF!</definedName>
    <definedName name="series05" localSheetId="25">#REF!</definedName>
    <definedName name="series05" localSheetId="24">#REF!</definedName>
    <definedName name="series05">#REF!</definedName>
    <definedName name="series06" localSheetId="7">#REF!</definedName>
    <definedName name="series06" localSheetId="11">#REF!</definedName>
    <definedName name="series06" localSheetId="12">#REF!</definedName>
    <definedName name="series06" localSheetId="25">#REF!</definedName>
    <definedName name="series06" localSheetId="24">#REF!</definedName>
    <definedName name="series06">#REF!</definedName>
    <definedName name="series07" localSheetId="7">#REF!</definedName>
    <definedName name="series07" localSheetId="11">#REF!</definedName>
    <definedName name="series07" localSheetId="12">#REF!</definedName>
    <definedName name="series07" localSheetId="25">#REF!</definedName>
    <definedName name="series07" localSheetId="24">#REF!</definedName>
    <definedName name="series07">#REF!</definedName>
    <definedName name="series08" localSheetId="7">#REF!</definedName>
    <definedName name="series08" localSheetId="11">#REF!</definedName>
    <definedName name="series08" localSheetId="12">#REF!</definedName>
    <definedName name="series08" localSheetId="25">#REF!</definedName>
    <definedName name="series08" localSheetId="24">#REF!</definedName>
    <definedName name="series08">#REF!</definedName>
    <definedName name="series09" localSheetId="7">#REF!</definedName>
    <definedName name="series09" localSheetId="11">#REF!</definedName>
    <definedName name="series09" localSheetId="12">#REF!</definedName>
    <definedName name="series09" localSheetId="25">#REF!</definedName>
    <definedName name="series09" localSheetId="24">#REF!</definedName>
    <definedName name="series09">#REF!</definedName>
    <definedName name="series10" localSheetId="7">#REF!</definedName>
    <definedName name="series10" localSheetId="11">#REF!</definedName>
    <definedName name="series10" localSheetId="12">#REF!</definedName>
    <definedName name="series10" localSheetId="25">#REF!</definedName>
    <definedName name="series10" localSheetId="24">#REF!</definedName>
    <definedName name="series10">#REF!</definedName>
    <definedName name="series18" localSheetId="7">#REF!</definedName>
    <definedName name="series18" localSheetId="11">#REF!</definedName>
    <definedName name="series18" localSheetId="12">#REF!</definedName>
    <definedName name="series18" localSheetId="25">#REF!</definedName>
    <definedName name="series18" localSheetId="24">#REF!</definedName>
    <definedName name="series18">#REF!</definedName>
    <definedName name="tg4wt" localSheetId="11">#REF!</definedName>
    <definedName name="tg4wt" localSheetId="12">#REF!</definedName>
    <definedName name="tg4wt" localSheetId="25">#REF!</definedName>
    <definedName name="tg4wt" localSheetId="24">#REF!</definedName>
    <definedName name="tg4wt">#REF!</definedName>
    <definedName name="TLC1.1" localSheetId="11">#REF!</definedName>
    <definedName name="TLC1.1" localSheetId="12">#REF!</definedName>
    <definedName name="TLC1.1" localSheetId="25">#REF!</definedName>
    <definedName name="TLC1.1" localSheetId="24">#REF!</definedName>
    <definedName name="TLC1.1">#REF!</definedName>
    <definedName name="TLC1.2" localSheetId="11">#REF!</definedName>
    <definedName name="TLC1.2" localSheetId="12">#REF!</definedName>
    <definedName name="TLC1.2" localSheetId="25">#REF!</definedName>
    <definedName name="TLC1.2" localSheetId="24">#REF!</definedName>
    <definedName name="TLC1.2">#REF!</definedName>
    <definedName name="TLC2.1" localSheetId="11">#REF!</definedName>
    <definedName name="TLC2.1" localSheetId="12">#REF!</definedName>
    <definedName name="TLC2.1" localSheetId="25">#REF!</definedName>
    <definedName name="TLC2.1" localSheetId="24">#REF!</definedName>
    <definedName name="TLC2.1">#REF!</definedName>
    <definedName name="TLM1.1" localSheetId="11">#REF!</definedName>
    <definedName name="TLM1.1" localSheetId="12">#REF!</definedName>
    <definedName name="TLM1.1" localSheetId="25">#REF!</definedName>
    <definedName name="TLM1.1" localSheetId="24">#REF!</definedName>
    <definedName name="TLM1.1">#REF!</definedName>
    <definedName name="TLM1.2" localSheetId="11">#REF!</definedName>
    <definedName name="TLM1.2" localSheetId="12">#REF!</definedName>
    <definedName name="TLM1.2" localSheetId="25">#REF!</definedName>
    <definedName name="TLM1.2" localSheetId="24">#REF!</definedName>
    <definedName name="TLM1.2">#REF!</definedName>
    <definedName name="TLM10.1" localSheetId="11">#REF!</definedName>
    <definedName name="TLM10.1" localSheetId="12">#REF!</definedName>
    <definedName name="TLM10.1" localSheetId="25">#REF!</definedName>
    <definedName name="TLM10.1" localSheetId="24">#REF!</definedName>
    <definedName name="TLM10.1">#REF!</definedName>
    <definedName name="TLM10.2" localSheetId="11">#REF!</definedName>
    <definedName name="TLM10.2" localSheetId="12">#REF!</definedName>
    <definedName name="TLM10.2" localSheetId="25">#REF!</definedName>
    <definedName name="TLM10.2" localSheetId="24">#REF!</definedName>
    <definedName name="TLM10.2">#REF!</definedName>
    <definedName name="TLM11.1" localSheetId="11">#REF!</definedName>
    <definedName name="TLM11.1" localSheetId="12">#REF!</definedName>
    <definedName name="TLM11.1" localSheetId="25">#REF!</definedName>
    <definedName name="TLM11.1" localSheetId="24">#REF!</definedName>
    <definedName name="TLM11.1">#REF!</definedName>
    <definedName name="TLM11.2" localSheetId="11">#REF!</definedName>
    <definedName name="TLM11.2" localSheetId="12">#REF!</definedName>
    <definedName name="TLM11.2" localSheetId="25">#REF!</definedName>
    <definedName name="TLM11.2" localSheetId="24">#REF!</definedName>
    <definedName name="TLM11.2">#REF!</definedName>
    <definedName name="TLM2.1" localSheetId="11">#REF!</definedName>
    <definedName name="TLM2.1" localSheetId="12">#REF!</definedName>
    <definedName name="TLM2.1" localSheetId="25">#REF!</definedName>
    <definedName name="TLM2.1" localSheetId="24">#REF!</definedName>
    <definedName name="TLM2.1">#REF!</definedName>
    <definedName name="unyrunryjunt" localSheetId="11">#REF!</definedName>
    <definedName name="unyrunryjunt" localSheetId="12">#REF!</definedName>
    <definedName name="unyrunryjunt" localSheetId="25">#REF!</definedName>
    <definedName name="unyrunryjunt" localSheetId="24">#REF!</definedName>
    <definedName name="unyrunryjunt">#REF!</definedName>
    <definedName name="WWW" localSheetId="24">[10]!B</definedName>
    <definedName name="WWW">#N/A</definedName>
    <definedName name="xvs" localSheetId="7">#REF!</definedName>
    <definedName name="xvs" localSheetId="11">#REF!</definedName>
    <definedName name="xvs" localSheetId="12">#REF!</definedName>
    <definedName name="xvs" localSheetId="20">#REF!</definedName>
    <definedName name="xvs" localSheetId="25">#REF!</definedName>
    <definedName name="xvs" localSheetId="24">#REF!</definedName>
    <definedName name="xvs">#REF!</definedName>
    <definedName name="zxd" localSheetId="11">#REF!</definedName>
    <definedName name="zxd" localSheetId="12">#REF!</definedName>
    <definedName name="zxd" localSheetId="20">#REF!</definedName>
    <definedName name="zxd" localSheetId="25">#REF!</definedName>
    <definedName name="zxd" localSheetId="24">#REF!</definedName>
    <definedName name="zxd">#REF!</definedName>
    <definedName name="埃特板" localSheetId="11">#REF!</definedName>
    <definedName name="埃特板" localSheetId="12">#REF!</definedName>
    <definedName name="埃特板" localSheetId="20">#REF!</definedName>
    <definedName name="埃特板" localSheetId="25">#REF!</definedName>
    <definedName name="埃特板" localSheetId="24">#REF!</definedName>
    <definedName name="埃特板">#REF!</definedName>
    <definedName name="埃特板人工" localSheetId="11">#REF!</definedName>
    <definedName name="埃特板人工" localSheetId="12">#REF!</definedName>
    <definedName name="埃特板人工" localSheetId="25">#REF!</definedName>
    <definedName name="埃特板人工" localSheetId="24">#REF!</definedName>
    <definedName name="埃特板人工">#REF!</definedName>
    <definedName name="安装" localSheetId="11">#REF!</definedName>
    <definedName name="安装" localSheetId="12">#REF!</definedName>
    <definedName name="安装" localSheetId="25">#REF!</definedName>
    <definedName name="安装" localSheetId="24">#REF!</definedName>
    <definedName name="安装">#REF!</definedName>
    <definedName name="板厚" localSheetId="7">#REF!</definedName>
    <definedName name="板厚" localSheetId="11">#REF!</definedName>
    <definedName name="板厚" localSheetId="12">#REF!</definedName>
    <definedName name="板厚" localSheetId="25">#REF!</definedName>
    <definedName name="板厚" localSheetId="24">#REF!</definedName>
    <definedName name="板厚">#REF!</definedName>
    <definedName name="保险" localSheetId="11">#REF!</definedName>
    <definedName name="保险" localSheetId="12">#REF!</definedName>
    <definedName name="保险" localSheetId="25">#REF!</definedName>
    <definedName name="保险" localSheetId="24">#REF!</definedName>
    <definedName name="保险">#REF!</definedName>
    <definedName name="保险金" localSheetId="11">#REF!</definedName>
    <definedName name="保险金" localSheetId="12">#REF!</definedName>
    <definedName name="保险金" localSheetId="25">#REF!</definedName>
    <definedName name="保险金" localSheetId="24">#REF!</definedName>
    <definedName name="保险金">#REF!</definedName>
    <definedName name="保养费" localSheetId="11">#REF!</definedName>
    <definedName name="保养费" localSheetId="12">#REF!</definedName>
    <definedName name="保养费" localSheetId="25">#REF!</definedName>
    <definedName name="保养费" localSheetId="24">#REF!</definedName>
    <definedName name="保养费">#REF!</definedName>
    <definedName name="贝砂金" localSheetId="11">#REF!</definedName>
    <definedName name="贝砂金" localSheetId="12">#REF!</definedName>
    <definedName name="贝砂金" localSheetId="25">#REF!</definedName>
    <definedName name="贝砂金" localSheetId="24">#REF!</definedName>
    <definedName name="贝砂金">#REF!</definedName>
    <definedName name="比例" localSheetId="11">#REF!</definedName>
    <definedName name="比例" localSheetId="12">#REF!</definedName>
    <definedName name="比例" localSheetId="25">#REF!</definedName>
    <definedName name="比例" localSheetId="24">#REF!</definedName>
    <definedName name="比例">#REF!</definedName>
    <definedName name="编号" localSheetId="11">#REF!</definedName>
    <definedName name="编号" localSheetId="12">#REF!</definedName>
    <definedName name="编号" localSheetId="25">#REF!</definedName>
    <definedName name="编号" localSheetId="24">#REF!</definedName>
    <definedName name="编号">#REF!</definedName>
    <definedName name="不锈钢板" localSheetId="11">#REF!</definedName>
    <definedName name="不锈钢板" localSheetId="12">#REF!</definedName>
    <definedName name="不锈钢板" localSheetId="25">#REF!</definedName>
    <definedName name="不锈钢板" localSheetId="24">#REF!</definedName>
    <definedName name="不锈钢板">#REF!</definedName>
    <definedName name="材料清单" localSheetId="11">OFFSET(#REF!,1,MATCH(#REF!,#REF!,0)-1,COUNTA(OFFSET(#REF!,1,MATCH(#REF!,#REF!,0)-1,500,1)),1)</definedName>
    <definedName name="材料清单" localSheetId="12">OFFSET(#REF!,1,MATCH(#REF!,#REF!,0)-1,COUNTA(OFFSET(#REF!,1,MATCH(#REF!,#REF!,0)-1,500,1)),1)</definedName>
    <definedName name="材料清单" localSheetId="20">OFFSET(#REF!,1,MATCH(#REF!,#REF!,0)-1,COUNTA(OFFSET(#REF!,1,MATCH(#REF!,#REF!,0)-1,500,1)),1)</definedName>
    <definedName name="材料清单" localSheetId="25">OFFSET(#REF!,1,MATCH(#REF!,#REF!,0)-1,COUNTA(OFFSET(#REF!,1,MATCH(#REF!,#REF!,0)-1,500,1)),1)</definedName>
    <definedName name="材料清单" localSheetId="24">OFFSET(#REF!,1,MATCH(#REF!,#REF!,0)-1,COUNTA(OFFSET(#REF!,1,MATCH(#REF!,#REF!,0)-1,500,1)),1)</definedName>
    <definedName name="材料清单">OFFSET(#REF!,1,MATCH(#REF!,#REF!,0)-1,COUNTA(OFFSET(#REF!,1,MATCH(#REF!,#REF!,0)-1,500,1)),1)</definedName>
    <definedName name="产品成本分摊表" localSheetId="11">#REF!</definedName>
    <definedName name="产品成本分摊表" localSheetId="12">#REF!</definedName>
    <definedName name="产品成本分摊表" localSheetId="20">#REF!</definedName>
    <definedName name="产品成本分摊表" localSheetId="25">#REF!</definedName>
    <definedName name="产品成本分摊表" localSheetId="24">#REF!</definedName>
    <definedName name="产品成本分摊表">#REF!</definedName>
    <definedName name="潮阳水电单价" localSheetId="7">#REF!</definedName>
    <definedName name="潮阳水电单价" localSheetId="11">#REF!</definedName>
    <definedName name="潮阳水电单价" localSheetId="12">#REF!</definedName>
    <definedName name="潮阳水电单价" localSheetId="20">#REF!</definedName>
    <definedName name="潮阳水电单价" localSheetId="25">#REF!</definedName>
    <definedName name="潮阳水电单价" localSheetId="24">#REF!</definedName>
    <definedName name="潮阳水电单价">#REF!</definedName>
    <definedName name="承台含桩长" localSheetId="11">#REF!</definedName>
    <definedName name="承台含桩长" localSheetId="12">#REF!</definedName>
    <definedName name="承台含桩长" localSheetId="20">#REF!</definedName>
    <definedName name="承台含桩长" localSheetId="25">#REF!</definedName>
    <definedName name="承台含桩长" localSheetId="24">#REF!</definedName>
    <definedName name="承台含桩长">#REF!</definedName>
    <definedName name="抽芯1" localSheetId="11">#REF!</definedName>
    <definedName name="抽芯1" localSheetId="12">#REF!</definedName>
    <definedName name="抽芯1" localSheetId="25">#REF!</definedName>
    <definedName name="抽芯1" localSheetId="24">#REF!</definedName>
    <definedName name="抽芯1">#REF!</definedName>
    <definedName name="抽芯10" localSheetId="11">#REF!</definedName>
    <definedName name="抽芯10" localSheetId="12">#REF!</definedName>
    <definedName name="抽芯10" localSheetId="25">#REF!</definedName>
    <definedName name="抽芯10" localSheetId="24">#REF!</definedName>
    <definedName name="抽芯10">#REF!</definedName>
    <definedName name="抽芯11" localSheetId="11">#REF!</definedName>
    <definedName name="抽芯11" localSheetId="12">#REF!</definedName>
    <definedName name="抽芯11" localSheetId="25">#REF!</definedName>
    <definedName name="抽芯11" localSheetId="24">#REF!</definedName>
    <definedName name="抽芯11">#REF!</definedName>
    <definedName name="抽芯12" localSheetId="11">#REF!</definedName>
    <definedName name="抽芯12" localSheetId="12">#REF!</definedName>
    <definedName name="抽芯12" localSheetId="25">#REF!</definedName>
    <definedName name="抽芯12" localSheetId="24">#REF!</definedName>
    <definedName name="抽芯12">#REF!</definedName>
    <definedName name="抽芯13" localSheetId="11">#REF!</definedName>
    <definedName name="抽芯13" localSheetId="12">#REF!</definedName>
    <definedName name="抽芯13" localSheetId="25">#REF!</definedName>
    <definedName name="抽芯13" localSheetId="24">#REF!</definedName>
    <definedName name="抽芯13">#REF!</definedName>
    <definedName name="抽芯2" localSheetId="11">#REF!</definedName>
    <definedName name="抽芯2" localSheetId="12">#REF!</definedName>
    <definedName name="抽芯2" localSheetId="25">#REF!</definedName>
    <definedName name="抽芯2" localSheetId="24">#REF!</definedName>
    <definedName name="抽芯2">#REF!</definedName>
    <definedName name="抽芯3" localSheetId="11">#REF!</definedName>
    <definedName name="抽芯3" localSheetId="12">#REF!</definedName>
    <definedName name="抽芯3" localSheetId="25">#REF!</definedName>
    <definedName name="抽芯3" localSheetId="24">#REF!</definedName>
    <definedName name="抽芯3">#REF!</definedName>
    <definedName name="抽芯4" localSheetId="11">#REF!</definedName>
    <definedName name="抽芯4" localSheetId="12">#REF!</definedName>
    <definedName name="抽芯4" localSheetId="25">#REF!</definedName>
    <definedName name="抽芯4" localSheetId="24">#REF!</definedName>
    <definedName name="抽芯4">#REF!</definedName>
    <definedName name="抽芯5" localSheetId="11">#REF!</definedName>
    <definedName name="抽芯5" localSheetId="12">#REF!</definedName>
    <definedName name="抽芯5" localSheetId="25">#REF!</definedName>
    <definedName name="抽芯5" localSheetId="24">#REF!</definedName>
    <definedName name="抽芯5">#REF!</definedName>
    <definedName name="抽芯6" localSheetId="11">#REF!</definedName>
    <definedName name="抽芯6" localSheetId="12">#REF!</definedName>
    <definedName name="抽芯6" localSheetId="25">#REF!</definedName>
    <definedName name="抽芯6" localSheetId="24">#REF!</definedName>
    <definedName name="抽芯6">#REF!</definedName>
    <definedName name="抽芯7" localSheetId="11">#REF!</definedName>
    <definedName name="抽芯7" localSheetId="12">#REF!</definedName>
    <definedName name="抽芯7" localSheetId="25">#REF!</definedName>
    <definedName name="抽芯7" localSheetId="24">#REF!</definedName>
    <definedName name="抽芯7">#REF!</definedName>
    <definedName name="抽芯8" localSheetId="11">#REF!</definedName>
    <definedName name="抽芯8" localSheetId="12">#REF!</definedName>
    <definedName name="抽芯8" localSheetId="25">#REF!</definedName>
    <definedName name="抽芯8" localSheetId="24">#REF!</definedName>
    <definedName name="抽芯8">#REF!</definedName>
    <definedName name="抽芯9" localSheetId="11">#REF!</definedName>
    <definedName name="抽芯9" localSheetId="12">#REF!</definedName>
    <definedName name="抽芯9" localSheetId="25">#REF!</definedName>
    <definedName name="抽芯9" localSheetId="24">#REF!</definedName>
    <definedName name="抽芯9">#REF!</definedName>
    <definedName name="储金会" localSheetId="11">#REF!</definedName>
    <definedName name="储金会" localSheetId="12">#REF!</definedName>
    <definedName name="储金会" localSheetId="25">#REF!</definedName>
    <definedName name="储金会" localSheetId="24">#REF!</definedName>
    <definedName name="储金会">#REF!</definedName>
    <definedName name="窗护栏" localSheetId="7">#REF!</definedName>
    <definedName name="窗护栏" localSheetId="11">#REF!</definedName>
    <definedName name="窗护栏" localSheetId="12">#REF!</definedName>
    <definedName name="窗护栏" localSheetId="25">#REF!</definedName>
    <definedName name="窗护栏" localSheetId="24">#REF!</definedName>
    <definedName name="窗护栏">#REF!</definedName>
    <definedName name="窗帘盒人工" localSheetId="11">#REF!</definedName>
    <definedName name="窗帘盒人工" localSheetId="12">#REF!</definedName>
    <definedName name="窗帘盒人工" localSheetId="25">#REF!</definedName>
    <definedName name="窗帘盒人工" localSheetId="24">#REF!</definedName>
    <definedName name="窗帘盒人工">#REF!</definedName>
    <definedName name="窗台石人工" localSheetId="11">#REF!</definedName>
    <definedName name="窗台石人工" localSheetId="12">#REF!</definedName>
    <definedName name="窗台石人工" localSheetId="25">#REF!</definedName>
    <definedName name="窗台石人工" localSheetId="24">#REF!</definedName>
    <definedName name="窗台石人工">#REF!</definedName>
    <definedName name="瓷砖踢脚线人工" localSheetId="11">#REF!</definedName>
    <definedName name="瓷砖踢脚线人工" localSheetId="12">#REF!</definedName>
    <definedName name="瓷砖踢脚线人工" localSheetId="25">#REF!</definedName>
    <definedName name="瓷砖踢脚线人工" localSheetId="24">#REF!</definedName>
    <definedName name="瓷砖踢脚线人工">#REF!</definedName>
    <definedName name="措施" localSheetId="11">#REF!</definedName>
    <definedName name="措施" localSheetId="12">#REF!</definedName>
    <definedName name="措施" localSheetId="25">#REF!</definedName>
    <definedName name="措施" localSheetId="24">#REF!</definedName>
    <definedName name="措施">#REF!</definedName>
    <definedName name="大堂花灯" localSheetId="11">#REF!</definedName>
    <definedName name="大堂花灯" localSheetId="12">#REF!</definedName>
    <definedName name="大堂花灯" localSheetId="25">#REF!</definedName>
    <definedName name="大堂花灯" localSheetId="24">#REF!</definedName>
    <definedName name="大堂花灯">#REF!</definedName>
    <definedName name="大堂射灯" localSheetId="11">#REF!</definedName>
    <definedName name="大堂射灯" localSheetId="12">#REF!</definedName>
    <definedName name="大堂射灯" localSheetId="25">#REF!</definedName>
    <definedName name="大堂射灯" localSheetId="24">#REF!</definedName>
    <definedName name="大堂射灯">#REF!</definedName>
    <definedName name="大堂筒灯" localSheetId="11">#REF!</definedName>
    <definedName name="大堂筒灯" localSheetId="12">#REF!</definedName>
    <definedName name="大堂筒灯" localSheetId="25">#REF!</definedName>
    <definedName name="大堂筒灯" localSheetId="24">#REF!</definedName>
    <definedName name="大堂筒灯">#REF!</definedName>
    <definedName name="代码" localSheetId="11">IF(#REF!="","",COUNTA(#REF!))</definedName>
    <definedName name="代码" localSheetId="12">IF(#REF!="","",COUNTA(#REF!))</definedName>
    <definedName name="代码" localSheetId="25">IF(#REF!="","",COUNTA(#REF!))</definedName>
    <definedName name="代码" localSheetId="24">IF(#REF!="","",COUNTA(#REF!))</definedName>
    <definedName name="代码">IF(#REF!="","",COUNTA(#REF!))</definedName>
    <definedName name="单边工作面宽" localSheetId="11">#REF!</definedName>
    <definedName name="单边工作面宽" localSheetId="12">#REF!</definedName>
    <definedName name="单边工作面宽" localSheetId="25">#REF!</definedName>
    <definedName name="单边工作面宽" localSheetId="24">#REF!</definedName>
    <definedName name="单边工作面宽">#REF!</definedName>
    <definedName name="单位" localSheetId="7">#REF!</definedName>
    <definedName name="单位" localSheetId="11">#REF!</definedName>
    <definedName name="单位" localSheetId="12">#REF!</definedName>
    <definedName name="单位" localSheetId="25">#REF!</definedName>
    <definedName name="单位" localSheetId="24">#REF!</definedName>
    <definedName name="单位">#REF!</definedName>
    <definedName name="挡水石人工" localSheetId="11">#REF!</definedName>
    <definedName name="挡水石人工" localSheetId="12">#REF!</definedName>
    <definedName name="挡水石人工" localSheetId="25">#REF!</definedName>
    <definedName name="挡水石人工" localSheetId="24">#REF!</definedName>
    <definedName name="挡水石人工">#REF!</definedName>
    <definedName name="灯带T4" localSheetId="11">#REF!</definedName>
    <definedName name="灯带T4" localSheetId="12">#REF!</definedName>
    <definedName name="灯带T4" localSheetId="25">#REF!</definedName>
    <definedName name="灯带T4" localSheetId="24">#REF!</definedName>
    <definedName name="灯带T4">#REF!</definedName>
    <definedName name="地面石材人工" localSheetId="11">#REF!</definedName>
    <definedName name="地面石材人工" localSheetId="12">#REF!</definedName>
    <definedName name="地面石材人工" localSheetId="25">#REF!</definedName>
    <definedName name="地面石材人工" localSheetId="24">#REF!</definedName>
    <definedName name="地面石材人工">#REF!</definedName>
    <definedName name="地坪厚度" localSheetId="7">#REF!</definedName>
    <definedName name="地坪厚度" localSheetId="11">#REF!</definedName>
    <definedName name="地坪厚度" localSheetId="12">#REF!</definedName>
    <definedName name="地坪厚度" localSheetId="25">#REF!</definedName>
    <definedName name="地坪厚度" localSheetId="24">#REF!</definedName>
    <definedName name="地坪厚度">#REF!</definedName>
    <definedName name="电梯厅墙地砖人工" localSheetId="11">#REF!</definedName>
    <definedName name="电梯厅墙地砖人工" localSheetId="12">#REF!</definedName>
    <definedName name="电梯厅墙地砖人工" localSheetId="25">#REF!</definedName>
    <definedName name="电梯厅墙地砖人工" localSheetId="24">#REF!</definedName>
    <definedName name="电梯厅墙地砖人工">#REF!</definedName>
    <definedName name="电梯厅油漆人工" localSheetId="11">#REF!</definedName>
    <definedName name="电梯厅油漆人工" localSheetId="12">#REF!</definedName>
    <definedName name="电梯厅油漆人工" localSheetId="25">#REF!</definedName>
    <definedName name="电梯厅油漆人工" localSheetId="24">#REF!</definedName>
    <definedName name="电梯厅油漆人工">#REF!</definedName>
    <definedName name="垫层单边突出宽" localSheetId="11">#REF!</definedName>
    <definedName name="垫层单边突出宽" localSheetId="12">#REF!</definedName>
    <definedName name="垫层单边突出宽" localSheetId="25">#REF!</definedName>
    <definedName name="垫层单边突出宽" localSheetId="24">#REF!</definedName>
    <definedName name="垫层单边突出宽">#REF!</definedName>
    <definedName name="垫层厚" localSheetId="7">#REF!</definedName>
    <definedName name="垫层厚" localSheetId="11">#REF!</definedName>
    <definedName name="垫层厚" localSheetId="12">#REF!</definedName>
    <definedName name="垫层厚" localSheetId="25">#REF!</definedName>
    <definedName name="垫层厚" localSheetId="24">#REF!</definedName>
    <definedName name="垫层厚">#REF!</definedName>
    <definedName name="垫层厚度" localSheetId="11">#REF!</definedName>
    <definedName name="垫层厚度" localSheetId="12">#REF!</definedName>
    <definedName name="垫层厚度" localSheetId="25">#REF!</definedName>
    <definedName name="垫层厚度" localSheetId="24">#REF!</definedName>
    <definedName name="垫层厚度">#REF!</definedName>
    <definedName name="垫层突出单边宽" localSheetId="7">#REF!</definedName>
    <definedName name="垫层突出单边宽" localSheetId="11">#REF!</definedName>
    <definedName name="垫层突出单边宽" localSheetId="12">#REF!</definedName>
    <definedName name="垫层突出单边宽" localSheetId="25">#REF!</definedName>
    <definedName name="垫层突出单边宽" localSheetId="24">#REF!</definedName>
    <definedName name="垫层突出单边宽">#REF!</definedName>
    <definedName name="吊筋角度" localSheetId="7">[2]内围地梁钢筋说明!$C$22</definedName>
    <definedName name="吊筋角度" localSheetId="11">[2]内围地梁钢筋说明!$C$22</definedName>
    <definedName name="吊筋角度" localSheetId="12">[2]内围地梁钢筋说明!$C$22</definedName>
    <definedName name="吊筋角度" localSheetId="24">[2]内围地梁钢筋说明!$C$22</definedName>
    <definedName name="吊筋角度">[2]内围地梁钢筋说明!$C$22</definedName>
    <definedName name="吊筋锚长" localSheetId="7">[2]内围地梁钢筋说明!$C$23</definedName>
    <definedName name="吊筋锚长" localSheetId="11">[2]内围地梁钢筋说明!$C$23</definedName>
    <definedName name="吊筋锚长" localSheetId="12">[2]内围地梁钢筋说明!$C$23</definedName>
    <definedName name="吊筋锚长" localSheetId="24">[2]内围地梁钢筋说明!$C$23</definedName>
    <definedName name="吊筋锚长">[2]内围地梁钢筋说明!$C$23</definedName>
    <definedName name="定额编号前缀" localSheetId="11">IF(#REF!="","",VLOOKUP(#REF!,#REF!,2,0))</definedName>
    <definedName name="定额编号前缀" localSheetId="12">IF(#REF!="","",VLOOKUP(#REF!,#REF!,2,0))</definedName>
    <definedName name="定额编号前缀" localSheetId="25">IF(#REF!="","",VLOOKUP(#REF!,#REF!,2,0))</definedName>
    <definedName name="定额编号前缀" localSheetId="24">IF(#REF!="","",VLOOKUP(#REF!,#REF!,2,0))</definedName>
    <definedName name="定额编号前缀">IF(#REF!="","",VLOOKUP(#REF!,#REF!,2,0))</definedName>
    <definedName name="法定扣税额" localSheetId="11">#REF!</definedName>
    <definedName name="法定扣税额" localSheetId="12">#REF!</definedName>
    <definedName name="法定扣税额" localSheetId="25">#REF!</definedName>
    <definedName name="法定扣税额" localSheetId="24">#REF!</definedName>
    <definedName name="法定扣税额">#REF!</definedName>
    <definedName name="房建总清单" localSheetId="11">#REF!</definedName>
    <definedName name="房建总清单" localSheetId="12">#REF!</definedName>
    <definedName name="房建总清单" localSheetId="25">#REF!</definedName>
    <definedName name="房建总清单" localSheetId="24">#REF!</definedName>
    <definedName name="房建总清单">#REF!</definedName>
    <definedName name="仿啡网马赛克" localSheetId="11">#REF!</definedName>
    <definedName name="仿啡网马赛克" localSheetId="12">#REF!</definedName>
    <definedName name="仿啡网马赛克" localSheetId="25">#REF!</definedName>
    <definedName name="仿啡网马赛克" localSheetId="24">#REF!</definedName>
    <definedName name="仿啡网马赛克">#REF!</definedName>
    <definedName name="仿马赛克砖" localSheetId="11">#REF!</definedName>
    <definedName name="仿马赛克砖" localSheetId="12">#REF!</definedName>
    <definedName name="仿马赛克砖" localSheetId="25">#REF!</definedName>
    <definedName name="仿马赛克砖" localSheetId="24">#REF!</definedName>
    <definedName name="仿马赛克砖">#REF!</definedName>
    <definedName name="放坡" localSheetId="11">#REF!</definedName>
    <definedName name="放坡" localSheetId="12">#REF!</definedName>
    <definedName name="放坡" localSheetId="25">#REF!</definedName>
    <definedName name="放坡" localSheetId="24">#REF!</definedName>
    <definedName name="放坡">#REF!</definedName>
    <definedName name="放坡系数1" localSheetId="7">'[5]承台(砖模) '!#REF!</definedName>
    <definedName name="放坡系数1" localSheetId="11">'[5]承台(砖模) '!#REF!</definedName>
    <definedName name="放坡系数1" localSheetId="12">'[5]承台(砖模) '!#REF!</definedName>
    <definedName name="放坡系数1" localSheetId="20">#REF!</definedName>
    <definedName name="放坡系数1" localSheetId="25">#REF!</definedName>
    <definedName name="放坡系数1" localSheetId="24">#REF!</definedName>
    <definedName name="放坡系数1">'[5]承台(砖模) '!#REF!</definedName>
    <definedName name="放坡系数2" localSheetId="7">'[5]承台(砖模) '!#REF!</definedName>
    <definedName name="放坡系数2" localSheetId="11">'[5]承台(砖模) '!#REF!</definedName>
    <definedName name="放坡系数2" localSheetId="12">'[5]承台(砖模) '!#REF!</definedName>
    <definedName name="放坡系数2" localSheetId="20">#REF!</definedName>
    <definedName name="放坡系数2" localSheetId="25">#REF!</definedName>
    <definedName name="放坡系数2" localSheetId="24">#REF!</definedName>
    <definedName name="放坡系数2">'[5]承台(砖模) '!#REF!</definedName>
    <definedName name="放坡系数A" localSheetId="7">'[5]承台(砖模) '!#REF!</definedName>
    <definedName name="放坡系数A" localSheetId="11">'[5]承台(砖模) '!#REF!</definedName>
    <definedName name="放坡系数A" localSheetId="12">'[5]承台(砖模) '!#REF!</definedName>
    <definedName name="放坡系数A" localSheetId="20">#REF!</definedName>
    <definedName name="放坡系数A" localSheetId="25">#REF!</definedName>
    <definedName name="放坡系数A" localSheetId="24">#REF!</definedName>
    <definedName name="放坡系数A">'[5]承台(砖模) '!#REF!</definedName>
    <definedName name="啡慕斯" localSheetId="11">#REF!</definedName>
    <definedName name="啡慕斯" localSheetId="12">#REF!</definedName>
    <definedName name="啡慕斯" localSheetId="25">#REF!</definedName>
    <definedName name="啡慕斯" localSheetId="24">#REF!</definedName>
    <definedName name="啡慕斯">#REF!</definedName>
    <definedName name="分部工程" localSheetId="7">#REF!</definedName>
    <definedName name="分部工程" localSheetId="11">#REF!</definedName>
    <definedName name="分部工程" localSheetId="12">#REF!</definedName>
    <definedName name="分部工程" localSheetId="25">#REF!</definedName>
    <definedName name="分部工程" localSheetId="24">#REF!</definedName>
    <definedName name="分部工程">#REF!</definedName>
    <definedName name="分数" localSheetId="11">#REF!</definedName>
    <definedName name="分数" localSheetId="12">#REF!</definedName>
    <definedName name="分数" localSheetId="25">#REF!</definedName>
    <definedName name="分数" localSheetId="24">#REF!</definedName>
    <definedName name="分数">#REF!</definedName>
    <definedName name="分项工程" localSheetId="7">#REF!</definedName>
    <definedName name="分项工程" localSheetId="11">#REF!</definedName>
    <definedName name="分项工程" localSheetId="12">#REF!</definedName>
    <definedName name="分项工程" localSheetId="25">#REF!</definedName>
    <definedName name="分项工程" localSheetId="24">#REF!</definedName>
    <definedName name="分项工程">#REF!</definedName>
    <definedName name="钢筋保护层" localSheetId="7">[2]内围地梁钢筋说明!$C$15</definedName>
    <definedName name="钢筋保护层" localSheetId="11">[2]内围地梁钢筋说明!$C$15</definedName>
    <definedName name="钢筋保护层" localSheetId="12">[2]内围地梁钢筋说明!$C$15</definedName>
    <definedName name="钢筋保护层" localSheetId="24">[2]内围地梁钢筋说明!$C$15</definedName>
    <definedName name="钢筋保护层">[2]内围地梁钢筋说明!$C$15</definedName>
    <definedName name="钢筋砼差价" localSheetId="7">#REF!</definedName>
    <definedName name="钢筋砼差价" localSheetId="11">#REF!</definedName>
    <definedName name="钢筋砼差价" localSheetId="12">#REF!</definedName>
    <definedName name="钢筋砼差价" localSheetId="20">#REF!</definedName>
    <definedName name="钢筋砼差价" localSheetId="25">#REF!</definedName>
    <definedName name="钢筋砼差价" localSheetId="24">#REF!</definedName>
    <definedName name="钢筋砼差价">#REF!</definedName>
    <definedName name="钢筋砼价" localSheetId="7">#REF!</definedName>
    <definedName name="钢筋砼价" localSheetId="11">#REF!</definedName>
    <definedName name="钢筋砼价" localSheetId="12">#REF!</definedName>
    <definedName name="钢筋砼价" localSheetId="20">#REF!</definedName>
    <definedName name="钢筋砼价" localSheetId="25">#REF!</definedName>
    <definedName name="钢筋砼价" localSheetId="24">#REF!</definedName>
    <definedName name="钢筋砼价">#REF!</definedName>
    <definedName name="钢筋弯钩长度" localSheetId="7">#REF!</definedName>
    <definedName name="钢筋弯钩长度" localSheetId="11">#REF!</definedName>
    <definedName name="钢筋弯钩长度" localSheetId="12">#REF!</definedName>
    <definedName name="钢筋弯钩长度" localSheetId="20">#REF!</definedName>
    <definedName name="钢筋弯钩长度" localSheetId="25">#REF!</definedName>
    <definedName name="钢筋弯钩长度" localSheetId="24">#REF!</definedName>
    <definedName name="钢筋弯钩长度">#REF!</definedName>
    <definedName name="岗位工资" localSheetId="11">#REF!</definedName>
    <definedName name="岗位工资" localSheetId="12">#REF!</definedName>
    <definedName name="岗位工资" localSheetId="25">#REF!</definedName>
    <definedName name="岗位工资" localSheetId="24">#REF!</definedName>
    <definedName name="岗位工资">#REF!</definedName>
    <definedName name="岗位工资1" localSheetId="11">#REF!</definedName>
    <definedName name="岗位工资1" localSheetId="12">#REF!</definedName>
    <definedName name="岗位工资1" localSheetId="25">#REF!</definedName>
    <definedName name="岗位工资1" localSheetId="24">#REF!</definedName>
    <definedName name="岗位工资1">#REF!</definedName>
    <definedName name="岗效工资" localSheetId="11">#REF!:#REF!</definedName>
    <definedName name="岗效工资" localSheetId="12">#REF!:#REF!</definedName>
    <definedName name="岗效工资" localSheetId="20">#REF!:#REF!</definedName>
    <definedName name="岗效工资" localSheetId="25">#REF!:#REF!</definedName>
    <definedName name="岗效工资" localSheetId="24">#REF!:#REF!</definedName>
    <definedName name="岗效工资">#REF!:#REF!</definedName>
    <definedName name="工程量计算式" localSheetId="7">[6]工程量计算书!$F$1:$F$65536</definedName>
    <definedName name="工程量计算式" localSheetId="11">[6]工程量计算书!$F$1:$F$65536</definedName>
    <definedName name="工程量计算式" localSheetId="12">[6]工程量计算书!$F$1:$F$65536</definedName>
    <definedName name="工程量计算式" localSheetId="24">[6]工程量计算书!$F$1:$F$65536</definedName>
    <definedName name="工程量计算式">[6]工程量计算书!$F$1:$F$65536</definedName>
    <definedName name="工程量清单" localSheetId="11">#REF!</definedName>
    <definedName name="工程量清单" localSheetId="12">#REF!</definedName>
    <definedName name="工程量清单" localSheetId="25">#REF!</definedName>
    <definedName name="工程量清单" localSheetId="24">#REF!</definedName>
    <definedName name="工程量清单">#REF!</definedName>
    <definedName name="工会费" localSheetId="11">#REF!</definedName>
    <definedName name="工会费" localSheetId="12">#REF!</definedName>
    <definedName name="工会费" localSheetId="25">#REF!</definedName>
    <definedName name="工会费" localSheetId="24">#REF!</definedName>
    <definedName name="工会费">#REF!</definedName>
    <definedName name="工期">#N/A</definedName>
    <definedName name="工作面单边宽" localSheetId="7">#REF!</definedName>
    <definedName name="工作面单边宽" localSheetId="11">#REF!</definedName>
    <definedName name="工作面单边宽" localSheetId="12">#REF!</definedName>
    <definedName name="工作面单边宽" localSheetId="20">#REF!</definedName>
    <definedName name="工作面单边宽" localSheetId="25">#REF!</definedName>
    <definedName name="工作面单边宽" localSheetId="24">#REF!</definedName>
    <definedName name="工作面单边宽">#REF!</definedName>
    <definedName name="公积" localSheetId="11">#REF!</definedName>
    <definedName name="公积" localSheetId="12">#REF!</definedName>
    <definedName name="公积" localSheetId="20">#REF!</definedName>
    <definedName name="公积" localSheetId="25">#REF!</definedName>
    <definedName name="公积" localSheetId="24">#REF!</definedName>
    <definedName name="公积">#REF!</definedName>
    <definedName name="公积金1" localSheetId="11">#REF!</definedName>
    <definedName name="公积金1" localSheetId="12">#REF!</definedName>
    <definedName name="公积金1" localSheetId="20">#REF!</definedName>
    <definedName name="公积金1" localSheetId="25">#REF!</definedName>
    <definedName name="公积金1" localSheetId="24">#REF!</definedName>
    <definedName name="公积金1">#REF!</definedName>
    <definedName name="公积金2" localSheetId="11">#REF!</definedName>
    <definedName name="公积金2" localSheetId="12">#REF!</definedName>
    <definedName name="公积金2" localSheetId="25">#REF!</definedName>
    <definedName name="公积金2" localSheetId="24">#REF!</definedName>
    <definedName name="公积金2">#REF!</definedName>
    <definedName name="合计工程量" localSheetId="11">IF(#REF!="","",ROUND(SUMIF(#REF!,#REF!,#REF!),2))</definedName>
    <definedName name="合计工程量" localSheetId="12">IF(#REF!="","",ROUND(SUMIF(#REF!,#REF!,#REF!),2))</definedName>
    <definedName name="合计工程量" localSheetId="20">IF(#REF!="","",ROUND(SUMIF(#REF!,#REF!,#REF!),2))</definedName>
    <definedName name="合计工程量" localSheetId="25">IF(#REF!="","",ROUND(SUMIF(#REF!,#REF!,#REF!),2))</definedName>
    <definedName name="合计工程量" localSheetId="24">IF(#REF!="","",ROUND(SUMIF(#REF!,#REF!,#REF!),2))</definedName>
    <definedName name="合计工程量">IF(#REF!="","",ROUND(SUMIF(#REF!,#REF!,#REF!),2))</definedName>
    <definedName name="合计应发" localSheetId="11">#REF!</definedName>
    <definedName name="合计应发" localSheetId="12">#REF!</definedName>
    <definedName name="合计应发" localSheetId="25">#REF!</definedName>
    <definedName name="合计应发" localSheetId="24">#REF!</definedName>
    <definedName name="合计应发">#REF!</definedName>
    <definedName name="合计应扣" localSheetId="11">#REF!</definedName>
    <definedName name="合计应扣" localSheetId="12">#REF!</definedName>
    <definedName name="合计应扣" localSheetId="25">#REF!</definedName>
    <definedName name="合计应扣" localSheetId="24">#REF!</definedName>
    <definedName name="合计应扣">#REF!</definedName>
    <definedName name="合同变更查询列表" localSheetId="7">#REF!</definedName>
    <definedName name="合同变更查询列表" localSheetId="11">#REF!</definedName>
    <definedName name="合同变更查询列表" localSheetId="12">#REF!</definedName>
    <definedName name="合同变更查询列表" localSheetId="25">#REF!</definedName>
    <definedName name="合同变更查询列表" localSheetId="24">#REF!</definedName>
    <definedName name="合同变更查询列表">#REF!</definedName>
    <definedName name="黑白根大理石" localSheetId="11">#REF!</definedName>
    <definedName name="黑白根大理石" localSheetId="12">#REF!</definedName>
    <definedName name="黑白根大理石" localSheetId="25">#REF!</definedName>
    <definedName name="黑白根大理石" localSheetId="24">#REF!</definedName>
    <definedName name="黑白根大理石">#REF!</definedName>
    <definedName name="黑金花" localSheetId="11">#REF!</definedName>
    <definedName name="黑金花" localSheetId="12">#REF!</definedName>
    <definedName name="黑金花" localSheetId="25">#REF!</definedName>
    <definedName name="黑金花" localSheetId="24">#REF!</definedName>
    <definedName name="黑金花">#REF!</definedName>
    <definedName name="黑金沙大理石" localSheetId="11">#REF!</definedName>
    <definedName name="黑金沙大理石" localSheetId="12">#REF!</definedName>
    <definedName name="黑金沙大理石" localSheetId="25">#REF!</definedName>
    <definedName name="黑金沙大理石" localSheetId="24">#REF!</definedName>
    <definedName name="黑金沙大理石">#REF!</definedName>
    <definedName name="黑色烤漆玻璃" localSheetId="11">#REF!</definedName>
    <definedName name="黑色烤漆玻璃" localSheetId="12">#REF!</definedName>
    <definedName name="黑色烤漆玻璃" localSheetId="25">#REF!</definedName>
    <definedName name="黑色烤漆玻璃" localSheetId="24">#REF!</definedName>
    <definedName name="黑色烤漆玻璃">#REF!</definedName>
    <definedName name="护栏" localSheetId="7">#REF!</definedName>
    <definedName name="护栏" localSheetId="11">#REF!</definedName>
    <definedName name="护栏" localSheetId="12">#REF!</definedName>
    <definedName name="护栏" localSheetId="25">#REF!</definedName>
    <definedName name="护栏" localSheetId="24">#REF!</definedName>
    <definedName name="护栏">#REF!</definedName>
    <definedName name="华泰单价" localSheetId="7">#REF!</definedName>
    <definedName name="华泰单价" localSheetId="11">#REF!</definedName>
    <definedName name="华泰单价" localSheetId="12">#REF!</definedName>
    <definedName name="华泰单价" localSheetId="25">#REF!</definedName>
    <definedName name="华泰单价" localSheetId="24">#REF!</definedName>
    <definedName name="华泰单价">#REF!</definedName>
    <definedName name="华西单价" localSheetId="7">#REF!</definedName>
    <definedName name="华西单价" localSheetId="11">#REF!</definedName>
    <definedName name="华西单价" localSheetId="12">#REF!</definedName>
    <definedName name="华西单价" localSheetId="25">#REF!</definedName>
    <definedName name="华西单价" localSheetId="24">#REF!</definedName>
    <definedName name="华西单价">#REF!</definedName>
    <definedName name="灰麻大理石" localSheetId="11">#REF!</definedName>
    <definedName name="灰麻大理石" localSheetId="12">#REF!</definedName>
    <definedName name="灰麻大理石" localSheetId="25">#REF!</definedName>
    <definedName name="灰麻大理石" localSheetId="24">#REF!</definedName>
    <definedName name="灰麻大理石">#REF!</definedName>
    <definedName name="汇总表单位" localSheetId="11">IF(#REF!="","",VLOOKUP(#REF!,#REF!,4,0))</definedName>
    <definedName name="汇总表单位" localSheetId="12">IF(#REF!="","",VLOOKUP(#REF!,#REF!,4,0))</definedName>
    <definedName name="汇总表单位" localSheetId="20">IF(#REF!="","",VLOOKUP(#REF!,#REF!,4,0))</definedName>
    <definedName name="汇总表单位" localSheetId="25">IF(#REF!="","",VLOOKUP(#REF!,#REF!,4,0))</definedName>
    <definedName name="汇总表单位" localSheetId="24">IF(#REF!="","",VLOOKUP(#REF!,#REF!,4,0))</definedName>
    <definedName name="汇总表单位">IF(#REF!="","",VLOOKUP(#REF!,#REF!,4,0))</definedName>
    <definedName name="汇总表分项工程名称" localSheetId="11">IF(#REF!="","",VLOOKUP(#REF!,#REF!,5,0))</definedName>
    <definedName name="汇总表分项工程名称" localSheetId="12">IF(#REF!="","",VLOOKUP(#REF!,#REF!,5,0))</definedName>
    <definedName name="汇总表分项工程名称" localSheetId="20">IF(#REF!="","",VLOOKUP(#REF!,#REF!,5,0))</definedName>
    <definedName name="汇总表分项工程名称" localSheetId="25">IF(#REF!="","",VLOOKUP(#REF!,#REF!,5,0))</definedName>
    <definedName name="汇总表分项工程名称" localSheetId="24">IF(#REF!="","",VLOOKUP(#REF!,#REF!,5,0))</definedName>
    <definedName name="汇总表分项工程名称">IF(#REF!="","",VLOOKUP(#REF!,#REF!,5,0))</definedName>
    <definedName name="汇总表高层及部分" localSheetId="7">[3]时代廊桥花园23栋给排水工程!$G$1:$G$65536</definedName>
    <definedName name="汇总表高层及部分" localSheetId="11">[3]时代廊桥花园23栋给排水工程!$G$1:$G$65536</definedName>
    <definedName name="汇总表高层及部分" localSheetId="12">[3]时代廊桥花园23栋给排水工程!$G$1:$G$65536</definedName>
    <definedName name="汇总表高层及部分" localSheetId="24">[3]时代廊桥花园23栋给排水工程!$G$1:$G$65536</definedName>
    <definedName name="汇总表高层及部分">[3]时代廊桥花园23栋给排水工程!$G$1:$G$65536</definedName>
    <definedName name="汇总表工程量" localSheetId="11">IF(#REF!="","",VLOOKUP(#REF!,#REF!,3,0))</definedName>
    <definedName name="汇总表工程量" localSheetId="12">IF(#REF!="","",VLOOKUP(#REF!,#REF!,3,0))</definedName>
    <definedName name="汇总表工程量" localSheetId="20">IF(#REF!="","",VLOOKUP(#REF!,#REF!,3,0))</definedName>
    <definedName name="汇总表工程量" localSheetId="25">IF(#REF!="","",VLOOKUP(#REF!,#REF!,3,0))</definedName>
    <definedName name="汇总表工程量" localSheetId="24">IF(#REF!="","",VLOOKUP(#REF!,#REF!,3,0))</definedName>
    <definedName name="汇总表工程量">IF(#REF!="","",VLOOKUP(#REF!,#REF!,3,0))</definedName>
    <definedName name="伙食补贴" localSheetId="11">#REF!:#REF!</definedName>
    <definedName name="伙食补贴" localSheetId="12">#REF!:#REF!</definedName>
    <definedName name="伙食补贴" localSheetId="20">#REF!:#REF!</definedName>
    <definedName name="伙食补贴" localSheetId="25">#REF!:#REF!</definedName>
    <definedName name="伙食补贴" localSheetId="24">#REF!:#REF!</definedName>
    <definedName name="伙食补贴">#REF!:#REF!</definedName>
    <definedName name="计件" localSheetId="11">#REF!</definedName>
    <definedName name="计件" localSheetId="12">#REF!</definedName>
    <definedName name="计件" localSheetId="20">#REF!</definedName>
    <definedName name="计件" localSheetId="25">#REF!</definedName>
    <definedName name="计件" localSheetId="24">#REF!</definedName>
    <definedName name="计件">#REF!</definedName>
    <definedName name="计税收入" localSheetId="11">#REF!</definedName>
    <definedName name="计税收入" localSheetId="12">#REF!</definedName>
    <definedName name="计税收入" localSheetId="20">#REF!</definedName>
    <definedName name="计税收入" localSheetId="25">#REF!</definedName>
    <definedName name="计税收入" localSheetId="24">#REF!</definedName>
    <definedName name="计税收入">#REF!</definedName>
    <definedName name="计算公式" localSheetId="7">#REF!</definedName>
    <definedName name="计算公式" localSheetId="11">#REF!</definedName>
    <definedName name="计算公式" localSheetId="12">#REF!</definedName>
    <definedName name="计算公式" localSheetId="20">#REF!</definedName>
    <definedName name="计算公式" localSheetId="25">#REF!</definedName>
    <definedName name="计算公式" localSheetId="24">#REF!</definedName>
    <definedName name="计算公式">#REF!</definedName>
    <definedName name="加班" localSheetId="11">#REF!</definedName>
    <definedName name="加班" localSheetId="12">#REF!</definedName>
    <definedName name="加班" localSheetId="25">#REF!</definedName>
    <definedName name="加班" localSheetId="24">#REF!</definedName>
    <definedName name="加班">#REF!</definedName>
    <definedName name="加班工资" localSheetId="11">#REF!:#REF!</definedName>
    <definedName name="加班工资" localSheetId="12">#REF!:#REF!</definedName>
    <definedName name="加班工资" localSheetId="20">#REF!:#REF!</definedName>
    <definedName name="加班工资" localSheetId="25">#REF!:#REF!</definedName>
    <definedName name="加班工资" localSheetId="24">#REF!:#REF!</definedName>
    <definedName name="加班工资">#REF!:#REF!</definedName>
    <definedName name="架空层" localSheetId="11">#REF!</definedName>
    <definedName name="架空层" localSheetId="12">#REF!</definedName>
    <definedName name="架空层" localSheetId="20">#REF!</definedName>
    <definedName name="架空层" localSheetId="25">#REF!</definedName>
    <definedName name="架空层" localSheetId="24">#REF!</definedName>
    <definedName name="架空层">#REF!</definedName>
    <definedName name="建筑面积" localSheetId="7">'[7]建筑面积 '!$I$5</definedName>
    <definedName name="建筑面积" localSheetId="11">'[7]建筑面积 '!$I$5</definedName>
    <definedName name="建筑面积" localSheetId="12">'[7]建筑面积 '!$I$5</definedName>
    <definedName name="建筑面积" localSheetId="24">'[7]建筑面积 '!$I$5</definedName>
    <definedName name="建筑面积">'[7]建筑面积 '!$I$5</definedName>
    <definedName name="奖金" localSheetId="11">#REF!</definedName>
    <definedName name="奖金" localSheetId="12">#REF!</definedName>
    <definedName name="奖金" localSheetId="20">#REF!</definedName>
    <definedName name="奖金" localSheetId="25">#REF!</definedName>
    <definedName name="奖金" localSheetId="24">#REF!</definedName>
    <definedName name="奖金">#REF!</definedName>
    <definedName name="奖金1" localSheetId="11">#REF!</definedName>
    <definedName name="奖金1" localSheetId="12">#REF!</definedName>
    <definedName name="奖金1" localSheetId="20">#REF!</definedName>
    <definedName name="奖金1" localSheetId="25">#REF!</definedName>
    <definedName name="奖金1" localSheetId="24">#REF!</definedName>
    <definedName name="奖金1">#REF!</definedName>
    <definedName name="节日费" localSheetId="11">#REF!</definedName>
    <definedName name="节日费" localSheetId="12">#REF!</definedName>
    <definedName name="节日费" localSheetId="25">#REF!</definedName>
    <definedName name="节日费" localSheetId="24">#REF!</definedName>
    <definedName name="节日费">#REF!</definedName>
    <definedName name="结果">#N/A</definedName>
    <definedName name="睛" localSheetId="11">#REF!</definedName>
    <definedName name="睛" localSheetId="12">#REF!</definedName>
    <definedName name="睛" localSheetId="20">#REF!</definedName>
    <definedName name="睛" localSheetId="25">#REF!</definedName>
    <definedName name="睛" localSheetId="24">#REF!</definedName>
    <definedName name="睛">#REF!</definedName>
    <definedName name="镜面钛金不绣钢" localSheetId="11">#REF!</definedName>
    <definedName name="镜面钛金不绣钢" localSheetId="12">#REF!</definedName>
    <definedName name="镜面钛金不绣钢" localSheetId="20">#REF!</definedName>
    <definedName name="镜面钛金不绣钢" localSheetId="25">#REF!</definedName>
    <definedName name="镜面钛金不绣钢" localSheetId="24">#REF!</definedName>
    <definedName name="镜面钛金不绣钢">#REF!</definedName>
    <definedName name="开间费" localSheetId="11">#REF!</definedName>
    <definedName name="开间费" localSheetId="12">#REF!</definedName>
    <definedName name="开间费" localSheetId="25">#REF!</definedName>
    <definedName name="开间费" localSheetId="24">#REF!</definedName>
    <definedName name="开间费">#REF!</definedName>
    <definedName name="科目余额表" localSheetId="11">#REF!</definedName>
    <definedName name="科目余额表" localSheetId="12">#REF!</definedName>
    <definedName name="科目余额表" localSheetId="25">#REF!</definedName>
    <definedName name="科目余额表" localSheetId="24">#REF!</definedName>
    <definedName name="科目余额表">#REF!</definedName>
    <definedName name="扣缴所得税" localSheetId="11">#REF!</definedName>
    <definedName name="扣缴所得税" localSheetId="12">#REF!</definedName>
    <definedName name="扣缴所得税" localSheetId="25">#REF!</definedName>
    <definedName name="扣缴所得税" localSheetId="24">#REF!</definedName>
    <definedName name="扣缴所得税">#REF!</definedName>
    <definedName name="拉丝不锈钢" localSheetId="11">#REF!</definedName>
    <definedName name="拉丝不锈钢" localSheetId="12">#REF!</definedName>
    <definedName name="拉丝不锈钢" localSheetId="25">#REF!</definedName>
    <definedName name="拉丝不锈钢" localSheetId="24">#REF!</definedName>
    <definedName name="拉丝不锈钢">#REF!</definedName>
    <definedName name="栏杆价格明细" localSheetId="11">EVALUATE+#REF!</definedName>
    <definedName name="栏杆价格明细" localSheetId="12">EVALUATE+#REF!</definedName>
    <definedName name="栏杆价格明细" localSheetId="20">EVALUATE+#REF!</definedName>
    <definedName name="栏杆价格明细" localSheetId="25">EVALUATE+#REF!</definedName>
    <definedName name="栏杆价格明细" localSheetId="24">EVALUATE+#REF!</definedName>
    <definedName name="栏杆价格明细">EVALUATE+#REF!</definedName>
    <definedName name="磊" localSheetId="11">#REF!</definedName>
    <definedName name="磊" localSheetId="12">#REF!</definedName>
    <definedName name="磊" localSheetId="20">#REF!</definedName>
    <definedName name="磊" localSheetId="25">#REF!</definedName>
    <definedName name="磊" localSheetId="24">#REF!</definedName>
    <definedName name="磊">#REF!</definedName>
    <definedName name="利息总额" localSheetId="11">#REF!</definedName>
    <definedName name="利息总额" localSheetId="12">#REF!</definedName>
    <definedName name="利息总额" localSheetId="20">#REF!</definedName>
    <definedName name="利息总额" localSheetId="25">#REF!</definedName>
    <definedName name="利息总额" localSheetId="24">#REF!</definedName>
    <definedName name="利息总额">#REF!</definedName>
    <definedName name="铝边角" localSheetId="11">#REF!</definedName>
    <definedName name="铝边角" localSheetId="12">#REF!</definedName>
    <definedName name="铝边角" localSheetId="25">#REF!</definedName>
    <definedName name="铝边角" localSheetId="24">#REF!</definedName>
    <definedName name="铝边角">#REF!</definedName>
    <definedName name="铝扣板" localSheetId="11">#REF!</definedName>
    <definedName name="铝扣板" localSheetId="12">#REF!</definedName>
    <definedName name="铝扣板" localSheetId="25">#REF!</definedName>
    <definedName name="铝扣板" localSheetId="24">#REF!</definedName>
    <definedName name="铝扣板">#REF!</definedName>
    <definedName name="铝扣板人工" localSheetId="11">#REF!</definedName>
    <definedName name="铝扣板人工" localSheetId="12">#REF!</definedName>
    <definedName name="铝扣板人工" localSheetId="25">#REF!</definedName>
    <definedName name="铝扣板人工" localSheetId="24">#REF!</definedName>
    <definedName name="铝扣板人工">#REF!</definedName>
    <definedName name="铝条10mm" localSheetId="11">#REF!</definedName>
    <definedName name="铝条10mm" localSheetId="12">#REF!</definedName>
    <definedName name="铝条10mm" localSheetId="25">#REF!</definedName>
    <definedName name="铝条10mm" localSheetId="24">#REF!</definedName>
    <definedName name="铝条10mm">#REF!</definedName>
    <definedName name="绿化" localSheetId="11">#REF!</definedName>
    <definedName name="绿化" localSheetId="12">#REF!</definedName>
    <definedName name="绿化" localSheetId="25">#REF!</definedName>
    <definedName name="绿化" localSheetId="24">#REF!</definedName>
    <definedName name="绿化">#REF!</definedName>
    <definedName name="绿化3" localSheetId="11">#REF!</definedName>
    <definedName name="绿化3" localSheetId="12">#REF!</definedName>
    <definedName name="绿化3" localSheetId="25">#REF!</definedName>
    <definedName name="绿化3" localSheetId="24">#REF!</definedName>
    <definedName name="绿化3">#REF!</definedName>
    <definedName name="绿化补充" localSheetId="11">#REF!</definedName>
    <definedName name="绿化补充" localSheetId="12">#REF!</definedName>
    <definedName name="绿化补充" localSheetId="25">#REF!</definedName>
    <definedName name="绿化补充" localSheetId="24">#REF!</definedName>
    <definedName name="绿化补充">#REF!</definedName>
    <definedName name="玫瑰钛钢板" localSheetId="11">#REF!</definedName>
    <definedName name="玫瑰钛钢板" localSheetId="12">#REF!</definedName>
    <definedName name="玫瑰钛钢板" localSheetId="25">#REF!</definedName>
    <definedName name="玫瑰钛钢板" localSheetId="24">#REF!</definedName>
    <definedName name="玫瑰钛钢板">#REF!</definedName>
    <definedName name="门" localSheetId="11">#REF!</definedName>
    <definedName name="门" localSheetId="12">#REF!</definedName>
    <definedName name="门" localSheetId="25">#REF!</definedName>
    <definedName name="门" localSheetId="24">#REF!</definedName>
    <definedName name="门">#REF!</definedName>
    <definedName name="门编号" localSheetId="11">#REF!</definedName>
    <definedName name="门编号" localSheetId="12">#REF!</definedName>
    <definedName name="门编号" localSheetId="25">#REF!</definedName>
    <definedName name="门编号" localSheetId="24">#REF!</definedName>
    <definedName name="门编号">#REF!</definedName>
    <definedName name="门窗" localSheetId="11">#REF!</definedName>
    <definedName name="门窗" localSheetId="12">#REF!</definedName>
    <definedName name="门窗" localSheetId="25">#REF!</definedName>
    <definedName name="门窗" localSheetId="24">#REF!</definedName>
    <definedName name="门窗">#REF!</definedName>
    <definedName name="门窗表" localSheetId="7">#REF!</definedName>
    <definedName name="门窗表" localSheetId="11">#REF!</definedName>
    <definedName name="门窗表" localSheetId="12">#REF!</definedName>
    <definedName name="门窗表" localSheetId="25">#REF!</definedName>
    <definedName name="门窗表" localSheetId="24">#REF!</definedName>
    <definedName name="门窗表">#REF!</definedName>
    <definedName name="门窗表1" localSheetId="7">#REF!</definedName>
    <definedName name="门窗表1" localSheetId="11">#REF!</definedName>
    <definedName name="门窗表1" localSheetId="12">#REF!</definedName>
    <definedName name="门窗表1" localSheetId="25">#REF!</definedName>
    <definedName name="门窗表1" localSheetId="24">#REF!</definedName>
    <definedName name="门窗表1">#REF!</definedName>
    <definedName name="门窗表a23" localSheetId="7">#REF!</definedName>
    <definedName name="门窗表a23" localSheetId="11">#REF!</definedName>
    <definedName name="门窗表a23" localSheetId="12">#REF!</definedName>
    <definedName name="门窗表a23" localSheetId="25">#REF!</definedName>
    <definedName name="门窗表a23" localSheetId="24">#REF!</definedName>
    <definedName name="门窗表a23">#REF!</definedName>
    <definedName name="门二" localSheetId="7">#REF!</definedName>
    <definedName name="门二" localSheetId="11">#REF!</definedName>
    <definedName name="门二" localSheetId="12">#REF!</definedName>
    <definedName name="门二" localSheetId="25">#REF!</definedName>
    <definedName name="门二" localSheetId="24">#REF!</definedName>
    <definedName name="门二">#REF!</definedName>
    <definedName name="门槛石人工" localSheetId="11">#REF!</definedName>
    <definedName name="门槛石人工" localSheetId="12">#REF!</definedName>
    <definedName name="门槛石人工" localSheetId="25">#REF!</definedName>
    <definedName name="门槛石人工" localSheetId="24">#REF!</definedName>
    <definedName name="门槛石人工">#REF!</definedName>
    <definedName name="门套鞋人工" localSheetId="11">#REF!</definedName>
    <definedName name="门套鞋人工" localSheetId="12">#REF!</definedName>
    <definedName name="门套鞋人工" localSheetId="25">#REF!</definedName>
    <definedName name="门套鞋人工" localSheetId="24">#REF!</definedName>
    <definedName name="门套鞋人工">#REF!</definedName>
    <definedName name="面积" localSheetId="11">#REF!</definedName>
    <definedName name="面积" localSheetId="12">#REF!</definedName>
    <definedName name="面积" localSheetId="25">#REF!</definedName>
    <definedName name="面积" localSheetId="24">#REF!</definedName>
    <definedName name="面积">#REF!</definedName>
    <definedName name="名称及规格" localSheetId="7">[6]工程量计算书!$C$1:$C$65536</definedName>
    <definedName name="名称及规格" localSheetId="11">[6]工程量计算书!$C$1:$C$65536</definedName>
    <definedName name="名称及规格" localSheetId="12">[6]工程量计算书!$C$1:$C$65536</definedName>
    <definedName name="名称及规格" localSheetId="24">[6]工程量计算书!$C$1:$C$65536</definedName>
    <definedName name="名称及规格">[6]工程量计算书!$C$1:$C$65536</definedName>
    <definedName name="模板计算公式" localSheetId="7">[10]!B</definedName>
    <definedName name="模板计算公式" localSheetId="11">'[1]02清单总说明'!B</definedName>
    <definedName name="模板计算公式" localSheetId="12">'[1]02清单总说明'!B</definedName>
    <definedName name="模板计算公式" localSheetId="20">#N/A</definedName>
    <definedName name="模板计算公式" localSheetId="25">#N/A</definedName>
    <definedName name="模板计算公式" localSheetId="24">[10]!B</definedName>
    <definedName name="模板计算公式">[10]!B</definedName>
    <definedName name="内墙、天花、地面" localSheetId="7">[10]!B</definedName>
    <definedName name="内墙、天花、地面" localSheetId="11">'[1]02清单总说明'!B</definedName>
    <definedName name="内墙、天花、地面" localSheetId="12">'[1]02清单总说明'!B</definedName>
    <definedName name="内墙、天花、地面" localSheetId="20">#N/A</definedName>
    <definedName name="内墙、天花、地面" localSheetId="25">#N/A</definedName>
    <definedName name="内墙、天花、地面" localSheetId="24">[10]!B</definedName>
    <definedName name="内墙、天花、地面">[10]!B</definedName>
    <definedName name="腻子等辅材" localSheetId="11">#REF!</definedName>
    <definedName name="腻子等辅材" localSheetId="12">#REF!</definedName>
    <definedName name="腻子等辅材" localSheetId="20">#REF!</definedName>
    <definedName name="腻子等辅材" localSheetId="25">#REF!</definedName>
    <definedName name="腻子等辅材" localSheetId="24">#REF!</definedName>
    <definedName name="腻子等辅材">#REF!</definedName>
    <definedName name="年功工资" localSheetId="11">#REF!</definedName>
    <definedName name="年功工资" localSheetId="12">#REF!</definedName>
    <definedName name="年功工资" localSheetId="20">#REF!</definedName>
    <definedName name="年功工资" localSheetId="25">#REF!</definedName>
    <definedName name="年功工资" localSheetId="24">#REF!</definedName>
    <definedName name="年功工资">#REF!</definedName>
    <definedName name="排气扇" localSheetId="11">#REF!</definedName>
    <definedName name="排气扇" localSheetId="12">#REF!</definedName>
    <definedName name="排气扇" localSheetId="20">#REF!</definedName>
    <definedName name="排气扇" localSheetId="25">#REF!</definedName>
    <definedName name="排气扇" localSheetId="24">#REF!</definedName>
    <definedName name="排气扇">#REF!</definedName>
    <definedName name="排水沟深" localSheetId="7">[2]内围地梁钢筋说明!$C$21</definedName>
    <definedName name="排水沟深" localSheetId="11">[2]内围地梁钢筋说明!$C$21</definedName>
    <definedName name="排水沟深" localSheetId="12">[2]内围地梁钢筋说明!$C$21</definedName>
    <definedName name="排水沟深" localSheetId="24">[2]内围地梁钢筋说明!$C$21</definedName>
    <definedName name="排水沟深">[2]内围地梁钢筋说明!$C$21</definedName>
    <definedName name="配套辅材" localSheetId="11">#REF!</definedName>
    <definedName name="配套辅材" localSheetId="12">#REF!</definedName>
    <definedName name="配套辅材" localSheetId="25">#REF!</definedName>
    <definedName name="配套辅材" localSheetId="24">#REF!</definedName>
    <definedName name="配套辅材">#REF!</definedName>
    <definedName name="配套龙骨" localSheetId="11">#REF!</definedName>
    <definedName name="配套龙骨" localSheetId="12">#REF!</definedName>
    <definedName name="配套龙骨" localSheetId="25">#REF!</definedName>
    <definedName name="配套龙骨" localSheetId="24">#REF!</definedName>
    <definedName name="配套龙骨">#REF!</definedName>
    <definedName name="葡萄牙灰大理石" localSheetId="11">#REF!</definedName>
    <definedName name="葡萄牙灰大理石" localSheetId="12">#REF!</definedName>
    <definedName name="葡萄牙灰大理石" localSheetId="25">#REF!</definedName>
    <definedName name="葡萄牙灰大理石" localSheetId="24">#REF!</definedName>
    <definedName name="葡萄牙灰大理石">#REF!</definedName>
    <definedName name="其他1" localSheetId="11">#REF!</definedName>
    <definedName name="其他1" localSheetId="12">#REF!</definedName>
    <definedName name="其他1" localSheetId="25">#REF!</definedName>
    <definedName name="其他1" localSheetId="24">#REF!</definedName>
    <definedName name="其他1">#REF!</definedName>
    <definedName name="其他2" localSheetId="11">#REF!</definedName>
    <definedName name="其他2" localSheetId="12">#REF!</definedName>
    <definedName name="其他2" localSheetId="25">#REF!</definedName>
    <definedName name="其他2" localSheetId="24">#REF!</definedName>
    <definedName name="其他2">#REF!</definedName>
    <definedName name="其他3" localSheetId="11">#REF!</definedName>
    <definedName name="其他3" localSheetId="12">#REF!</definedName>
    <definedName name="其他3" localSheetId="25">#REF!</definedName>
    <definedName name="其他3" localSheetId="24">#REF!</definedName>
    <definedName name="其他3">#REF!</definedName>
    <definedName name="其他4" localSheetId="11">#REF!</definedName>
    <definedName name="其他4" localSheetId="12">#REF!</definedName>
    <definedName name="其他4" localSheetId="25">#REF!</definedName>
    <definedName name="其他4" localSheetId="24">#REF!</definedName>
    <definedName name="其他4">#REF!</definedName>
    <definedName name="其他补贴" localSheetId="11">#REF!:#REF!</definedName>
    <definedName name="其他补贴" localSheetId="12">#REF!:#REF!</definedName>
    <definedName name="其他补贴" localSheetId="20">#REF!:#REF!</definedName>
    <definedName name="其他补贴" localSheetId="25">#REF!:#REF!</definedName>
    <definedName name="其他补贴" localSheetId="24">#REF!:#REF!</definedName>
    <definedName name="其他补贴">#REF!:#REF!</definedName>
    <definedName name="其它" localSheetId="11">#REF!</definedName>
    <definedName name="其它" localSheetId="12">#REF!</definedName>
    <definedName name="其它" localSheetId="20">#REF!</definedName>
    <definedName name="其它" localSheetId="25">#REF!</definedName>
    <definedName name="其它" localSheetId="24">#REF!</definedName>
    <definedName name="其它">#REF!</definedName>
    <definedName name="其它1" localSheetId="11">#REF!</definedName>
    <definedName name="其它1" localSheetId="12">#REF!</definedName>
    <definedName name="其它1" localSheetId="20">#REF!</definedName>
    <definedName name="其它1" localSheetId="25">#REF!</definedName>
    <definedName name="其它1" localSheetId="24">#REF!</definedName>
    <definedName name="其它1">#REF!</definedName>
    <definedName name="浅啡网" localSheetId="11">#REF!</definedName>
    <definedName name="浅啡网" localSheetId="12">#REF!</definedName>
    <definedName name="浅啡网" localSheetId="20">#REF!</definedName>
    <definedName name="浅啡网" localSheetId="25">#REF!</definedName>
    <definedName name="浅啡网" localSheetId="24">#REF!</definedName>
    <definedName name="浅啡网">#REF!</definedName>
    <definedName name="墙布" localSheetId="11">#REF!</definedName>
    <definedName name="墙布" localSheetId="12">#REF!</definedName>
    <definedName name="墙布" localSheetId="25">#REF!</definedName>
    <definedName name="墙布" localSheetId="24">#REF!</definedName>
    <definedName name="墙布">#REF!</definedName>
    <definedName name="墙布1" localSheetId="11">#REF!</definedName>
    <definedName name="墙布1" localSheetId="12">#REF!</definedName>
    <definedName name="墙布1" localSheetId="25">#REF!</definedName>
    <definedName name="墙布1" localSheetId="24">#REF!</definedName>
    <definedName name="墙布1">#REF!</definedName>
    <definedName name="墙地砖人工" localSheetId="11">#REF!</definedName>
    <definedName name="墙地砖人工" localSheetId="12">#REF!</definedName>
    <definedName name="墙地砖人工" localSheetId="25">#REF!</definedName>
    <definedName name="墙地砖人工" localSheetId="24">#REF!</definedName>
    <definedName name="墙地砖人工">#REF!</definedName>
    <definedName name="墙面石材人工" localSheetId="11">#REF!</definedName>
    <definedName name="墙面石材人工" localSheetId="12">#REF!</definedName>
    <definedName name="墙面石材人工" localSheetId="25">#REF!</definedName>
    <definedName name="墙面石材人工" localSheetId="24">#REF!</definedName>
    <definedName name="墙面石材人工">#REF!</definedName>
    <definedName name="清饮" localSheetId="11">#REF!</definedName>
    <definedName name="清饮" localSheetId="12">#REF!</definedName>
    <definedName name="清饮" localSheetId="25">#REF!</definedName>
    <definedName name="清饮" localSheetId="24">#REF!</definedName>
    <definedName name="清饮">#REF!</definedName>
    <definedName name="清饮补贴" localSheetId="11">#REF!</definedName>
    <definedName name="清饮补贴" localSheetId="12">#REF!</definedName>
    <definedName name="清饮补贴" localSheetId="25">#REF!</definedName>
    <definedName name="清饮补贴" localSheetId="24">#REF!</definedName>
    <definedName name="清饮补贴">#REF!</definedName>
    <definedName name="全项目动态成本表" localSheetId="11">#REF!</definedName>
    <definedName name="全项目动态成本表" localSheetId="12">#REF!</definedName>
    <definedName name="全项目动态成本表" localSheetId="25">#REF!</definedName>
    <definedName name="全项目动态成本表" localSheetId="24">#REF!</definedName>
    <definedName name="全项目动态成本表">#REF!</definedName>
    <definedName name="人造米黄" localSheetId="11">#REF!</definedName>
    <definedName name="人造米黄" localSheetId="12">#REF!</definedName>
    <definedName name="人造米黄" localSheetId="25">#REF!</definedName>
    <definedName name="人造米黄" localSheetId="24">#REF!</definedName>
    <definedName name="人造米黄">#REF!</definedName>
    <definedName name="软木" localSheetId="11">#REF!</definedName>
    <definedName name="软木" localSheetId="12">#REF!</definedName>
    <definedName name="软木" localSheetId="25">#REF!</definedName>
    <definedName name="软木" localSheetId="24">#REF!</definedName>
    <definedName name="软木">#REF!</definedName>
    <definedName name="三优" localSheetId="11">#REF!</definedName>
    <definedName name="三优" localSheetId="12">#REF!</definedName>
    <definedName name="三优" localSheetId="25">#REF!</definedName>
    <definedName name="三优" localSheetId="24">#REF!</definedName>
    <definedName name="三优">#REF!</definedName>
    <definedName name="砂面钛金不绣钢" localSheetId="11">#REF!</definedName>
    <definedName name="砂面钛金不绣钢" localSheetId="12">#REF!</definedName>
    <definedName name="砂面钛金不绣钢" localSheetId="25">#REF!</definedName>
    <definedName name="砂面钛金不绣钢" localSheetId="24">#REF!</definedName>
    <definedName name="砂面钛金不绣钢">#REF!</definedName>
    <definedName name="山西黑" localSheetId="11">#REF!</definedName>
    <definedName name="山西黑" localSheetId="12">#REF!</definedName>
    <definedName name="山西黑" localSheetId="25">#REF!</definedName>
    <definedName name="山西黑" localSheetId="24">#REF!</definedName>
    <definedName name="山西黑">#REF!</definedName>
    <definedName name="汕头建安土建单价" localSheetId="7">#REF!</definedName>
    <definedName name="汕头建安土建单价" localSheetId="11">#REF!</definedName>
    <definedName name="汕头建安土建单价" localSheetId="12">#REF!</definedName>
    <definedName name="汕头建安土建单价" localSheetId="25">#REF!</definedName>
    <definedName name="汕头建安土建单价" localSheetId="24">#REF!</definedName>
    <definedName name="汕头建安土建单价">#REF!</definedName>
    <definedName name="失业" localSheetId="11">#REF!</definedName>
    <definedName name="失业" localSheetId="12">#REF!</definedName>
    <definedName name="失业" localSheetId="25">#REF!</definedName>
    <definedName name="失业" localSheetId="24">#REF!</definedName>
    <definedName name="失业">#REF!</definedName>
    <definedName name="失业保险" localSheetId="11">#REF!</definedName>
    <definedName name="失业保险" localSheetId="12">#REF!</definedName>
    <definedName name="失业保险" localSheetId="25">#REF!</definedName>
    <definedName name="失业保险" localSheetId="24">#REF!</definedName>
    <definedName name="失业保险">#REF!</definedName>
    <definedName name="石材踢脚线人工" localSheetId="11">#REF!</definedName>
    <definedName name="石材踢脚线人工" localSheetId="12">#REF!</definedName>
    <definedName name="石材踢脚线人工" localSheetId="25">#REF!</definedName>
    <definedName name="石材踢脚线人工" localSheetId="24">#REF!</definedName>
    <definedName name="石材踢脚线人工">#REF!</definedName>
    <definedName name="石膏板" localSheetId="11">#REF!</definedName>
    <definedName name="石膏板" localSheetId="12">#REF!</definedName>
    <definedName name="石膏板" localSheetId="25">#REF!</definedName>
    <definedName name="石膏板" localSheetId="24">#REF!</definedName>
    <definedName name="石膏板">#REF!</definedName>
    <definedName name="石膏板9厘" localSheetId="11">#REF!</definedName>
    <definedName name="石膏板9厘" localSheetId="12">#REF!</definedName>
    <definedName name="石膏板9厘" localSheetId="25">#REF!</definedName>
    <definedName name="石膏板9厘" localSheetId="24">#REF!</definedName>
    <definedName name="石膏板9厘">#REF!</definedName>
    <definedName name="石膏线60包人工" localSheetId="11">#REF!</definedName>
    <definedName name="石膏线60包人工" localSheetId="12">#REF!</definedName>
    <definedName name="石膏线60包人工" localSheetId="25">#REF!</definedName>
    <definedName name="石膏线60包人工" localSheetId="24">#REF!</definedName>
    <definedName name="石膏线60包人工">#REF!</definedName>
    <definedName name="实发金额" localSheetId="11">#REF!</definedName>
    <definedName name="实发金额" localSheetId="12">#REF!</definedName>
    <definedName name="实发金额" localSheetId="25">#REF!</definedName>
    <definedName name="实发金额" localSheetId="24">#REF!</definedName>
    <definedName name="实发金额">#REF!</definedName>
    <definedName name="实发数" localSheetId="11">#REF!</definedName>
    <definedName name="实发数" localSheetId="12">#REF!</definedName>
    <definedName name="实发数" localSheetId="25">#REF!</definedName>
    <definedName name="实发数" localSheetId="24">#REF!</definedName>
    <definedName name="实发数">#REF!</definedName>
    <definedName name="室内外地台差" localSheetId="7">'[5]承台(砖模) '!#REF!</definedName>
    <definedName name="室内外地台差" localSheetId="11">'[5]承台(砖模) '!#REF!</definedName>
    <definedName name="室内外地台差" localSheetId="12">'[5]承台(砖模) '!#REF!</definedName>
    <definedName name="室内外地台差" localSheetId="20">#REF!</definedName>
    <definedName name="室内外地台差" localSheetId="25">#REF!</definedName>
    <definedName name="室内外地台差" localSheetId="24">#REF!</definedName>
    <definedName name="室内外地台差">'[5]承台(砖模) '!#REF!</definedName>
    <definedName name="室内外高差" localSheetId="7">#REF!</definedName>
    <definedName name="室内外高差" localSheetId="11">#REF!</definedName>
    <definedName name="室内外高差" localSheetId="12">#REF!</definedName>
    <definedName name="室内外高差" localSheetId="25">#REF!</definedName>
    <definedName name="室内外高差" localSheetId="24">#REF!</definedName>
    <definedName name="室内外高差">#REF!</definedName>
    <definedName name="室内装修价格明细" localSheetId="11">EVALUATE+#REF!</definedName>
    <definedName name="室内装修价格明细" localSheetId="12">EVALUATE+#REF!</definedName>
    <definedName name="室内装修价格明细" localSheetId="20">EVALUATE+#REF!</definedName>
    <definedName name="室内装修价格明细" localSheetId="25">EVALUATE+#REF!</definedName>
    <definedName name="室内装修价格明细" localSheetId="24">EVALUATE+#REF!</definedName>
    <definedName name="室内装修价格明细">EVALUATE+#REF!</definedName>
    <definedName name="数量" localSheetId="7">[6]工程量计算书!$G$1:$G$65536</definedName>
    <definedName name="数量" localSheetId="11">[6]工程量计算书!$G$1:$G$65536</definedName>
    <definedName name="数量" localSheetId="12">[6]工程量计算书!$G$1:$G$65536</definedName>
    <definedName name="数量" localSheetId="24">[6]工程量计算书!$G$1:$G$65536</definedName>
    <definedName name="数量">[6]工程量计算书!$G$1:$G$65536</definedName>
    <definedName name="双层石膏板人工" localSheetId="11">#REF!</definedName>
    <definedName name="双层石膏板人工" localSheetId="12">#REF!</definedName>
    <definedName name="双层石膏板人工" localSheetId="20">#REF!</definedName>
    <definedName name="双层石膏板人工" localSheetId="25">#REF!</definedName>
    <definedName name="双层石膏板人工" localSheetId="24">#REF!</definedName>
    <definedName name="双层石膏板人工">#REF!</definedName>
    <definedName name="水电" localSheetId="11">#REF!</definedName>
    <definedName name="水电" localSheetId="12">#REF!</definedName>
    <definedName name="水电" localSheetId="20">#REF!</definedName>
    <definedName name="水电" localSheetId="25">#REF!</definedName>
    <definedName name="水电" localSheetId="24">#REF!</definedName>
    <definedName name="水电">#REF!</definedName>
    <definedName name="水电1" localSheetId="11">#REF!</definedName>
    <definedName name="水电1" localSheetId="12">#REF!</definedName>
    <definedName name="水电1" localSheetId="20">#REF!</definedName>
    <definedName name="水电1" localSheetId="25">#REF!</definedName>
    <definedName name="水电1" localSheetId="24">#REF!</definedName>
    <definedName name="水电1">#REF!</definedName>
    <definedName name="水电编制说明">#N/A</definedName>
    <definedName name="水泥沙" localSheetId="11">#REF!</definedName>
    <definedName name="水泥沙" localSheetId="12">#REF!</definedName>
    <definedName name="水泥沙" localSheetId="20">#REF!</definedName>
    <definedName name="水泥沙" localSheetId="25">#REF!</definedName>
    <definedName name="水泥沙" localSheetId="24">#REF!</definedName>
    <definedName name="水泥沙">#REF!</definedName>
    <definedName name="水泥砂浆" localSheetId="11">#REF!</definedName>
    <definedName name="水泥砂浆" localSheetId="12">#REF!</definedName>
    <definedName name="水泥砂浆" localSheetId="20">#REF!</definedName>
    <definedName name="水泥砂浆" localSheetId="25">#REF!</definedName>
    <definedName name="水泥砂浆" localSheetId="24">#REF!</definedName>
    <definedName name="水泥砂浆">#REF!</definedName>
    <definedName name="水泥砂浆找平人工" localSheetId="11">#REF!</definedName>
    <definedName name="水泥砂浆找平人工" localSheetId="12">#REF!</definedName>
    <definedName name="水泥砂浆找平人工" localSheetId="20">#REF!</definedName>
    <definedName name="水泥砂浆找平人工" localSheetId="25">#REF!</definedName>
    <definedName name="水泥砂浆找平人工" localSheetId="24">#REF!</definedName>
    <definedName name="水泥砂浆找平人工">#REF!</definedName>
    <definedName name="税" localSheetId="11">#REF!</definedName>
    <definedName name="税" localSheetId="12">#REF!</definedName>
    <definedName name="税" localSheetId="25">#REF!</definedName>
    <definedName name="税" localSheetId="24">#REF!</definedName>
    <definedName name="税">#REF!</definedName>
    <definedName name="税率" localSheetId="11">#REF!</definedName>
    <definedName name="税率" localSheetId="12">#REF!</definedName>
    <definedName name="税率" localSheetId="25">#REF!</definedName>
    <definedName name="税率" localSheetId="24">#REF!</definedName>
    <definedName name="税率">#REF!</definedName>
    <definedName name="速算扣除数" localSheetId="11">#REF!</definedName>
    <definedName name="速算扣除数" localSheetId="12">#REF!</definedName>
    <definedName name="速算扣除数" localSheetId="25">#REF!</definedName>
    <definedName name="速算扣除数" localSheetId="24">#REF!</definedName>
    <definedName name="速算扣除数">#REF!</definedName>
    <definedName name="梯" localSheetId="7">[10]!B</definedName>
    <definedName name="梯" localSheetId="11">'[1]02清单总说明'!B</definedName>
    <definedName name="梯" localSheetId="12">'[1]02清单总说明'!B</definedName>
    <definedName name="梯" localSheetId="20">#N/A</definedName>
    <definedName name="梯" localSheetId="25">#N/A</definedName>
    <definedName name="梯" localSheetId="24">[10]!B</definedName>
    <definedName name="梯">[10]!B</definedName>
    <definedName name="踢脚线高" localSheetId="7">[5]柱!#REF!</definedName>
    <definedName name="踢脚线高" localSheetId="11">[5]柱!#REF!</definedName>
    <definedName name="踢脚线高" localSheetId="12">[5]柱!#REF!</definedName>
    <definedName name="踢脚线高" localSheetId="24">[5]柱!#REF!</definedName>
    <definedName name="踢脚线高">[5]柱!#REF!</definedName>
    <definedName name="天花ICI" localSheetId="11">#REF!</definedName>
    <definedName name="天花ICI" localSheetId="12">#REF!</definedName>
    <definedName name="天花ICI" localSheetId="20">#REF!</definedName>
    <definedName name="天花ICI" localSheetId="25">#REF!</definedName>
    <definedName name="天花ICI" localSheetId="24">#REF!</definedName>
    <definedName name="天花ICI">#REF!</definedName>
    <definedName name="条形铝扣板天花吊顶" localSheetId="11">#REF!</definedName>
    <definedName name="条形铝扣板天花吊顶" localSheetId="12">#REF!</definedName>
    <definedName name="条形铝扣板天花吊顶" localSheetId="20">#REF!</definedName>
    <definedName name="条形铝扣板天花吊顶" localSheetId="25">#REF!</definedName>
    <definedName name="条形铝扣板天花吊顶" localSheetId="24">#REF!</definedName>
    <definedName name="条形铝扣板天花吊顶">#REF!</definedName>
    <definedName name="调正" localSheetId="7">#REF!</definedName>
    <definedName name="调正" localSheetId="11">#REF!</definedName>
    <definedName name="调正" localSheetId="12">#REF!</definedName>
    <definedName name="调正" localSheetId="25">#REF!</definedName>
    <definedName name="调正" localSheetId="24">#REF!</definedName>
    <definedName name="调正">#REF!</definedName>
    <definedName name="砼结果" localSheetId="7">[8]B4零星!#REF!</definedName>
    <definedName name="砼结果" localSheetId="11">[8]B4零星!#REF!</definedName>
    <definedName name="砼结果" localSheetId="12">[8]B4零星!#REF!</definedName>
    <definedName name="砼结果" localSheetId="24">[8]B4零星!#REF!</definedName>
    <definedName name="砼结果">[8]B4零星!#REF!</definedName>
    <definedName name="筒灯华辉4寸防雾" localSheetId="11">#REF!</definedName>
    <definedName name="筒灯华辉4寸防雾" localSheetId="12">#REF!</definedName>
    <definedName name="筒灯华辉4寸防雾" localSheetId="20">#REF!</definedName>
    <definedName name="筒灯华辉4寸防雾" localSheetId="25">#REF!</definedName>
    <definedName name="筒灯华辉4寸防雾" localSheetId="24">#REF!</definedName>
    <definedName name="筒灯华辉4寸防雾">#REF!</definedName>
    <definedName name="筒灯华辉9w" localSheetId="11">#REF!</definedName>
    <definedName name="筒灯华辉9w" localSheetId="12">#REF!</definedName>
    <definedName name="筒灯华辉9w" localSheetId="25">#REF!</definedName>
    <definedName name="筒灯华辉9w" localSheetId="24">#REF!</definedName>
    <definedName name="筒灯华辉9w">#REF!</definedName>
    <definedName name="筒灯欧普" localSheetId="11">#REF!</definedName>
    <definedName name="筒灯欧普" localSheetId="12">#REF!</definedName>
    <definedName name="筒灯欧普" localSheetId="25">#REF!</definedName>
    <definedName name="筒灯欧普" localSheetId="24">#REF!</definedName>
    <definedName name="筒灯欧普">#REF!</definedName>
    <definedName name="西班牙米黄" localSheetId="11">#REF!</definedName>
    <definedName name="西班牙米黄" localSheetId="12">#REF!</definedName>
    <definedName name="西班牙米黄" localSheetId="25">#REF!</definedName>
    <definedName name="西班牙米黄" localSheetId="24">#REF!</definedName>
    <definedName name="西班牙米黄">#REF!</definedName>
    <definedName name="小计1" localSheetId="11">#REF!</definedName>
    <definedName name="小计1" localSheetId="12">#REF!</definedName>
    <definedName name="小计1" localSheetId="25">#REF!</definedName>
    <definedName name="小计1" localSheetId="24">#REF!</definedName>
    <definedName name="小计1">#REF!</definedName>
    <definedName name="小计2" localSheetId="11">#REF!</definedName>
    <definedName name="小计2" localSheetId="12">#REF!</definedName>
    <definedName name="小计2" localSheetId="25">#REF!</definedName>
    <definedName name="小计2" localSheetId="24">#REF!</definedName>
    <definedName name="小计2">#REF!</definedName>
    <definedName name="新" localSheetId="7">[10]!B</definedName>
    <definedName name="新" localSheetId="11">'[1]02清单总说明'!B</definedName>
    <definedName name="新" localSheetId="12">'[1]02清单总说明'!B</definedName>
    <definedName name="新" localSheetId="20">#N/A</definedName>
    <definedName name="新" localSheetId="25">#N/A</definedName>
    <definedName name="新" localSheetId="24">[10]!B</definedName>
    <definedName name="新">[10]!B</definedName>
    <definedName name="新二" localSheetId="7">#REF!</definedName>
    <definedName name="新二" localSheetId="11">#REF!</definedName>
    <definedName name="新二" localSheetId="12">#REF!</definedName>
    <definedName name="新二" localSheetId="20">#REF!</definedName>
    <definedName name="新二" localSheetId="25">#REF!</definedName>
    <definedName name="新二" localSheetId="24">#REF!</definedName>
    <definedName name="新二">#REF!</definedName>
    <definedName name="新西米" localSheetId="11">#REF!</definedName>
    <definedName name="新西米" localSheetId="12">#REF!</definedName>
    <definedName name="新西米" localSheetId="20">#REF!</definedName>
    <definedName name="新西米" localSheetId="25">#REF!</definedName>
    <definedName name="新西米" localSheetId="24">#REF!</definedName>
    <definedName name="新西米">#REF!</definedName>
    <definedName name="新西米门套鞋" localSheetId="11">#REF!</definedName>
    <definedName name="新西米门套鞋" localSheetId="12">#REF!</definedName>
    <definedName name="新西米门套鞋" localSheetId="20">#REF!</definedName>
    <definedName name="新西米门套鞋" localSheetId="25">#REF!</definedName>
    <definedName name="新西米门套鞋" localSheetId="24">#REF!</definedName>
    <definedName name="新西米门套鞋">#REF!</definedName>
    <definedName name="姓名" localSheetId="11">#REF!</definedName>
    <definedName name="姓名" localSheetId="12">#REF!</definedName>
    <definedName name="姓名" localSheetId="25">#REF!</definedName>
    <definedName name="姓名" localSheetId="24">#REF!</definedName>
    <definedName name="姓名">#REF!</definedName>
    <definedName name="序号" localSheetId="7">IF([9]汇总表!$B1="","",COUNTA([9]汇总表!#REF!))</definedName>
    <definedName name="序号" localSheetId="11">IF([9]汇总表!$B1="","",COUNTA([9]汇总表!#REF!))</definedName>
    <definedName name="序号" localSheetId="12">IF([9]汇总表!$B1="","",COUNTA([9]汇总表!#REF!))</definedName>
    <definedName name="序号" localSheetId="20">IF(#REF!="","",COUNTA(#REF!))</definedName>
    <definedName name="序号" localSheetId="25">IF(#REF!="","",COUNTA(#REF!))</definedName>
    <definedName name="序号" localSheetId="24">IF(#REF!="","",COUNTA(#REF!))</definedName>
    <definedName name="序号">IF([9]汇总表!$B1="","",COUNTA([9]汇总表!#REF!))</definedName>
    <definedName name="养老" localSheetId="11">#REF!</definedName>
    <definedName name="养老" localSheetId="12">#REF!</definedName>
    <definedName name="养老" localSheetId="25">#REF!</definedName>
    <definedName name="养老" localSheetId="24">#REF!</definedName>
    <definedName name="养老">#REF!</definedName>
    <definedName name="养老金" localSheetId="11">#REF!</definedName>
    <definedName name="养老金" localSheetId="12">#REF!</definedName>
    <definedName name="养老金" localSheetId="25">#REF!</definedName>
    <definedName name="养老金" localSheetId="24">#REF!</definedName>
    <definedName name="养老金">#REF!</definedName>
    <definedName name="腰筋锚长" localSheetId="7">[2]内围地梁钢筋说明!$C$20</definedName>
    <definedName name="腰筋锚长" localSheetId="11">[2]内围地梁钢筋说明!$C$20</definedName>
    <definedName name="腰筋锚长" localSheetId="12">[2]内围地梁钢筋说明!$C$20</definedName>
    <definedName name="腰筋锚长" localSheetId="24">[2]内围地梁钢筋说明!$C$20</definedName>
    <definedName name="腰筋锚长">[2]内围地梁钢筋说明!$C$20</definedName>
    <definedName name="医疗" localSheetId="11">#REF!</definedName>
    <definedName name="医疗" localSheetId="12">#REF!</definedName>
    <definedName name="医疗" localSheetId="25">#REF!</definedName>
    <definedName name="医疗" localSheetId="24">#REF!</definedName>
    <definedName name="医疗">#REF!</definedName>
    <definedName name="医疗保险" localSheetId="11">#REF!</definedName>
    <definedName name="医疗保险" localSheetId="12">#REF!</definedName>
    <definedName name="医疗保险" localSheetId="25">#REF!</definedName>
    <definedName name="医疗保险" localSheetId="24">#REF!</definedName>
    <definedName name="医疗保险">#REF!</definedName>
    <definedName name="已付款明细表" localSheetId="7">#REF!</definedName>
    <definedName name="已付款明细表" localSheetId="11">#REF!</definedName>
    <definedName name="已付款明细表" localSheetId="12">#REF!</definedName>
    <definedName name="已付款明细表" localSheetId="25">#REF!</definedName>
    <definedName name="已付款明细表" localSheetId="24">#REF!</definedName>
    <definedName name="已付款明细表">#REF!</definedName>
    <definedName name="已结算" localSheetId="11">#REF!</definedName>
    <definedName name="已结算" localSheetId="12">#REF!</definedName>
    <definedName name="已结算" localSheetId="25">#REF!</definedName>
    <definedName name="已结算" localSheetId="24">#REF!</definedName>
    <definedName name="已结算">#REF!</definedName>
    <definedName name="英国棕" localSheetId="11">#REF!</definedName>
    <definedName name="英国棕" localSheetId="12">#REF!</definedName>
    <definedName name="英国棕" localSheetId="25">#REF!</definedName>
    <definedName name="英国棕" localSheetId="24">#REF!</definedName>
    <definedName name="英国棕">#REF!</definedName>
    <definedName name="英国棕门套鞋" localSheetId="11">#REF!</definedName>
    <definedName name="英国棕门套鞋" localSheetId="12">#REF!</definedName>
    <definedName name="英国棕门套鞋" localSheetId="25">#REF!</definedName>
    <definedName name="英国棕门套鞋" localSheetId="24">#REF!</definedName>
    <definedName name="英国棕门套鞋">#REF!</definedName>
    <definedName name="应缴税所得" localSheetId="11">#REF!</definedName>
    <definedName name="应缴税所得" localSheetId="12">#REF!</definedName>
    <definedName name="应缴税所得" localSheetId="25">#REF!</definedName>
    <definedName name="应缴税所得" localSheetId="24">#REF!</definedName>
    <definedName name="应缴税所得">#REF!</definedName>
    <definedName name="油漆人工" localSheetId="11">#REF!</definedName>
    <definedName name="油漆人工" localSheetId="12">#REF!</definedName>
    <definedName name="油漆人工" localSheetId="25">#REF!</definedName>
    <definedName name="油漆人工" localSheetId="24">#REF!</definedName>
    <definedName name="油漆人工">#REF!</definedName>
    <definedName name="在">#N/A</definedName>
    <definedName name="职务或职称补贴" localSheetId="11">#REF!</definedName>
    <definedName name="职务或职称补贴" localSheetId="12">#REF!</definedName>
    <definedName name="职务或职称补贴" localSheetId="20">#REF!</definedName>
    <definedName name="职务或职称补贴" localSheetId="25">#REF!</definedName>
    <definedName name="职务或职称补贴" localSheetId="24">#REF!</definedName>
    <definedName name="职务或职称补贴">#REF!</definedName>
    <definedName name="止" localSheetId="11">#REF!</definedName>
    <definedName name="止" localSheetId="12">#REF!</definedName>
    <definedName name="止" localSheetId="20">#REF!</definedName>
    <definedName name="止" localSheetId="25">#REF!</definedName>
    <definedName name="止" localSheetId="24">#REF!</definedName>
    <definedName name="止">#REF!</definedName>
    <definedName name="治安" localSheetId="11">#REF!</definedName>
    <definedName name="治安" localSheetId="12">#REF!</definedName>
    <definedName name="治安" localSheetId="20">#REF!</definedName>
    <definedName name="治安" localSheetId="25">#REF!</definedName>
    <definedName name="治安" localSheetId="24">#REF!</definedName>
    <definedName name="治安">#REF!</definedName>
    <definedName name="住房公积金" localSheetId="11">#REF!</definedName>
    <definedName name="住房公积金" localSheetId="12">#REF!</definedName>
    <definedName name="住房公积金" localSheetId="25">#REF!</definedName>
    <definedName name="住房公积金" localSheetId="24">#REF!</definedName>
    <definedName name="住房公积金">#REF!</definedName>
    <definedName name="租金" localSheetId="11">#REF!</definedName>
    <definedName name="租金" localSheetId="12">#REF!</definedName>
    <definedName name="租金" localSheetId="25">#REF!</definedName>
    <definedName name="租金" localSheetId="24">#REF!</definedName>
    <definedName name="租金">#REF!</definedName>
    <definedName name="전" localSheetId="11">#REF!</definedName>
    <definedName name="전" localSheetId="12">#REF!</definedName>
    <definedName name="전" localSheetId="20">#REF!</definedName>
    <definedName name="전" localSheetId="25">#REF!</definedName>
    <definedName name="전" localSheetId="24">#REF!</definedName>
    <definedName name="전">#REF!</definedName>
    <definedName name="주택사업본부" localSheetId="11">#REF!</definedName>
    <definedName name="주택사업본부" localSheetId="12">#REF!</definedName>
    <definedName name="주택사업본부" localSheetId="25">#REF!</definedName>
    <definedName name="주택사업본부" localSheetId="24">#REF!</definedName>
    <definedName name="주택사업본부">#REF!</definedName>
    <definedName name="철구사업본부" localSheetId="11">#REF!</definedName>
    <definedName name="철구사업본부" localSheetId="12">#REF!</definedName>
    <definedName name="철구사업본부" localSheetId="20">#REF!</definedName>
    <definedName name="철구사업본부" localSheetId="25">#REF!</definedName>
    <definedName name="철구사업본부" localSheetId="24">#REF!</definedName>
    <definedName name="철구사업본부">#REF!</definedName>
    <definedName name="_xlnm.Print_Area" localSheetId="7">'05土建汇总表'!$A$1:$J$14</definedName>
    <definedName name="_xlnm.Print_Area" localSheetId="3">'02招标清单总说明底'!$A$1:$B$60</definedName>
    <definedName name="_8_8" localSheetId="18">EVALUATE+#REF!</definedName>
    <definedName name="_xlnm.Print_Area" localSheetId="18">'16园林清单'!$A$1:$I$354</definedName>
    <definedName name="_xlnm.Print_Titles" localSheetId="18">'16园林清单'!$1:$3</definedName>
    <definedName name="栏杆价格明细" localSheetId="18">EVALUATE+#REF!</definedName>
    <definedName name="室内装修价格明细" localSheetId="18">EVALUATE+#REF!</definedName>
    <definedName name="_1.0_1.3_24" localSheetId="17">#REF!</definedName>
    <definedName name="_8_8" localSheetId="17">EVALUATE+#REF!</definedName>
    <definedName name="_m3" localSheetId="17">#REF!</definedName>
    <definedName name="_sn01" localSheetId="17">#REF!</definedName>
    <definedName name="_sn02" localSheetId="17">#REF!</definedName>
    <definedName name="_sn04" localSheetId="17">#REF!</definedName>
    <definedName name="_sn05" localSheetId="17">#REF!</definedName>
    <definedName name="_sn06" localSheetId="17">#REF!</definedName>
    <definedName name="_sn07" localSheetId="17">#REF!</definedName>
    <definedName name="_sn08" localSheetId="17">#REF!</definedName>
    <definedName name="A2A3零星" localSheetId="17">[10]!B</definedName>
    <definedName name="A2A3外墙" localSheetId="17">[10]!B</definedName>
    <definedName name="A2A3阳台" localSheetId="17">[10]!B</definedName>
    <definedName name="AAA" localSheetId="17">#REF!+#REF!+0.1</definedName>
    <definedName name="AAAA" localSheetId="17">#REF!+#REF!+0.1</definedName>
    <definedName name="B主筋锚长" localSheetId="17">[2]内围地梁钢筋说明!$C$17</definedName>
    <definedName name="DD" localSheetId="17">#REF!</definedName>
    <definedName name="Ddd" localSheetId="17">#REF!</definedName>
    <definedName name="DIXI" localSheetId="17">#REF!</definedName>
    <definedName name="dw" localSheetId="17">#REF!</definedName>
    <definedName name="edf" localSheetId="17">[3]时代廊桥花园23栋给排水工程!$C$1:$C$65536</definedName>
    <definedName name="Excel_BuiltIn__FilterDatabase_6" localSheetId="17">#REF!</definedName>
    <definedName name="fd" localSheetId="17">[3]时代廊桥花园23栋给排水工程!$G$1:$G$65536</definedName>
    <definedName name="louti" localSheetId="17">[10]!B</definedName>
    <definedName name="q" localSheetId="17">#REF!</definedName>
    <definedName name="S" localSheetId="17">[4]梁!$X1*1.2</definedName>
    <definedName name="sdsad" localSheetId="17">#REF!</definedName>
    <definedName name="series01" localSheetId="17">#REF!</definedName>
    <definedName name="series02" localSheetId="17">#REF!</definedName>
    <definedName name="series03" localSheetId="17">#REF!</definedName>
    <definedName name="series04" localSheetId="17">#REF!</definedName>
    <definedName name="series05" localSheetId="17">#REF!</definedName>
    <definedName name="series06" localSheetId="17">#REF!</definedName>
    <definedName name="series07" localSheetId="17">#REF!</definedName>
    <definedName name="series08" localSheetId="17">#REF!</definedName>
    <definedName name="series09" localSheetId="17">#REF!</definedName>
    <definedName name="series10" localSheetId="17">#REF!</definedName>
    <definedName name="series18" localSheetId="17">#REF!</definedName>
    <definedName name="xvs" localSheetId="17">#REF!</definedName>
    <definedName name="板厚" localSheetId="17">#REF!</definedName>
    <definedName name="潮阳水电单价" localSheetId="17">#REF!</definedName>
    <definedName name="窗护栏" localSheetId="17">#REF!</definedName>
    <definedName name="单位" localSheetId="17">#REF!</definedName>
    <definedName name="地坪厚度" localSheetId="17">#REF!</definedName>
    <definedName name="垫层厚" localSheetId="17">#REF!</definedName>
    <definedName name="垫层突出单边宽" localSheetId="17">#REF!</definedName>
    <definedName name="吊筋角度" localSheetId="17">[2]内围地梁钢筋说明!$C$22</definedName>
    <definedName name="吊筋锚长" localSheetId="17">[2]内围地梁钢筋说明!$C$23</definedName>
    <definedName name="放坡系数1" localSheetId="17">'[5]承台(砖模) '!#REF!</definedName>
    <definedName name="放坡系数2" localSheetId="17">'[5]承台(砖模) '!#REF!</definedName>
    <definedName name="放坡系数A" localSheetId="17">'[5]承台(砖模) '!#REF!</definedName>
    <definedName name="分部工程" localSheetId="17">#REF!</definedName>
    <definedName name="分项工程" localSheetId="17">#REF!</definedName>
    <definedName name="钢筋保护层" localSheetId="17">[2]内围地梁钢筋说明!$C$15</definedName>
    <definedName name="钢筋砼差价" localSheetId="17">#REF!</definedName>
    <definedName name="钢筋砼价" localSheetId="17">#REF!</definedName>
    <definedName name="钢筋弯钩长度" localSheetId="17">#REF!</definedName>
    <definedName name="工程量计算式" localSheetId="17">[6]工程量计算书!$F$1:$F$65536</definedName>
    <definedName name="工作面单边宽" localSheetId="17">#REF!</definedName>
    <definedName name="合同变更查询列表" localSheetId="17">#REF!</definedName>
    <definedName name="护栏" localSheetId="17">#REF!</definedName>
    <definedName name="华泰单价" localSheetId="17">#REF!</definedName>
    <definedName name="华西单价" localSheetId="17">#REF!</definedName>
    <definedName name="汇总表高层及部分" localSheetId="17">[3]时代廊桥花园23栋给排水工程!$G$1:$G$65536</definedName>
    <definedName name="计算公式" localSheetId="17">#REF!</definedName>
    <definedName name="建筑面积" localSheetId="17">'[7]建筑面积 '!$I$5</definedName>
    <definedName name="栏杆价格明细" localSheetId="17">EVALUATE+#REF!</definedName>
    <definedName name="门窗表" localSheetId="17">#REF!</definedName>
    <definedName name="门窗表1" localSheetId="17">#REF!</definedName>
    <definedName name="门窗表a23" localSheetId="17">#REF!</definedName>
    <definedName name="门二" localSheetId="17">#REF!</definedName>
    <definedName name="名称及规格" localSheetId="17">[6]工程量计算书!$C$1:$C$65536</definedName>
    <definedName name="模板计算公式" localSheetId="17">[10]!B</definedName>
    <definedName name="内墙、天花、地面" localSheetId="17">[10]!B</definedName>
    <definedName name="排水沟深" localSheetId="17">[2]内围地梁钢筋说明!$C$21</definedName>
    <definedName name="汕头建安土建单价" localSheetId="17">#REF!</definedName>
    <definedName name="室内外地台差" localSheetId="17">'[5]承台(砖模) '!#REF!</definedName>
    <definedName name="室内外高差" localSheetId="17">#REF!</definedName>
    <definedName name="室内装修价格明细" localSheetId="17">EVALUATE+#REF!</definedName>
    <definedName name="数量" localSheetId="17">[6]工程量计算书!$G$1:$G$65536</definedName>
    <definedName name="梯" localSheetId="17">[10]!B</definedName>
    <definedName name="踢脚线高" localSheetId="17">[5]柱!#REF!</definedName>
    <definedName name="调正" localSheetId="17">#REF!</definedName>
    <definedName name="砼结果" localSheetId="17">[8]B4零星!#REF!</definedName>
    <definedName name="新" localSheetId="17">[10]!B</definedName>
    <definedName name="新二" localSheetId="17">#REF!</definedName>
    <definedName name="序号" localSheetId="17">IF([9]汇总表!$B1="","",COUNTA([9]汇总表!#REF!))</definedName>
    <definedName name="腰筋锚长" localSheetId="17">[2]内围地梁钢筋说明!$C$20</definedName>
    <definedName name="已付款明细表" localSheetId="17">#REF!</definedName>
    <definedName name="_xlnm.Print_Area" localSheetId="17">'15园建汇总表'!$A$1:$G$13</definedName>
    <definedName name="_8_8" localSheetId="6">EVALUATE+#REF!</definedName>
    <definedName name="A2A3零星" localSheetId="6">[10]!B</definedName>
    <definedName name="A2A3外墙" localSheetId="6">[10]!B</definedName>
    <definedName name="A2A3阳台" localSheetId="6">[10]!B</definedName>
    <definedName name="louti" localSheetId="6">[10]!B</definedName>
    <definedName name="栏杆价格明细" localSheetId="6">EVALUATE+#REF!</definedName>
    <definedName name="模板计算公式" localSheetId="6">[10]!B</definedName>
    <definedName name="内墙、天花、地面" localSheetId="6">[10]!B</definedName>
    <definedName name="室内装修价格明细" localSheetId="6">EVALUATE+#REF!</definedName>
    <definedName name="梯" localSheetId="6">[10]!B</definedName>
    <definedName name="_xlnm.Print_Area" localSheetId="6">'04工程造价汇总表'!$A$1:$L$21</definedName>
    <definedName name="_1.0_1.3_24" localSheetId="9">#REF!</definedName>
    <definedName name="_8_8" localSheetId="9">EVALUATE+#REF!</definedName>
    <definedName name="_m3" localSheetId="9">#REF!</definedName>
    <definedName name="_sn01" localSheetId="9">#REF!</definedName>
    <definedName name="_sn02" localSheetId="9">#REF!</definedName>
    <definedName name="_sn04" localSheetId="9">#REF!</definedName>
    <definedName name="_sn05" localSheetId="9">#REF!</definedName>
    <definedName name="_sn06" localSheetId="9">#REF!</definedName>
    <definedName name="_sn07" localSheetId="9">#REF!</definedName>
    <definedName name="_sn08" localSheetId="9">#REF!</definedName>
    <definedName name="A2A3零星" localSheetId="9">[10]!B</definedName>
    <definedName name="A2A3外墙" localSheetId="9">[10]!B</definedName>
    <definedName name="A2A3阳台" localSheetId="9">[10]!B</definedName>
    <definedName name="AAA" localSheetId="9">#REF!+#REF!+0.1</definedName>
    <definedName name="AAAA" localSheetId="9">#REF!+#REF!+0.1</definedName>
    <definedName name="B主筋锚长" localSheetId="9">[2]内围地梁钢筋说明!$C$17</definedName>
    <definedName name="DD" localSheetId="9">#REF!</definedName>
    <definedName name="Ddd" localSheetId="9">#REF!</definedName>
    <definedName name="DIXI" localSheetId="9">#REF!</definedName>
    <definedName name="dw" localSheetId="9">#REF!</definedName>
    <definedName name="edf" localSheetId="9">[3]时代廊桥花园23栋给排水工程!$C$1:$C$65536</definedName>
    <definedName name="Excel_BuiltIn__FilterDatabase_6" localSheetId="9">#REF!</definedName>
    <definedName name="fd" localSheetId="9">[3]时代廊桥花园23栋给排水工程!$G$1:$G$65536</definedName>
    <definedName name="louti" localSheetId="9">[10]!B</definedName>
    <definedName name="q" localSheetId="9">#REF!</definedName>
    <definedName name="S" localSheetId="9">[4]梁!$X1*1.2</definedName>
    <definedName name="sdsad" localSheetId="9">#REF!</definedName>
    <definedName name="series01" localSheetId="9">#REF!</definedName>
    <definedName name="series02" localSheetId="9">#REF!</definedName>
    <definedName name="series03" localSheetId="9">#REF!</definedName>
    <definedName name="series04" localSheetId="9">#REF!</definedName>
    <definedName name="series05" localSheetId="9">#REF!</definedName>
    <definedName name="series06" localSheetId="9">#REF!</definedName>
    <definedName name="series07" localSheetId="9">#REF!</definedName>
    <definedName name="series08" localSheetId="9">#REF!</definedName>
    <definedName name="series09" localSheetId="9">#REF!</definedName>
    <definedName name="series10" localSheetId="9">#REF!</definedName>
    <definedName name="series18" localSheetId="9">#REF!</definedName>
    <definedName name="xvs" localSheetId="9">#REF!</definedName>
    <definedName name="板厚" localSheetId="9">#REF!</definedName>
    <definedName name="潮阳水电单价" localSheetId="9">#REF!</definedName>
    <definedName name="窗护栏" localSheetId="9">#REF!</definedName>
    <definedName name="单位" localSheetId="9">#REF!</definedName>
    <definedName name="地坪厚度" localSheetId="9">#REF!</definedName>
    <definedName name="垫层厚" localSheetId="9">#REF!</definedName>
    <definedName name="垫层突出单边宽" localSheetId="9">#REF!</definedName>
    <definedName name="吊筋角度" localSheetId="9">[2]内围地梁钢筋说明!$C$22</definedName>
    <definedName name="吊筋锚长" localSheetId="9">[2]内围地梁钢筋说明!$C$23</definedName>
    <definedName name="放坡系数1" localSheetId="9">'[5]承台(砖模) '!#REF!</definedName>
    <definedName name="放坡系数2" localSheetId="9">'[5]承台(砖模) '!#REF!</definedName>
    <definedName name="放坡系数A" localSheetId="9">'[5]承台(砖模) '!#REF!</definedName>
    <definedName name="分部工程" localSheetId="9">#REF!</definedName>
    <definedName name="分项工程" localSheetId="9">#REF!</definedName>
    <definedName name="钢筋保护层" localSheetId="9">[2]内围地梁钢筋说明!$C$15</definedName>
    <definedName name="钢筋砼差价" localSheetId="9">#REF!</definedName>
    <definedName name="钢筋砼价" localSheetId="9">#REF!</definedName>
    <definedName name="钢筋弯钩长度" localSheetId="9">#REF!</definedName>
    <definedName name="工程量计算式" localSheetId="9">[6]工程量计算书!$F$1:$F$65536</definedName>
    <definedName name="工作面单边宽" localSheetId="9">#REF!</definedName>
    <definedName name="合同变更查询列表" localSheetId="9">#REF!</definedName>
    <definedName name="护栏" localSheetId="9">#REF!</definedName>
    <definedName name="华泰单价" localSheetId="9">#REF!</definedName>
    <definedName name="华西单价" localSheetId="9">#REF!</definedName>
    <definedName name="汇总表高层及部分" localSheetId="9">[3]时代廊桥花园23栋给排水工程!$G$1:$G$65536</definedName>
    <definedName name="计算公式" localSheetId="9">#REF!</definedName>
    <definedName name="建筑面积" localSheetId="9">'[7]建筑面积 '!$I$5</definedName>
    <definedName name="栏杆价格明细" localSheetId="9">EVALUATE+#REF!</definedName>
    <definedName name="门窗表" localSheetId="9">#REF!</definedName>
    <definedName name="门窗表1" localSheetId="9">#REF!</definedName>
    <definedName name="门窗表a23" localSheetId="9">#REF!</definedName>
    <definedName name="门二" localSheetId="9">#REF!</definedName>
    <definedName name="名称及规格" localSheetId="9">[6]工程量计算书!$C$1:$C$65536</definedName>
    <definedName name="模板计算公式" localSheetId="9">[10]!B</definedName>
    <definedName name="内墙、天花、地面" localSheetId="9">[10]!B</definedName>
    <definedName name="排水沟深" localSheetId="9">[2]内围地梁钢筋说明!$C$21</definedName>
    <definedName name="汕头建安土建单价" localSheetId="9">#REF!</definedName>
    <definedName name="室内外地台差" localSheetId="9">'[5]承台(砖模) '!#REF!</definedName>
    <definedName name="室内外高差" localSheetId="9">#REF!</definedName>
    <definedName name="室内装修价格明细" localSheetId="9">EVALUATE+#REF!</definedName>
    <definedName name="数量" localSheetId="9">[6]工程量计算书!$G$1:$G$65536</definedName>
    <definedName name="梯" localSheetId="9">[10]!B</definedName>
    <definedName name="踢脚线高" localSheetId="9">[5]柱!#REF!</definedName>
    <definedName name="调正" localSheetId="9">#REF!</definedName>
    <definedName name="砼结果" localSheetId="9">[8]B4零星!#REF!</definedName>
    <definedName name="新" localSheetId="9">[10]!B</definedName>
    <definedName name="新二" localSheetId="9">#REF!</definedName>
    <definedName name="序号" localSheetId="9">IF([9]汇总表!$B1="","",COUNTA([9]汇总表!#REF!))</definedName>
    <definedName name="腰筋锚长" localSheetId="9">[2]内围地梁钢筋说明!$C$20</definedName>
    <definedName name="已付款明细表" localSheetId="9">#REF!</definedName>
    <definedName name="_xlnm.Print_Area" localSheetId="9">'07铝合金汇总表'!$A$1:$H$12</definedName>
    <definedName name="_______ys1" localSheetId="10">#REF!</definedName>
    <definedName name="______ys1" localSheetId="10">#REF!</definedName>
    <definedName name="______ys3" localSheetId="10">#REF!</definedName>
    <definedName name="____sn02" localSheetId="10">#REF!</definedName>
    <definedName name="____sn03" localSheetId="10">#REF!</definedName>
    <definedName name="____sn04" localSheetId="10">#REF!</definedName>
    <definedName name="____sn05" localSheetId="10">#REF!</definedName>
    <definedName name="____sn06" localSheetId="10">#REF!</definedName>
    <definedName name="____sn07" localSheetId="10">#REF!</definedName>
    <definedName name="____sn08" localSheetId="10">#REF!</definedName>
    <definedName name="____x1" localSheetId="10">#REF!</definedName>
    <definedName name="___sn01" localSheetId="10">#REF!</definedName>
    <definedName name="___sn02" localSheetId="10">#REF!</definedName>
    <definedName name="___sn03" localSheetId="10">#REF!</definedName>
    <definedName name="___sn04" localSheetId="10">#REF!</definedName>
    <definedName name="___sn05" localSheetId="10">#REF!</definedName>
    <definedName name="___sn06" localSheetId="10">#REF!</definedName>
    <definedName name="___sn07" localSheetId="10">#REF!</definedName>
    <definedName name="___sn08" localSheetId="10">#REF!</definedName>
    <definedName name="___x1" localSheetId="10">#REF!</definedName>
    <definedName name="___ys2" localSheetId="10">#REF!</definedName>
    <definedName name="__a1" localSheetId="10">#REF!</definedName>
    <definedName name="__a2" localSheetId="10">#REF!</definedName>
    <definedName name="__sn01" localSheetId="10">#REF!</definedName>
    <definedName name="__sn02" localSheetId="10">#REF!</definedName>
    <definedName name="__sn03" localSheetId="10">#REF!</definedName>
    <definedName name="__sn04" localSheetId="10">#REF!</definedName>
    <definedName name="__sn05" localSheetId="10">#REF!</definedName>
    <definedName name="__sn06" localSheetId="10">#REF!</definedName>
    <definedName name="__sn07" localSheetId="10">#REF!</definedName>
    <definedName name="__sn08" localSheetId="10">#REF!</definedName>
    <definedName name="__x1" localSheetId="10">#REF!</definedName>
    <definedName name="__xlnm._FilterDatabase" localSheetId="10">#REF!</definedName>
    <definedName name="__ys1" localSheetId="10">#REF!</definedName>
    <definedName name="__ys2" localSheetId="10">#REF!</definedName>
    <definedName name="__ys3" localSheetId="10">#REF!</definedName>
    <definedName name="_1.0_1.3_24" localSheetId="10">#REF!</definedName>
    <definedName name="_1a1_" localSheetId="10">#REF!</definedName>
    <definedName name="_3a111_" localSheetId="10">#REF!</definedName>
    <definedName name="_43.1_4.3_0.3_2_1.1__0.2_0.2_2" localSheetId="10">#REF!</definedName>
    <definedName name="_4a2_" localSheetId="10">#REF!</definedName>
    <definedName name="_4x1_" localSheetId="10">#REF!</definedName>
    <definedName name="_8_8" localSheetId="10">EVALUATE+#REF!</definedName>
    <definedName name="_a1" localSheetId="10">#REF!</definedName>
    <definedName name="_a2" localSheetId="10">#REF!</definedName>
    <definedName name="_m3" localSheetId="10">#REF!</definedName>
    <definedName name="_sn01" localSheetId="10">#REF!</definedName>
    <definedName name="_sn02" localSheetId="10">#REF!</definedName>
    <definedName name="_sn03" localSheetId="10">#REF!</definedName>
    <definedName name="_sn04" localSheetId="10">#REF!</definedName>
    <definedName name="_sn05" localSheetId="10">#REF!</definedName>
    <definedName name="_sn06" localSheetId="10">#REF!</definedName>
    <definedName name="_sn07" localSheetId="10">#REF!</definedName>
    <definedName name="_sn08" localSheetId="10">#REF!</definedName>
    <definedName name="_x1" localSheetId="10">#REF!</definedName>
    <definedName name="_ys1" localSheetId="10">#REF!</definedName>
    <definedName name="_ys2" localSheetId="10">#REF!</definedName>
    <definedName name="_ys3" localSheetId="10">#REF!</definedName>
    <definedName name="A2A3零星" localSheetId="10">'[1]02清单总说明'!B</definedName>
    <definedName name="A2A3外墙" localSheetId="10">'[1]02清单总说明'!B</definedName>
    <definedName name="A2A3阳台" localSheetId="10">'[1]02清单总说明'!B</definedName>
    <definedName name="AAA" localSheetId="10">#REF!+#REF!+0.1</definedName>
    <definedName name="AAAA" localSheetId="10">#REF!+#REF!+0.1</definedName>
    <definedName name="aaaaaa" localSheetId="10">#REF!</definedName>
    <definedName name="ac" localSheetId="10">#REF!</definedName>
    <definedName name="ASA" localSheetId="10">#REF!</definedName>
    <definedName name="B主筋锚长" localSheetId="10">[2]内围地梁钢筋说明!$C$17</definedName>
    <definedName name="Database" localSheetId="10" hidden="1">#REF!</definedName>
    <definedName name="DAWF" localSheetId="10">#REF!</definedName>
    <definedName name="DD" localSheetId="10">#REF!</definedName>
    <definedName name="Ddd" localSheetId="10">#REF!</definedName>
    <definedName name="DIXI" localSheetId="10">#REF!</definedName>
    <definedName name="dw" localSheetId="10">#REF!</definedName>
    <definedName name="edf" localSheetId="10">[3]时代廊桥花园23栋给排水工程!$C$1:$C$65536</definedName>
    <definedName name="eeeee" localSheetId="10">#REF!</definedName>
    <definedName name="eq" localSheetId="10">#REF!</definedName>
    <definedName name="Excel_BuiltIn__FilterDatabase_6" localSheetId="10">#REF!</definedName>
    <definedName name="fadfadsfadf" localSheetId="10" hidden="1">#REF!</definedName>
    <definedName name="fd" localSheetId="10">[3]时代廊桥花园23栋给排水工程!$G$1:$G$65536</definedName>
    <definedName name="FDGWERY" localSheetId="10">#REF!</definedName>
    <definedName name="FJTYJ" localSheetId="10">#REF!</definedName>
    <definedName name="FM1.1" localSheetId="10">#REF!</definedName>
    <definedName name="FM1.2" localSheetId="10">#REF!</definedName>
    <definedName name="FM1.3" localSheetId="10">#REF!</definedName>
    <definedName name="FM1.4" localSheetId="10">#REF!</definedName>
    <definedName name="FM1.5" localSheetId="10">#REF!</definedName>
    <definedName name="FM1.6" localSheetId="10">#REF!</definedName>
    <definedName name="FM1.7" localSheetId="10">#REF!</definedName>
    <definedName name="FM10.2" localSheetId="10">#REF!</definedName>
    <definedName name="FM11.2" localSheetId="10">#REF!</definedName>
    <definedName name="FM2.2" localSheetId="10">#REF!</definedName>
    <definedName name="FM乙10.1" localSheetId="10">#REF!</definedName>
    <definedName name="FM乙10.2" localSheetId="10">#REF!</definedName>
    <definedName name="FM乙10.3" localSheetId="10">#REF!</definedName>
    <definedName name="FVGVYUGB" localSheetId="10">#REF!</definedName>
    <definedName name="ghnyujmjyijm" localSheetId="10">#REF!</definedName>
    <definedName name="HM1.1" localSheetId="10">#REF!</definedName>
    <definedName name="HM10.1" localSheetId="10">#REF!</definedName>
    <definedName name="HM2.1" localSheetId="10">#REF!</definedName>
    <definedName name="kjm" localSheetId="10">#REF!</definedName>
    <definedName name="LBY1.1" localSheetId="10">#REF!</definedName>
    <definedName name="LBY1.2" localSheetId="10">#REF!</definedName>
    <definedName name="LBY1.3" localSheetId="10">#REF!</definedName>
    <definedName name="LBY2.1" localSheetId="10">#REF!</definedName>
    <definedName name="LBY2.2" localSheetId="10">#REF!</definedName>
    <definedName name="LBY2.4" localSheetId="10">#REF!</definedName>
    <definedName name="LBY2.5" localSheetId="10">#REF!</definedName>
    <definedName name="LBY2.6" localSheetId="10">#REF!</definedName>
    <definedName name="LC1.1" localSheetId="10">#REF!</definedName>
    <definedName name="LC1.10" localSheetId="10">#REF!</definedName>
    <definedName name="LC1.11" localSheetId="10">#REF!</definedName>
    <definedName name="LC1.12" localSheetId="10">#REF!</definedName>
    <definedName name="LC1.2" localSheetId="10">#REF!</definedName>
    <definedName name="LC1.3" localSheetId="10">#REF!</definedName>
    <definedName name="LC1.4" localSheetId="10">#REF!</definedName>
    <definedName name="LC1.5" localSheetId="10">#REF!</definedName>
    <definedName name="LC1.6" localSheetId="10">#REF!</definedName>
    <definedName name="LC1.7" localSheetId="10">#REF!</definedName>
    <definedName name="LC1.8" localSheetId="10">#REF!</definedName>
    <definedName name="LC1.9" localSheetId="10">#REF!</definedName>
    <definedName name="LC10.1" localSheetId="10">#REF!</definedName>
    <definedName name="LC10.10" localSheetId="10">#REF!</definedName>
    <definedName name="LC10.11" localSheetId="10">#REF!</definedName>
    <definedName name="LC10.12" localSheetId="10">#REF!</definedName>
    <definedName name="LC10.13" localSheetId="10">#REF!</definedName>
    <definedName name="LC10.14" localSheetId="10">#REF!</definedName>
    <definedName name="LC10.15" localSheetId="10">#REF!</definedName>
    <definedName name="LC10.16" localSheetId="10">#REF!</definedName>
    <definedName name="LC10.2" localSheetId="10">#REF!</definedName>
    <definedName name="LC10.3" localSheetId="10">#REF!</definedName>
    <definedName name="LC10.4" localSheetId="10">#REF!</definedName>
    <definedName name="LC10.5" localSheetId="10">#REF!</definedName>
    <definedName name="LC10.6" localSheetId="10">#REF!</definedName>
    <definedName name="LC10.7" localSheetId="10">#REF!</definedName>
    <definedName name="LC10.8" localSheetId="10">#REF!</definedName>
    <definedName name="LC10.9" localSheetId="10">#REF!</definedName>
    <definedName name="LC11.1" localSheetId="10">#REF!</definedName>
    <definedName name="LC11.11" localSheetId="10">#REF!</definedName>
    <definedName name="LC11.12" localSheetId="10">#REF!</definedName>
    <definedName name="LC11.16" localSheetId="10">#REF!</definedName>
    <definedName name="LC11.3" localSheetId="10">#REF!</definedName>
    <definedName name="LC11.4" localSheetId="10">#REF!</definedName>
    <definedName name="LC11.5" localSheetId="10">#REF!</definedName>
    <definedName name="LC11.8" localSheetId="10">#REF!</definedName>
    <definedName name="LC11.9" localSheetId="10">#REF!</definedName>
    <definedName name="LC2.1" localSheetId="10">#REF!</definedName>
    <definedName name="LC2.10" localSheetId="10">#REF!</definedName>
    <definedName name="LC2.11" localSheetId="10">#REF!</definedName>
    <definedName name="LC2.2" localSheetId="10">#REF!</definedName>
    <definedName name="LC2.3" localSheetId="10">#REF!</definedName>
    <definedName name="LC2.4" localSheetId="10">#REF!</definedName>
    <definedName name="LC2.5" localSheetId="10">#REF!</definedName>
    <definedName name="LC2.6" localSheetId="10">#REF!</definedName>
    <definedName name="LC2.7" localSheetId="10">#REF!</definedName>
    <definedName name="LC2.8" localSheetId="10">#REF!</definedName>
    <definedName name="LC2.9" localSheetId="10">#REF!</definedName>
    <definedName name="LM1.1" localSheetId="10">#REF!</definedName>
    <definedName name="LM1.2" localSheetId="10">#REF!</definedName>
    <definedName name="LM1.3" localSheetId="10">#REF!</definedName>
    <definedName name="LM1.4" localSheetId="10">#REF!</definedName>
    <definedName name="LM10.1" localSheetId="10">#REF!</definedName>
    <definedName name="LM10.2" localSheetId="10">#REF!</definedName>
    <definedName name="LM10.3" localSheetId="10">#REF!</definedName>
    <definedName name="LM11.2" localSheetId="10">#REF!</definedName>
    <definedName name="LM11.4" localSheetId="10">#REF!</definedName>
    <definedName name="LM11.4a" localSheetId="10">#REF!</definedName>
    <definedName name="LM2.1" localSheetId="10">#REF!</definedName>
    <definedName name="LMC11.1" localSheetId="10">#REF!</definedName>
    <definedName name="LMC11.2" localSheetId="10">#REF!</definedName>
    <definedName name="LMC11.4" localSheetId="10">#REF!</definedName>
    <definedName name="LMC2.1" localSheetId="10">#REF!</definedName>
    <definedName name="LMC2.2" localSheetId="10">#REF!</definedName>
    <definedName name="louti" localSheetId="10">'[1]02清单总说明'!B</definedName>
    <definedName name="mj_1" localSheetId="10">#REF!</definedName>
    <definedName name="mj_2" localSheetId="10">#REF!</definedName>
    <definedName name="MM1.1" localSheetId="10">#REF!</definedName>
    <definedName name="MM10.1" localSheetId="10">#REF!</definedName>
    <definedName name="MM10.2" localSheetId="10">#REF!</definedName>
    <definedName name="MM11.1" localSheetId="10">#REF!</definedName>
    <definedName name="MM2.1" localSheetId="10">#REF!</definedName>
    <definedName name="_xlnm.Print_Area" localSheetId="10">'08铝合金及幕墙清单 '!$A$1:$I$75</definedName>
    <definedName name="Print_Area_MI" localSheetId="10">#REF!</definedName>
    <definedName name="_xlnm.Print_Titles" localSheetId="10">'08铝合金及幕墙清单 '!$1:$3</definedName>
    <definedName name="q" localSheetId="10">#REF!</definedName>
    <definedName name="qq" localSheetId="10">#REF!</definedName>
    <definedName name="qw" localSheetId="10">#REF!</definedName>
    <definedName name="qwq" localSheetId="10">#REF!</definedName>
    <definedName name="S" localSheetId="10">[4]梁!$X1*1.2</definedName>
    <definedName name="sdsad" localSheetId="10">#REF!</definedName>
    <definedName name="series01" localSheetId="10">#REF!</definedName>
    <definedName name="series02" localSheetId="10">#REF!</definedName>
    <definedName name="series03" localSheetId="10">#REF!</definedName>
    <definedName name="series04" localSheetId="10">#REF!</definedName>
    <definedName name="series05" localSheetId="10">#REF!</definedName>
    <definedName name="series06" localSheetId="10">#REF!</definedName>
    <definedName name="series07" localSheetId="10">#REF!</definedName>
    <definedName name="series08" localSheetId="10">#REF!</definedName>
    <definedName name="series09" localSheetId="10">#REF!</definedName>
    <definedName name="series10" localSheetId="10">#REF!</definedName>
    <definedName name="series18" localSheetId="10">#REF!</definedName>
    <definedName name="tg4wt" localSheetId="10">#REF!</definedName>
    <definedName name="TLC1.1" localSheetId="10">#REF!</definedName>
    <definedName name="TLC1.2" localSheetId="10">#REF!</definedName>
    <definedName name="TLC2.1" localSheetId="10">#REF!</definedName>
    <definedName name="TLM1.1" localSheetId="10">#REF!</definedName>
    <definedName name="TLM1.2" localSheetId="10">#REF!</definedName>
    <definedName name="TLM10.1" localSheetId="10">#REF!</definedName>
    <definedName name="TLM10.2" localSheetId="10">#REF!</definedName>
    <definedName name="TLM11.1" localSheetId="10">#REF!</definedName>
    <definedName name="TLM11.2" localSheetId="10">#REF!</definedName>
    <definedName name="TLM2.1" localSheetId="10">#REF!</definedName>
    <definedName name="unyrunryjunt" localSheetId="10">#REF!</definedName>
    <definedName name="xvs" localSheetId="10">#REF!</definedName>
    <definedName name="zxd" localSheetId="10">#REF!</definedName>
    <definedName name="埃特板" localSheetId="10">#REF!</definedName>
    <definedName name="埃特板人工" localSheetId="10">#REF!</definedName>
    <definedName name="安装" localSheetId="10">#REF!</definedName>
    <definedName name="板厚" localSheetId="10">#REF!</definedName>
    <definedName name="保险" localSheetId="10">#REF!</definedName>
    <definedName name="保险金" localSheetId="10">#REF!</definedName>
    <definedName name="保养费" localSheetId="10">#REF!</definedName>
    <definedName name="贝砂金" localSheetId="10">#REF!</definedName>
    <definedName name="比例" localSheetId="10">#REF!</definedName>
    <definedName name="编号" localSheetId="10">#REF!</definedName>
    <definedName name="不锈钢板" localSheetId="10">#REF!</definedName>
    <definedName name="材料清单" localSheetId="10">OFFSET(#REF!,1,MATCH(#REF!,#REF!,0)-1,COUNTA(OFFSET(#REF!,1,MATCH(#REF!,#REF!,0)-1,500,1)),1)</definedName>
    <definedName name="产品成本分摊表" localSheetId="10">#REF!</definedName>
    <definedName name="潮阳水电单价" localSheetId="10">#REF!</definedName>
    <definedName name="承台含桩长" localSheetId="10">#REF!</definedName>
    <definedName name="抽芯1" localSheetId="10">#REF!</definedName>
    <definedName name="抽芯10" localSheetId="10">#REF!</definedName>
    <definedName name="抽芯11" localSheetId="10">#REF!</definedName>
    <definedName name="抽芯12" localSheetId="10">#REF!</definedName>
    <definedName name="抽芯13" localSheetId="10">#REF!</definedName>
    <definedName name="抽芯2" localSheetId="10">#REF!</definedName>
    <definedName name="抽芯3" localSheetId="10">#REF!</definedName>
    <definedName name="抽芯4" localSheetId="10">#REF!</definedName>
    <definedName name="抽芯5" localSheetId="10">#REF!</definedName>
    <definedName name="抽芯6" localSheetId="10">#REF!</definedName>
    <definedName name="抽芯7" localSheetId="10">#REF!</definedName>
    <definedName name="抽芯8" localSheetId="10">#REF!</definedName>
    <definedName name="抽芯9" localSheetId="10">#REF!</definedName>
    <definedName name="储金会" localSheetId="10">#REF!</definedName>
    <definedName name="窗护栏" localSheetId="10">#REF!</definedName>
    <definedName name="窗帘盒人工" localSheetId="10">#REF!</definedName>
    <definedName name="窗台石人工" localSheetId="10">#REF!</definedName>
    <definedName name="瓷砖踢脚线人工" localSheetId="10">#REF!</definedName>
    <definedName name="措施" localSheetId="10">#REF!</definedName>
    <definedName name="大堂花灯" localSheetId="10">#REF!</definedName>
    <definedName name="大堂射灯" localSheetId="10">#REF!</definedName>
    <definedName name="大堂筒灯" localSheetId="10">#REF!</definedName>
    <definedName name="代码" localSheetId="10">IF(#REF!="","",COUNTA(#REF!))</definedName>
    <definedName name="单边工作面宽" localSheetId="10">#REF!</definedName>
    <definedName name="单位" localSheetId="10">#REF!</definedName>
    <definedName name="挡水石人工" localSheetId="10">#REF!</definedName>
    <definedName name="灯带T4" localSheetId="10">#REF!</definedName>
    <definedName name="地面石材人工" localSheetId="10">#REF!</definedName>
    <definedName name="地坪厚度" localSheetId="10">#REF!</definedName>
    <definedName name="电梯厅墙地砖人工" localSheetId="10">#REF!</definedName>
    <definedName name="电梯厅油漆人工" localSheetId="10">#REF!</definedName>
    <definedName name="垫层单边突出宽" localSheetId="10">#REF!</definedName>
    <definedName name="垫层厚" localSheetId="10">#REF!</definedName>
    <definedName name="垫层厚度" localSheetId="10">#REF!</definedName>
    <definedName name="垫层突出单边宽" localSheetId="10">#REF!</definedName>
    <definedName name="吊筋角度" localSheetId="10">[2]内围地梁钢筋说明!$C$22</definedName>
    <definedName name="吊筋锚长" localSheetId="10">[2]内围地梁钢筋说明!$C$23</definedName>
    <definedName name="定额编号前缀" localSheetId="10">IF(#REF!="","",VLOOKUP(#REF!,#REF!,2,0))</definedName>
    <definedName name="法定扣税额" localSheetId="10">#REF!</definedName>
    <definedName name="房建总清单" localSheetId="10">#REF!</definedName>
    <definedName name="仿啡网马赛克" localSheetId="10">#REF!</definedName>
    <definedName name="仿马赛克砖" localSheetId="10">#REF!</definedName>
    <definedName name="放坡" localSheetId="10">#REF!</definedName>
    <definedName name="放坡系数1" localSheetId="10">'[5]承台(砖模) '!#REF!</definedName>
    <definedName name="放坡系数2" localSheetId="10">'[5]承台(砖模) '!#REF!</definedName>
    <definedName name="放坡系数A" localSheetId="10">'[5]承台(砖模) '!#REF!</definedName>
    <definedName name="啡慕斯" localSheetId="10">#REF!</definedName>
    <definedName name="分部工程" localSheetId="10">#REF!</definedName>
    <definedName name="分数" localSheetId="10">#REF!</definedName>
    <definedName name="分项工程" localSheetId="10">#REF!</definedName>
    <definedName name="钢筋保护层" localSheetId="10">[2]内围地梁钢筋说明!$C$15</definedName>
    <definedName name="钢筋砼差价" localSheetId="10">#REF!</definedName>
    <definedName name="钢筋砼价" localSheetId="10">#REF!</definedName>
    <definedName name="钢筋弯钩长度" localSheetId="10">#REF!</definedName>
    <definedName name="岗位工资" localSheetId="10">#REF!</definedName>
    <definedName name="岗位工资1" localSheetId="10">#REF!</definedName>
    <definedName name="岗效工资" localSheetId="10">#REF!:#REF!</definedName>
    <definedName name="工程量计算式" localSheetId="10">[6]工程量计算书!$F$1:$F$65536</definedName>
    <definedName name="工程量清单" localSheetId="10">#REF!</definedName>
    <definedName name="工会费" localSheetId="10">#REF!</definedName>
    <definedName name="工作面单边宽" localSheetId="10">#REF!</definedName>
    <definedName name="公积" localSheetId="10">#REF!</definedName>
    <definedName name="公积金1" localSheetId="10">#REF!</definedName>
    <definedName name="公积金2" localSheetId="10">#REF!</definedName>
    <definedName name="合计工程量" localSheetId="10">IF(#REF!="","",ROUND(SUMIF(#REF!,#REF!,#REF!),2))</definedName>
    <definedName name="合计应发" localSheetId="10">#REF!</definedName>
    <definedName name="合计应扣" localSheetId="10">#REF!</definedName>
    <definedName name="合同变更查询列表" localSheetId="10">#REF!</definedName>
    <definedName name="黑白根大理石" localSheetId="10">#REF!</definedName>
    <definedName name="黑金花" localSheetId="10">#REF!</definedName>
    <definedName name="黑金沙大理石" localSheetId="10">#REF!</definedName>
    <definedName name="黑色烤漆玻璃" localSheetId="10">#REF!</definedName>
    <definedName name="护栏" localSheetId="10">#REF!</definedName>
    <definedName name="华泰单价" localSheetId="10">#REF!</definedName>
    <definedName name="华西单价" localSheetId="10">#REF!</definedName>
    <definedName name="灰麻大理石" localSheetId="10">#REF!</definedName>
    <definedName name="汇总表单位" localSheetId="10">IF(#REF!="","",VLOOKUP(#REF!,#REF!,4,0))</definedName>
    <definedName name="汇总表分项工程名称" localSheetId="10">IF(#REF!="","",VLOOKUP(#REF!,#REF!,5,0))</definedName>
    <definedName name="汇总表高层及部分" localSheetId="10">[3]时代廊桥花园23栋给排水工程!$G$1:$G$65536</definedName>
    <definedName name="汇总表工程量" localSheetId="10">IF(#REF!="","",VLOOKUP(#REF!,#REF!,3,0))</definedName>
    <definedName name="伙食补贴" localSheetId="10">#REF!:#REF!</definedName>
    <definedName name="计件" localSheetId="10">#REF!</definedName>
    <definedName name="计税收入" localSheetId="10">#REF!</definedName>
    <definedName name="计算公式" localSheetId="10">#REF!</definedName>
    <definedName name="加班" localSheetId="10">#REF!</definedName>
    <definedName name="加班工资" localSheetId="10">#REF!:#REF!</definedName>
    <definedName name="架空层" localSheetId="10">#REF!</definedName>
    <definedName name="建筑面积" localSheetId="10">'[7]建筑面积 '!$I$5</definedName>
    <definedName name="奖金" localSheetId="10">#REF!</definedName>
    <definedName name="奖金1" localSheetId="10">#REF!</definedName>
    <definedName name="节日费" localSheetId="10">#REF!</definedName>
    <definedName name="睛" localSheetId="10">#REF!</definedName>
    <definedName name="镜面钛金不绣钢" localSheetId="10">#REF!</definedName>
    <definedName name="开间费" localSheetId="10">#REF!</definedName>
    <definedName name="科目余额表" localSheetId="10">#REF!</definedName>
    <definedName name="扣缴所得税" localSheetId="10">#REF!</definedName>
    <definedName name="拉丝不锈钢" localSheetId="10">#REF!</definedName>
    <definedName name="栏杆价格明细" localSheetId="10">EVALUATE+#REF!</definedName>
    <definedName name="磊" localSheetId="10">#REF!</definedName>
    <definedName name="利息总额" localSheetId="10">#REF!</definedName>
    <definedName name="铝边角" localSheetId="10">#REF!</definedName>
    <definedName name="铝扣板" localSheetId="10">#REF!</definedName>
    <definedName name="铝扣板人工" localSheetId="10">#REF!</definedName>
    <definedName name="铝条10mm" localSheetId="10">#REF!</definedName>
    <definedName name="绿化" localSheetId="10">#REF!</definedName>
    <definedName name="绿化3" localSheetId="10">#REF!</definedName>
    <definedName name="绿化补充" localSheetId="10">#REF!</definedName>
    <definedName name="玫瑰钛钢板" localSheetId="10">#REF!</definedName>
    <definedName name="门" localSheetId="10">#REF!</definedName>
    <definedName name="门编号" localSheetId="10">#REF!</definedName>
    <definedName name="门窗" localSheetId="10">#REF!</definedName>
    <definedName name="门窗表" localSheetId="10">#REF!</definedName>
    <definedName name="门窗表1" localSheetId="10">#REF!</definedName>
    <definedName name="门窗表a23" localSheetId="10">#REF!</definedName>
    <definedName name="门二" localSheetId="10">#REF!</definedName>
    <definedName name="门槛石人工" localSheetId="10">#REF!</definedName>
    <definedName name="门套鞋人工" localSheetId="10">#REF!</definedName>
    <definedName name="面积" localSheetId="10">#REF!</definedName>
    <definedName name="名称及规格" localSheetId="10">[6]工程量计算书!$C$1:$C$65536</definedName>
    <definedName name="模板计算公式" localSheetId="10">'[1]02清单总说明'!B</definedName>
    <definedName name="内墙、天花、地面" localSheetId="10">'[1]02清单总说明'!B</definedName>
    <definedName name="腻子等辅材" localSheetId="10">#REF!</definedName>
    <definedName name="年功工资" localSheetId="10">#REF!</definedName>
    <definedName name="排气扇" localSheetId="10">#REF!</definedName>
    <definedName name="排水沟深" localSheetId="10">[2]内围地梁钢筋说明!$C$21</definedName>
    <definedName name="配套辅材" localSheetId="10">#REF!</definedName>
    <definedName name="配套龙骨" localSheetId="10">#REF!</definedName>
    <definedName name="葡萄牙灰大理石" localSheetId="10">#REF!</definedName>
    <definedName name="其他1" localSheetId="10">#REF!</definedName>
    <definedName name="其他2" localSheetId="10">#REF!</definedName>
    <definedName name="其他3" localSheetId="10">#REF!</definedName>
    <definedName name="其他4" localSheetId="10">#REF!</definedName>
    <definedName name="其他补贴" localSheetId="10">#REF!:#REF!</definedName>
    <definedName name="其它" localSheetId="10">#REF!</definedName>
    <definedName name="其它1" localSheetId="10">#REF!</definedName>
    <definedName name="浅啡网" localSheetId="10">#REF!</definedName>
    <definedName name="墙布" localSheetId="10">#REF!</definedName>
    <definedName name="墙布1" localSheetId="10">#REF!</definedName>
    <definedName name="墙地砖人工" localSheetId="10">#REF!</definedName>
    <definedName name="墙面石材人工" localSheetId="10">#REF!</definedName>
    <definedName name="清饮" localSheetId="10">#REF!</definedName>
    <definedName name="清饮补贴" localSheetId="10">#REF!</definedName>
    <definedName name="全项目动态成本表" localSheetId="10">#REF!</definedName>
    <definedName name="人造米黄" localSheetId="10">#REF!</definedName>
    <definedName name="软木" localSheetId="10">#REF!</definedName>
    <definedName name="三优" localSheetId="10">#REF!</definedName>
    <definedName name="砂面钛金不绣钢" localSheetId="10">#REF!</definedName>
    <definedName name="山西黑" localSheetId="10">#REF!</definedName>
    <definedName name="汕头建安土建单价" localSheetId="10">#REF!</definedName>
    <definedName name="失业" localSheetId="10">#REF!</definedName>
    <definedName name="失业保险" localSheetId="10">#REF!</definedName>
    <definedName name="石材踢脚线人工" localSheetId="10">#REF!</definedName>
    <definedName name="石膏板" localSheetId="10">#REF!</definedName>
    <definedName name="石膏板9厘" localSheetId="10">#REF!</definedName>
    <definedName name="石膏线60包人工" localSheetId="10">#REF!</definedName>
    <definedName name="实发金额" localSheetId="10">#REF!</definedName>
    <definedName name="实发数" localSheetId="10">#REF!</definedName>
    <definedName name="室内外地台差" localSheetId="10">'[5]承台(砖模) '!#REF!</definedName>
    <definedName name="室内外高差" localSheetId="10">#REF!</definedName>
    <definedName name="室内装修价格明细" localSheetId="10">EVALUATE+#REF!</definedName>
    <definedName name="数量" localSheetId="10">[6]工程量计算书!$G$1:$G$65536</definedName>
    <definedName name="双层石膏板人工" localSheetId="10">#REF!</definedName>
    <definedName name="水电" localSheetId="10">#REF!</definedName>
    <definedName name="水电1" localSheetId="10">#REF!</definedName>
    <definedName name="水泥沙" localSheetId="10">#REF!</definedName>
    <definedName name="水泥砂浆" localSheetId="10">#REF!</definedName>
    <definedName name="水泥砂浆找平人工" localSheetId="10">#REF!</definedName>
    <definedName name="税" localSheetId="10">#REF!</definedName>
    <definedName name="税率" localSheetId="10">#REF!</definedName>
    <definedName name="速算扣除数" localSheetId="10">#REF!</definedName>
    <definedName name="梯" localSheetId="10">'[1]02清单总说明'!B</definedName>
    <definedName name="踢脚线高" localSheetId="10">[5]柱!#REF!</definedName>
    <definedName name="天花ICI" localSheetId="10">#REF!</definedName>
    <definedName name="条形铝扣板天花吊顶" localSheetId="10">#REF!</definedName>
    <definedName name="调正" localSheetId="10">#REF!</definedName>
    <definedName name="砼结果" localSheetId="10">[8]B4零星!#REF!</definedName>
    <definedName name="筒灯华辉4寸防雾" localSheetId="10">#REF!</definedName>
    <definedName name="筒灯华辉9w" localSheetId="10">#REF!</definedName>
    <definedName name="筒灯欧普" localSheetId="10">#REF!</definedName>
    <definedName name="西班牙米黄" localSheetId="10">#REF!</definedName>
    <definedName name="小计1" localSheetId="10">#REF!</definedName>
    <definedName name="小计2" localSheetId="10">#REF!</definedName>
    <definedName name="新" localSheetId="10">'[1]02清单总说明'!B</definedName>
    <definedName name="新二" localSheetId="10">#REF!</definedName>
    <definedName name="新西米" localSheetId="10">#REF!</definedName>
    <definedName name="新西米门套鞋" localSheetId="10">#REF!</definedName>
    <definedName name="姓名" localSheetId="10">#REF!</definedName>
    <definedName name="序号" localSheetId="10">IF([9]汇总表!$B1="","",COUNTA([9]汇总表!#REF!))</definedName>
    <definedName name="养老" localSheetId="10">#REF!</definedName>
    <definedName name="养老金" localSheetId="10">#REF!</definedName>
    <definedName name="腰筋锚长" localSheetId="10">[2]内围地梁钢筋说明!$C$20</definedName>
    <definedName name="医疗" localSheetId="10">#REF!</definedName>
    <definedName name="医疗保险" localSheetId="10">#REF!</definedName>
    <definedName name="已付款明细表" localSheetId="10">#REF!</definedName>
    <definedName name="已结算" localSheetId="10">#REF!</definedName>
    <definedName name="英国棕" localSheetId="10">#REF!</definedName>
    <definedName name="英国棕门套鞋" localSheetId="10">#REF!</definedName>
    <definedName name="应缴税所得" localSheetId="10">#REF!</definedName>
    <definedName name="油漆人工" localSheetId="10">#REF!</definedName>
    <definedName name="职务或职称补贴" localSheetId="10">#REF!</definedName>
    <definedName name="止" localSheetId="10">#REF!</definedName>
    <definedName name="治安" localSheetId="10">#REF!</definedName>
    <definedName name="住房公积金" localSheetId="10">#REF!</definedName>
    <definedName name="租金" localSheetId="10">#REF!</definedName>
    <definedName name="전" localSheetId="10">#REF!</definedName>
    <definedName name="주택사업본부" localSheetId="10">#REF!</definedName>
    <definedName name="철구사업본부" localSheetId="10">#REF!</definedName>
    <definedName name="计量单位">[11]Y!$B$11:$C$11</definedName>
    <definedName name="投标型号">IFERROR(LOOKUP(1,0/('20配电箱组价表'!XEZ1=[12]数据源!$B$1:$B$329),[12]数据源!$C$1:$C$329),"")</definedName>
    <definedName name="_xlnm.Print_Area" localSheetId="23">'20配电箱组价表'!$A$1:$H$33</definedName>
    <definedName name="_xlnm.Print_Titles" localSheetId="23">'20配电箱组价表'!$1:$1</definedName>
    <definedName name="_______ys1" localSheetId="14">#REF!</definedName>
    <definedName name="______ys1" localSheetId="14">#REF!</definedName>
    <definedName name="______ys3" localSheetId="14">#REF!</definedName>
    <definedName name="____sn02" localSheetId="14">#REF!</definedName>
    <definedName name="____sn03" localSheetId="14">#REF!</definedName>
    <definedName name="____sn04" localSheetId="14">#REF!</definedName>
    <definedName name="____sn05" localSheetId="14">#REF!</definedName>
    <definedName name="____sn06" localSheetId="14">#REF!</definedName>
    <definedName name="____sn07" localSheetId="14">#REF!</definedName>
    <definedName name="____sn08" localSheetId="14">#REF!</definedName>
    <definedName name="____x1" localSheetId="14">#REF!</definedName>
    <definedName name="___sn01" localSheetId="14">#REF!</definedName>
    <definedName name="___sn02" localSheetId="14">#REF!</definedName>
    <definedName name="___sn03" localSheetId="14">#REF!</definedName>
    <definedName name="___sn04" localSheetId="14">#REF!</definedName>
    <definedName name="___sn05" localSheetId="14">#REF!</definedName>
    <definedName name="___sn06" localSheetId="14">#REF!</definedName>
    <definedName name="___sn07" localSheetId="14">#REF!</definedName>
    <definedName name="___sn08" localSheetId="14">#REF!</definedName>
    <definedName name="___x1" localSheetId="14">#REF!</definedName>
    <definedName name="___ys2" localSheetId="14">#REF!</definedName>
    <definedName name="__a1" localSheetId="14">#REF!</definedName>
    <definedName name="__a2" localSheetId="14">#REF!</definedName>
    <definedName name="__sn01" localSheetId="14">#REF!</definedName>
    <definedName name="__sn02" localSheetId="14">#REF!</definedName>
    <definedName name="__sn03" localSheetId="14">#REF!</definedName>
    <definedName name="__sn04" localSheetId="14">#REF!</definedName>
    <definedName name="__sn05" localSheetId="14">#REF!</definedName>
    <definedName name="__sn06" localSheetId="14">#REF!</definedName>
    <definedName name="__sn07" localSheetId="14">#REF!</definedName>
    <definedName name="__sn08" localSheetId="14">#REF!</definedName>
    <definedName name="__x1" localSheetId="14">#REF!</definedName>
    <definedName name="__xlnm._FilterDatabase" localSheetId="14">#REF!</definedName>
    <definedName name="__ys1" localSheetId="14">#REF!</definedName>
    <definedName name="__ys2" localSheetId="14">#REF!</definedName>
    <definedName name="__ys3" localSheetId="14">#REF!</definedName>
    <definedName name="_1.0_1.3_24" localSheetId="14">#REF!</definedName>
    <definedName name="_1a1_" localSheetId="14">#REF!</definedName>
    <definedName name="_3a111_" localSheetId="14">#REF!</definedName>
    <definedName name="_43.1_4.3_0.3_2_1.1__0.2_0.2_2" localSheetId="14">#REF!</definedName>
    <definedName name="_4a2_" localSheetId="14">#REF!</definedName>
    <definedName name="_4x1_" localSheetId="14">#REF!</definedName>
    <definedName name="_8_8" localSheetId="14">EVALUATE+#REF!</definedName>
    <definedName name="_a1" localSheetId="14">#REF!</definedName>
    <definedName name="_a2" localSheetId="14">#REF!</definedName>
    <definedName name="_m3" localSheetId="14">#REF!</definedName>
    <definedName name="_sn01" localSheetId="14">#REF!</definedName>
    <definedName name="_sn02" localSheetId="14">#REF!</definedName>
    <definedName name="_sn03" localSheetId="14">#REF!</definedName>
    <definedName name="_sn04" localSheetId="14">#REF!</definedName>
    <definedName name="_sn05" localSheetId="14">#REF!</definedName>
    <definedName name="_sn06" localSheetId="14">#REF!</definedName>
    <definedName name="_sn07" localSheetId="14">#REF!</definedName>
    <definedName name="_sn08" localSheetId="14">#REF!</definedName>
    <definedName name="_x1" localSheetId="14">#REF!</definedName>
    <definedName name="_ys1" localSheetId="14">#REF!</definedName>
    <definedName name="_ys2" localSheetId="14">#REF!</definedName>
    <definedName name="_ys3" localSheetId="14">#REF!</definedName>
    <definedName name="A2A3零星" localSheetId="14">'[1]02清单总说明'!B</definedName>
    <definedName name="A2A3外墙" localSheetId="14">'[1]02清单总说明'!B</definedName>
    <definedName name="A2A3阳台" localSheetId="14">'[1]02清单总说明'!B</definedName>
    <definedName name="AAA" localSheetId="14">#REF!+#REF!+0.1</definedName>
    <definedName name="AAAA" localSheetId="14">#REF!+#REF!+0.1</definedName>
    <definedName name="aaaaaa" localSheetId="14">#REF!</definedName>
    <definedName name="ac" localSheetId="14">#REF!</definedName>
    <definedName name="ASA" localSheetId="14">#REF!</definedName>
    <definedName name="B主筋锚长" localSheetId="14">[2]内围地梁钢筋说明!$C$17</definedName>
    <definedName name="Database" localSheetId="14" hidden="1">#REF!</definedName>
    <definedName name="DAWF" localSheetId="14">#REF!</definedName>
    <definedName name="DD" localSheetId="14">#REF!</definedName>
    <definedName name="Ddd" localSheetId="14">#REF!</definedName>
    <definedName name="DIXI" localSheetId="14">#REF!</definedName>
    <definedName name="dw" localSheetId="14">#REF!</definedName>
    <definedName name="edf" localSheetId="14">[3]时代廊桥花园23栋给排水工程!$C$1:$C$65536</definedName>
    <definedName name="eeeee" localSheetId="14">#REF!</definedName>
    <definedName name="eq" localSheetId="14">#REF!</definedName>
    <definedName name="Excel_BuiltIn__FilterDatabase_6" localSheetId="14">#REF!</definedName>
    <definedName name="fadfadsfadf" localSheetId="14" hidden="1">#REF!</definedName>
    <definedName name="fd" localSheetId="14">[3]时代廊桥花园23栋给排水工程!$G$1:$G$65536</definedName>
    <definedName name="FDGWERY" localSheetId="14">#REF!</definedName>
    <definedName name="FJTYJ" localSheetId="14">#REF!</definedName>
    <definedName name="FM1.1" localSheetId="14">#REF!</definedName>
    <definedName name="FM1.2" localSheetId="14">#REF!</definedName>
    <definedName name="FM1.3" localSheetId="14">#REF!</definedName>
    <definedName name="FM1.4" localSheetId="14">#REF!</definedName>
    <definedName name="FM1.5" localSheetId="14">#REF!</definedName>
    <definedName name="FM1.6" localSheetId="14">#REF!</definedName>
    <definedName name="FM1.7" localSheetId="14">#REF!</definedName>
    <definedName name="FM10.2" localSheetId="14">#REF!</definedName>
    <definedName name="FM11.2" localSheetId="14">#REF!</definedName>
    <definedName name="FM2.2" localSheetId="14">#REF!</definedName>
    <definedName name="FM乙10.1" localSheetId="14">#REF!</definedName>
    <definedName name="FM乙10.2" localSheetId="14">#REF!</definedName>
    <definedName name="FM乙10.3" localSheetId="14">#REF!</definedName>
    <definedName name="FVGVYUGB" localSheetId="14">#REF!</definedName>
    <definedName name="ghnyujmjyijm" localSheetId="14">#REF!</definedName>
    <definedName name="HM1.1" localSheetId="14">#REF!</definedName>
    <definedName name="HM10.1" localSheetId="14">#REF!</definedName>
    <definedName name="HM2.1" localSheetId="14">#REF!</definedName>
    <definedName name="kjm" localSheetId="14">#REF!</definedName>
    <definedName name="LBY1.1" localSheetId="14">#REF!</definedName>
    <definedName name="LBY1.2" localSheetId="14">#REF!</definedName>
    <definedName name="LBY1.3" localSheetId="14">#REF!</definedName>
    <definedName name="LBY2.1" localSheetId="14">#REF!</definedName>
    <definedName name="LBY2.2" localSheetId="14">#REF!</definedName>
    <definedName name="LBY2.4" localSheetId="14">#REF!</definedName>
    <definedName name="LBY2.5" localSheetId="14">#REF!</definedName>
    <definedName name="LBY2.6" localSheetId="14">#REF!</definedName>
    <definedName name="LC1.1" localSheetId="14">#REF!</definedName>
    <definedName name="LC1.10" localSheetId="14">#REF!</definedName>
    <definedName name="LC1.11" localSheetId="14">#REF!</definedName>
    <definedName name="LC1.12" localSheetId="14">#REF!</definedName>
    <definedName name="LC1.2" localSheetId="14">#REF!</definedName>
    <definedName name="LC1.3" localSheetId="14">#REF!</definedName>
    <definedName name="LC1.4" localSheetId="14">#REF!</definedName>
    <definedName name="LC1.5" localSheetId="14">#REF!</definedName>
    <definedName name="LC1.6" localSheetId="14">#REF!</definedName>
    <definedName name="LC1.7" localSheetId="14">#REF!</definedName>
    <definedName name="LC1.8" localSheetId="14">#REF!</definedName>
    <definedName name="LC1.9" localSheetId="14">#REF!</definedName>
    <definedName name="LC10.1" localSheetId="14">#REF!</definedName>
    <definedName name="LC10.10" localSheetId="14">#REF!</definedName>
    <definedName name="LC10.11" localSheetId="14">#REF!</definedName>
    <definedName name="LC10.12" localSheetId="14">#REF!</definedName>
    <definedName name="LC10.13" localSheetId="14">#REF!</definedName>
    <definedName name="LC10.14" localSheetId="14">#REF!</definedName>
    <definedName name="LC10.15" localSheetId="14">#REF!</definedName>
    <definedName name="LC10.16" localSheetId="14">#REF!</definedName>
    <definedName name="LC10.2" localSheetId="14">#REF!</definedName>
    <definedName name="LC10.3" localSheetId="14">#REF!</definedName>
    <definedName name="LC10.4" localSheetId="14">#REF!</definedName>
    <definedName name="LC10.5" localSheetId="14">#REF!</definedName>
    <definedName name="LC10.6" localSheetId="14">#REF!</definedName>
    <definedName name="LC10.7" localSheetId="14">#REF!</definedName>
    <definedName name="LC10.8" localSheetId="14">#REF!</definedName>
    <definedName name="LC10.9" localSheetId="14">#REF!</definedName>
    <definedName name="LC11.1" localSheetId="14">#REF!</definedName>
    <definedName name="LC11.11" localSheetId="14">#REF!</definedName>
    <definedName name="LC11.12" localSheetId="14">#REF!</definedName>
    <definedName name="LC11.16" localSheetId="14">#REF!</definedName>
    <definedName name="LC11.3" localSheetId="14">#REF!</definedName>
    <definedName name="LC11.4" localSheetId="14">#REF!</definedName>
    <definedName name="LC11.5" localSheetId="14">#REF!</definedName>
    <definedName name="LC11.8" localSheetId="14">#REF!</definedName>
    <definedName name="LC11.9" localSheetId="14">#REF!</definedName>
    <definedName name="LC2.1" localSheetId="14">#REF!</definedName>
    <definedName name="LC2.10" localSheetId="14">#REF!</definedName>
    <definedName name="LC2.11" localSheetId="14">#REF!</definedName>
    <definedName name="LC2.2" localSheetId="14">#REF!</definedName>
    <definedName name="LC2.3" localSheetId="14">#REF!</definedName>
    <definedName name="LC2.4" localSheetId="14">#REF!</definedName>
    <definedName name="LC2.5" localSheetId="14">#REF!</definedName>
    <definedName name="LC2.6" localSheetId="14">#REF!</definedName>
    <definedName name="LC2.7" localSheetId="14">#REF!</definedName>
    <definedName name="LC2.8" localSheetId="14">#REF!</definedName>
    <definedName name="LC2.9" localSheetId="14">#REF!</definedName>
    <definedName name="LM1.1" localSheetId="14">#REF!</definedName>
    <definedName name="LM1.2" localSheetId="14">#REF!</definedName>
    <definedName name="LM1.3" localSheetId="14">#REF!</definedName>
    <definedName name="LM1.4" localSheetId="14">#REF!</definedName>
    <definedName name="LM10.1" localSheetId="14">#REF!</definedName>
    <definedName name="LM10.2" localSheetId="14">#REF!</definedName>
    <definedName name="LM10.3" localSheetId="14">#REF!</definedName>
    <definedName name="LM11.2" localSheetId="14">#REF!</definedName>
    <definedName name="LM11.4" localSheetId="14">#REF!</definedName>
    <definedName name="LM11.4a" localSheetId="14">#REF!</definedName>
    <definedName name="LM2.1" localSheetId="14">#REF!</definedName>
    <definedName name="LMC11.1" localSheetId="14">#REF!</definedName>
    <definedName name="LMC11.2" localSheetId="14">#REF!</definedName>
    <definedName name="LMC11.4" localSheetId="14">#REF!</definedName>
    <definedName name="LMC2.1" localSheetId="14">#REF!</definedName>
    <definedName name="LMC2.2" localSheetId="14">#REF!</definedName>
    <definedName name="louti" localSheetId="14">'[1]02清单总说明'!B</definedName>
    <definedName name="mj_1" localSheetId="14">#REF!</definedName>
    <definedName name="mj_2" localSheetId="14">#REF!</definedName>
    <definedName name="MM1.1" localSheetId="14">#REF!</definedName>
    <definedName name="MM10.1" localSheetId="14">#REF!</definedName>
    <definedName name="MM10.2" localSheetId="14">#REF!</definedName>
    <definedName name="MM11.1" localSheetId="14">#REF!</definedName>
    <definedName name="MM2.1" localSheetId="14">#REF!</definedName>
    <definedName name="_xlnm.Print_Area" localSheetId="14">'12抗震支架清单 '!$A$1:$I$174</definedName>
    <definedName name="Print_Area_MI" localSheetId="14">#REF!</definedName>
    <definedName name="_xlnm.Print_Titles" localSheetId="14">'12抗震支架清单 '!$1:$3</definedName>
    <definedName name="q" localSheetId="14">#REF!</definedName>
    <definedName name="qq" localSheetId="14">#REF!</definedName>
    <definedName name="qw" localSheetId="14">#REF!</definedName>
    <definedName name="qwq" localSheetId="14">#REF!</definedName>
    <definedName name="S" localSheetId="14">[4]梁!$X1*1.2</definedName>
    <definedName name="sdsad" localSheetId="14">#REF!</definedName>
    <definedName name="series01" localSheetId="14">#REF!</definedName>
    <definedName name="series02" localSheetId="14">#REF!</definedName>
    <definedName name="series03" localSheetId="14">#REF!</definedName>
    <definedName name="series04" localSheetId="14">#REF!</definedName>
    <definedName name="series05" localSheetId="14">#REF!</definedName>
    <definedName name="series06" localSheetId="14">#REF!</definedName>
    <definedName name="series07" localSheetId="14">#REF!</definedName>
    <definedName name="series08" localSheetId="14">#REF!</definedName>
    <definedName name="series09" localSheetId="14">#REF!</definedName>
    <definedName name="series10" localSheetId="14">#REF!</definedName>
    <definedName name="series18" localSheetId="14">#REF!</definedName>
    <definedName name="tg4wt" localSheetId="14">#REF!</definedName>
    <definedName name="TLC1.1" localSheetId="14">#REF!</definedName>
    <definedName name="TLC1.2" localSheetId="14">#REF!</definedName>
    <definedName name="TLC2.1" localSheetId="14">#REF!</definedName>
    <definedName name="TLM1.1" localSheetId="14">#REF!</definedName>
    <definedName name="TLM1.2" localSheetId="14">#REF!</definedName>
    <definedName name="TLM10.1" localSheetId="14">#REF!</definedName>
    <definedName name="TLM10.2" localSheetId="14">#REF!</definedName>
    <definedName name="TLM11.1" localSheetId="14">#REF!</definedName>
    <definedName name="TLM11.2" localSheetId="14">#REF!</definedName>
    <definedName name="TLM2.1" localSheetId="14">#REF!</definedName>
    <definedName name="unyrunryjunt" localSheetId="14">#REF!</definedName>
    <definedName name="xvs" localSheetId="14">#REF!</definedName>
    <definedName name="zxd" localSheetId="14">#REF!</definedName>
    <definedName name="埃特板" localSheetId="14">#REF!</definedName>
    <definedName name="埃特板人工" localSheetId="14">#REF!</definedName>
    <definedName name="安装" localSheetId="14">#REF!</definedName>
    <definedName name="板厚" localSheetId="14">#REF!</definedName>
    <definedName name="保险" localSheetId="14">#REF!</definedName>
    <definedName name="保险金" localSheetId="14">#REF!</definedName>
    <definedName name="保养费" localSheetId="14">#REF!</definedName>
    <definedName name="贝砂金" localSheetId="14">#REF!</definedName>
    <definedName name="比例" localSheetId="14">#REF!</definedName>
    <definedName name="编号" localSheetId="14">#REF!</definedName>
    <definedName name="不锈钢板" localSheetId="14">#REF!</definedName>
    <definedName name="材料清单" localSheetId="14">OFFSET(#REF!,1,MATCH(#REF!,#REF!,0)-1,COUNTA(OFFSET(#REF!,1,MATCH(#REF!,#REF!,0)-1,500,1)),1)</definedName>
    <definedName name="产品成本分摊表" localSheetId="14">#REF!</definedName>
    <definedName name="潮阳水电单价" localSheetId="14">#REF!</definedName>
    <definedName name="承台含桩长" localSheetId="14">#REF!</definedName>
    <definedName name="抽芯1" localSheetId="14">#REF!</definedName>
    <definedName name="抽芯10" localSheetId="14">#REF!</definedName>
    <definedName name="抽芯11" localSheetId="14">#REF!</definedName>
    <definedName name="抽芯12" localSheetId="14">#REF!</definedName>
    <definedName name="抽芯13" localSheetId="14">#REF!</definedName>
    <definedName name="抽芯2" localSheetId="14">#REF!</definedName>
    <definedName name="抽芯3" localSheetId="14">#REF!</definedName>
    <definedName name="抽芯4" localSheetId="14">#REF!</definedName>
    <definedName name="抽芯5" localSheetId="14">#REF!</definedName>
    <definedName name="抽芯6" localSheetId="14">#REF!</definedName>
    <definedName name="抽芯7" localSheetId="14">#REF!</definedName>
    <definedName name="抽芯8" localSheetId="14">#REF!</definedName>
    <definedName name="抽芯9" localSheetId="14">#REF!</definedName>
    <definedName name="储金会" localSheetId="14">#REF!</definedName>
    <definedName name="窗护栏" localSheetId="14">#REF!</definedName>
    <definedName name="窗帘盒人工" localSheetId="14">#REF!</definedName>
    <definedName name="窗台石人工" localSheetId="14">#REF!</definedName>
    <definedName name="瓷砖踢脚线人工" localSheetId="14">#REF!</definedName>
    <definedName name="措施" localSheetId="14">#REF!</definedName>
    <definedName name="大堂花灯" localSheetId="14">#REF!</definedName>
    <definedName name="大堂射灯" localSheetId="14">#REF!</definedName>
    <definedName name="大堂筒灯" localSheetId="14">#REF!</definedName>
    <definedName name="代码" localSheetId="14">IF(#REF!="","",COUNTA(#REF!))</definedName>
    <definedName name="单边工作面宽" localSheetId="14">#REF!</definedName>
    <definedName name="单位" localSheetId="14">#REF!</definedName>
    <definedName name="挡水石人工" localSheetId="14">#REF!</definedName>
    <definedName name="灯带T4" localSheetId="14">#REF!</definedName>
    <definedName name="地面石材人工" localSheetId="14">#REF!</definedName>
    <definedName name="地坪厚度" localSheetId="14">#REF!</definedName>
    <definedName name="电梯厅墙地砖人工" localSheetId="14">#REF!</definedName>
    <definedName name="电梯厅油漆人工" localSheetId="14">#REF!</definedName>
    <definedName name="垫层单边突出宽" localSheetId="14">#REF!</definedName>
    <definedName name="垫层厚" localSheetId="14">#REF!</definedName>
    <definedName name="垫层厚度" localSheetId="14">#REF!</definedName>
    <definedName name="垫层突出单边宽" localSheetId="14">#REF!</definedName>
    <definedName name="吊筋角度" localSheetId="14">[2]内围地梁钢筋说明!$C$22</definedName>
    <definedName name="吊筋锚长" localSheetId="14">[2]内围地梁钢筋说明!$C$23</definedName>
    <definedName name="定额编号前缀" localSheetId="14">IF(#REF!="","",VLOOKUP(#REF!,#REF!,2,0))</definedName>
    <definedName name="法定扣税额" localSheetId="14">#REF!</definedName>
    <definedName name="房建总清单" localSheetId="14">#REF!</definedName>
    <definedName name="仿啡网马赛克" localSheetId="14">#REF!</definedName>
    <definedName name="仿马赛克砖" localSheetId="14">#REF!</definedName>
    <definedName name="放坡" localSheetId="14">#REF!</definedName>
    <definedName name="放坡系数1" localSheetId="14">'[5]承台(砖模) '!#REF!</definedName>
    <definedName name="放坡系数2" localSheetId="14">'[5]承台(砖模) '!#REF!</definedName>
    <definedName name="放坡系数A" localSheetId="14">'[5]承台(砖模) '!#REF!</definedName>
    <definedName name="啡慕斯" localSheetId="14">#REF!</definedName>
    <definedName name="分部工程" localSheetId="14">#REF!</definedName>
    <definedName name="分数" localSheetId="14">#REF!</definedName>
    <definedName name="分项工程" localSheetId="14">#REF!</definedName>
    <definedName name="钢筋保护层" localSheetId="14">[2]内围地梁钢筋说明!$C$15</definedName>
    <definedName name="钢筋砼差价" localSheetId="14">#REF!</definedName>
    <definedName name="钢筋砼价" localSheetId="14">#REF!</definedName>
    <definedName name="钢筋弯钩长度" localSheetId="14">#REF!</definedName>
    <definedName name="岗位工资" localSheetId="14">#REF!</definedName>
    <definedName name="岗位工资1" localSheetId="14">#REF!</definedName>
    <definedName name="岗效工资" localSheetId="14">#REF!:#REF!</definedName>
    <definedName name="工程量计算式" localSheetId="14">[6]工程量计算书!$F$1:$F$65536</definedName>
    <definedName name="工程量清单" localSheetId="14">#REF!</definedName>
    <definedName name="工会费" localSheetId="14">#REF!</definedName>
    <definedName name="工作面单边宽" localSheetId="14">#REF!</definedName>
    <definedName name="公积" localSheetId="14">#REF!</definedName>
    <definedName name="公积金1" localSheetId="14">#REF!</definedName>
    <definedName name="公积金2" localSheetId="14">#REF!</definedName>
    <definedName name="合计工程量" localSheetId="14">IF(#REF!="","",ROUND(SUMIF(#REF!,#REF!,#REF!),2))</definedName>
    <definedName name="合计应发" localSheetId="14">#REF!</definedName>
    <definedName name="合计应扣" localSheetId="14">#REF!</definedName>
    <definedName name="合同变更查询列表" localSheetId="14">#REF!</definedName>
    <definedName name="黑白根大理石" localSheetId="14">#REF!</definedName>
    <definedName name="黑金花" localSheetId="14">#REF!</definedName>
    <definedName name="黑金沙大理石" localSheetId="14">#REF!</definedName>
    <definedName name="黑色烤漆玻璃" localSheetId="14">#REF!</definedName>
    <definedName name="护栏" localSheetId="14">#REF!</definedName>
    <definedName name="华泰单价" localSheetId="14">#REF!</definedName>
    <definedName name="华西单价" localSheetId="14">#REF!</definedName>
    <definedName name="灰麻大理石" localSheetId="14">#REF!</definedName>
    <definedName name="汇总表单位" localSheetId="14">IF(#REF!="","",VLOOKUP(#REF!,#REF!,4,0))</definedName>
    <definedName name="汇总表分项工程名称" localSheetId="14">IF(#REF!="","",VLOOKUP(#REF!,#REF!,5,0))</definedName>
    <definedName name="汇总表高层及部分" localSheetId="14">[3]时代廊桥花园23栋给排水工程!$G$1:$G$65536</definedName>
    <definedName name="汇总表工程量" localSheetId="14">IF(#REF!="","",VLOOKUP(#REF!,#REF!,3,0))</definedName>
    <definedName name="伙食补贴" localSheetId="14">#REF!:#REF!</definedName>
    <definedName name="计件" localSheetId="14">#REF!</definedName>
    <definedName name="计税收入" localSheetId="14">#REF!</definedName>
    <definedName name="计算公式" localSheetId="14">#REF!</definedName>
    <definedName name="加班" localSheetId="14">#REF!</definedName>
    <definedName name="加班工资" localSheetId="14">#REF!:#REF!</definedName>
    <definedName name="架空层" localSheetId="14">#REF!</definedName>
    <definedName name="建筑面积" localSheetId="14">'[7]建筑面积 '!$I$5</definedName>
    <definedName name="奖金" localSheetId="14">#REF!</definedName>
    <definedName name="奖金1" localSheetId="14">#REF!</definedName>
    <definedName name="节日费" localSheetId="14">#REF!</definedName>
    <definedName name="睛" localSheetId="14">#REF!</definedName>
    <definedName name="镜面钛金不绣钢" localSheetId="14">#REF!</definedName>
    <definedName name="开间费" localSheetId="14">#REF!</definedName>
    <definedName name="科目余额表" localSheetId="14">#REF!</definedName>
    <definedName name="扣缴所得税" localSheetId="14">#REF!</definedName>
    <definedName name="拉丝不锈钢" localSheetId="14">#REF!</definedName>
    <definedName name="栏杆价格明细" localSheetId="14">EVALUATE+#REF!</definedName>
    <definedName name="磊" localSheetId="14">#REF!</definedName>
    <definedName name="利息总额" localSheetId="14">#REF!</definedName>
    <definedName name="铝边角" localSheetId="14">#REF!</definedName>
    <definedName name="铝扣板" localSheetId="14">#REF!</definedName>
    <definedName name="铝扣板人工" localSheetId="14">#REF!</definedName>
    <definedName name="铝条10mm" localSheetId="14">#REF!</definedName>
    <definedName name="绿化" localSheetId="14">#REF!</definedName>
    <definedName name="绿化3" localSheetId="14">#REF!</definedName>
    <definedName name="绿化补充" localSheetId="14">#REF!</definedName>
    <definedName name="玫瑰钛钢板" localSheetId="14">#REF!</definedName>
    <definedName name="门" localSheetId="14">#REF!</definedName>
    <definedName name="门编号" localSheetId="14">#REF!</definedName>
    <definedName name="门窗" localSheetId="14">#REF!</definedName>
    <definedName name="门窗表" localSheetId="14">#REF!</definedName>
    <definedName name="门窗表1" localSheetId="14">#REF!</definedName>
    <definedName name="门窗表a23" localSheetId="14">#REF!</definedName>
    <definedName name="门二" localSheetId="14">#REF!</definedName>
    <definedName name="门槛石人工" localSheetId="14">#REF!</definedName>
    <definedName name="门套鞋人工" localSheetId="14">#REF!</definedName>
    <definedName name="面积" localSheetId="14">#REF!</definedName>
    <definedName name="名称及规格" localSheetId="14">[6]工程量计算书!$C$1:$C$65536</definedName>
    <definedName name="模板计算公式" localSheetId="14">'[1]02清单总说明'!B</definedName>
    <definedName name="内墙、天花、地面" localSheetId="14">'[1]02清单总说明'!B</definedName>
    <definedName name="腻子等辅材" localSheetId="14">#REF!</definedName>
    <definedName name="年功工资" localSheetId="14">#REF!</definedName>
    <definedName name="排气扇" localSheetId="14">#REF!</definedName>
    <definedName name="排水沟深" localSheetId="14">[2]内围地梁钢筋说明!$C$21</definedName>
    <definedName name="配套辅材" localSheetId="14">#REF!</definedName>
    <definedName name="配套龙骨" localSheetId="14">#REF!</definedName>
    <definedName name="葡萄牙灰大理石" localSheetId="14">#REF!</definedName>
    <definedName name="其他1" localSheetId="14">#REF!</definedName>
    <definedName name="其他2" localSheetId="14">#REF!</definedName>
    <definedName name="其他3" localSheetId="14">#REF!</definedName>
    <definedName name="其他4" localSheetId="14">#REF!</definedName>
    <definedName name="其他补贴" localSheetId="14">#REF!:#REF!</definedName>
    <definedName name="其它" localSheetId="14">#REF!</definedName>
    <definedName name="其它1" localSheetId="14">#REF!</definedName>
    <definedName name="浅啡网" localSheetId="14">#REF!</definedName>
    <definedName name="墙布" localSheetId="14">#REF!</definedName>
    <definedName name="墙布1" localSheetId="14">#REF!</definedName>
    <definedName name="墙地砖人工" localSheetId="14">#REF!</definedName>
    <definedName name="墙面石材人工" localSheetId="14">#REF!</definedName>
    <definedName name="清饮" localSheetId="14">#REF!</definedName>
    <definedName name="清饮补贴" localSheetId="14">#REF!</definedName>
    <definedName name="全项目动态成本表" localSheetId="14">#REF!</definedName>
    <definedName name="人造米黄" localSheetId="14">#REF!</definedName>
    <definedName name="软木" localSheetId="14">#REF!</definedName>
    <definedName name="三优" localSheetId="14">#REF!</definedName>
    <definedName name="砂面钛金不绣钢" localSheetId="14">#REF!</definedName>
    <definedName name="山西黑" localSheetId="14">#REF!</definedName>
    <definedName name="汕头建安土建单价" localSheetId="14">#REF!</definedName>
    <definedName name="失业" localSheetId="14">#REF!</definedName>
    <definedName name="失业保险" localSheetId="14">#REF!</definedName>
    <definedName name="石材踢脚线人工" localSheetId="14">#REF!</definedName>
    <definedName name="石膏板" localSheetId="14">#REF!</definedName>
    <definedName name="石膏板9厘" localSheetId="14">#REF!</definedName>
    <definedName name="石膏线60包人工" localSheetId="14">#REF!</definedName>
    <definedName name="实发金额" localSheetId="14">#REF!</definedName>
    <definedName name="实发数" localSheetId="14">#REF!</definedName>
    <definedName name="室内外地台差" localSheetId="14">'[5]承台(砖模) '!#REF!</definedName>
    <definedName name="室内外高差" localSheetId="14">#REF!</definedName>
    <definedName name="室内装修价格明细" localSheetId="14">EVALUATE+#REF!</definedName>
    <definedName name="数量" localSheetId="14">[6]工程量计算书!$G$1:$G$65536</definedName>
    <definedName name="双层石膏板人工" localSheetId="14">#REF!</definedName>
    <definedName name="水电" localSheetId="14">#REF!</definedName>
    <definedName name="水电1" localSheetId="14">#REF!</definedName>
    <definedName name="水泥沙" localSheetId="14">#REF!</definedName>
    <definedName name="水泥砂浆" localSheetId="14">#REF!</definedName>
    <definedName name="水泥砂浆找平人工" localSheetId="14">#REF!</definedName>
    <definedName name="税" localSheetId="14">#REF!</definedName>
    <definedName name="税率" localSheetId="14">#REF!</definedName>
    <definedName name="速算扣除数" localSheetId="14">#REF!</definedName>
    <definedName name="梯" localSheetId="14">'[1]02清单总说明'!B</definedName>
    <definedName name="踢脚线高" localSheetId="14">[5]柱!#REF!</definedName>
    <definedName name="天花ICI" localSheetId="14">#REF!</definedName>
    <definedName name="条形铝扣板天花吊顶" localSheetId="14">#REF!</definedName>
    <definedName name="调正" localSheetId="14">#REF!</definedName>
    <definedName name="砼结果" localSheetId="14">[8]B4零星!#REF!</definedName>
    <definedName name="筒灯华辉4寸防雾" localSheetId="14">#REF!</definedName>
    <definedName name="筒灯华辉9w" localSheetId="14">#REF!</definedName>
    <definedName name="筒灯欧普" localSheetId="14">#REF!</definedName>
    <definedName name="西班牙米黄" localSheetId="14">#REF!</definedName>
    <definedName name="小计1" localSheetId="14">#REF!</definedName>
    <definedName name="小计2" localSheetId="14">#REF!</definedName>
    <definedName name="新" localSheetId="14">'[1]02清单总说明'!B</definedName>
    <definedName name="新二" localSheetId="14">#REF!</definedName>
    <definedName name="新西米" localSheetId="14">#REF!</definedName>
    <definedName name="新西米门套鞋" localSheetId="14">#REF!</definedName>
    <definedName name="姓名" localSheetId="14">#REF!</definedName>
    <definedName name="序号" localSheetId="14">IF([9]汇总表!$B1="","",COUNTA([9]汇总表!#REF!))</definedName>
    <definedName name="养老" localSheetId="14">#REF!</definedName>
    <definedName name="养老金" localSheetId="14">#REF!</definedName>
    <definedName name="腰筋锚长" localSheetId="14">[2]内围地梁钢筋说明!$C$20</definedName>
    <definedName name="医疗" localSheetId="14">#REF!</definedName>
    <definedName name="医疗保险" localSheetId="14">#REF!</definedName>
    <definedName name="已付款明细表" localSheetId="14">#REF!</definedName>
    <definedName name="已结算" localSheetId="14">#REF!</definedName>
    <definedName name="英国棕" localSheetId="14">#REF!</definedName>
    <definedName name="英国棕门套鞋" localSheetId="14">#REF!</definedName>
    <definedName name="应缴税所得" localSheetId="14">#REF!</definedName>
    <definedName name="油漆人工" localSheetId="14">#REF!</definedName>
    <definedName name="职务或职称补贴" localSheetId="14">#REF!</definedName>
    <definedName name="止" localSheetId="14">#REF!</definedName>
    <definedName name="治安" localSheetId="14">#REF!</definedName>
    <definedName name="住房公积金" localSheetId="14">#REF!</definedName>
    <definedName name="租金" localSheetId="14">#REF!</definedName>
    <definedName name="전" localSheetId="14">#REF!</definedName>
    <definedName name="주택사업본부" localSheetId="14">#REF!</definedName>
    <definedName name="철구사업본부" localSheetId="14">#REF!</definedName>
    <definedName name="_______ys1" localSheetId="13">#REF!</definedName>
    <definedName name="______ys1" localSheetId="13">#REF!</definedName>
    <definedName name="______ys3" localSheetId="13">#REF!</definedName>
    <definedName name="____sn02" localSheetId="13">#REF!</definedName>
    <definedName name="____sn03" localSheetId="13">#REF!</definedName>
    <definedName name="____sn04" localSheetId="13">#REF!</definedName>
    <definedName name="____sn05" localSheetId="13">#REF!</definedName>
    <definedName name="____sn06" localSheetId="13">#REF!</definedName>
    <definedName name="____sn07" localSheetId="13">#REF!</definedName>
    <definedName name="____sn08" localSheetId="13">#REF!</definedName>
    <definedName name="____x1" localSheetId="13">#REF!</definedName>
    <definedName name="___sn01" localSheetId="13">#REF!</definedName>
    <definedName name="___sn02" localSheetId="13">#REF!</definedName>
    <definedName name="___sn03" localSheetId="13">#REF!</definedName>
    <definedName name="___sn04" localSheetId="13">#REF!</definedName>
    <definedName name="___sn05" localSheetId="13">#REF!</definedName>
    <definedName name="___sn06" localSheetId="13">#REF!</definedName>
    <definedName name="___sn07" localSheetId="13">#REF!</definedName>
    <definedName name="___sn08" localSheetId="13">#REF!</definedName>
    <definedName name="___x1" localSheetId="13">#REF!</definedName>
    <definedName name="___ys2" localSheetId="13">#REF!</definedName>
    <definedName name="__a1" localSheetId="13">#REF!</definedName>
    <definedName name="__a2" localSheetId="13">#REF!</definedName>
    <definedName name="__sn01" localSheetId="13">#REF!</definedName>
    <definedName name="__sn02" localSheetId="13">#REF!</definedName>
    <definedName name="__sn03" localSheetId="13">#REF!</definedName>
    <definedName name="__sn04" localSheetId="13">#REF!</definedName>
    <definedName name="__sn05" localSheetId="13">#REF!</definedName>
    <definedName name="__sn06" localSheetId="13">#REF!</definedName>
    <definedName name="__sn07" localSheetId="13">#REF!</definedName>
    <definedName name="__sn08" localSheetId="13">#REF!</definedName>
    <definedName name="__x1" localSheetId="13">#REF!</definedName>
    <definedName name="__xlnm._FilterDatabase" localSheetId="13">#REF!</definedName>
    <definedName name="__ys1" localSheetId="13">#REF!</definedName>
    <definedName name="__ys2" localSheetId="13">#REF!</definedName>
    <definedName name="__ys3" localSheetId="13">#REF!</definedName>
    <definedName name="_1.0_1.3_24" localSheetId="13">#REF!</definedName>
    <definedName name="_1a1_" localSheetId="13">#REF!</definedName>
    <definedName name="_3a111_" localSheetId="13">#REF!</definedName>
    <definedName name="_43.1_4.3_0.3_2_1.1__0.2_0.2_2" localSheetId="13">#REF!</definedName>
    <definedName name="_4a2_" localSheetId="13">#REF!</definedName>
    <definedName name="_4x1_" localSheetId="13">#REF!</definedName>
    <definedName name="_8_8" localSheetId="13">EVALUATE+#REF!</definedName>
    <definedName name="_a1" localSheetId="13">#REF!</definedName>
    <definedName name="_a2" localSheetId="13">#REF!</definedName>
    <definedName name="_xlnm._FilterDatabase" localSheetId="13" hidden="1">#REF!</definedName>
    <definedName name="_m3" localSheetId="13">#REF!</definedName>
    <definedName name="_sn01" localSheetId="13">#REF!</definedName>
    <definedName name="_sn02" localSheetId="13">#REF!</definedName>
    <definedName name="_sn03" localSheetId="13">#REF!</definedName>
    <definedName name="_sn04" localSheetId="13">#REF!</definedName>
    <definedName name="_sn05" localSheetId="13">#REF!</definedName>
    <definedName name="_sn06" localSheetId="13">#REF!</definedName>
    <definedName name="_sn07" localSheetId="13">#REF!</definedName>
    <definedName name="_sn08" localSheetId="13">#REF!</definedName>
    <definedName name="_x1" localSheetId="13">#REF!</definedName>
    <definedName name="_ys1" localSheetId="13">#REF!</definedName>
    <definedName name="_ys2" localSheetId="13">#REF!</definedName>
    <definedName name="_ys3" localSheetId="13">#REF!</definedName>
    <definedName name="A2A3零星" localSheetId="13">'[1]02清单总说明'!B</definedName>
    <definedName name="A2A3外墙" localSheetId="13">'[1]02清单总说明'!B</definedName>
    <definedName name="A2A3阳台" localSheetId="13">'[1]02清单总说明'!B</definedName>
    <definedName name="AAA" localSheetId="13">#REF!+#REF!+0.1</definedName>
    <definedName name="AAAA" localSheetId="13">#REF!+#REF!+0.1</definedName>
    <definedName name="aaaaaa" localSheetId="13">#REF!</definedName>
    <definedName name="ac" localSheetId="13">#REF!</definedName>
    <definedName name="ASA" localSheetId="13">#REF!</definedName>
    <definedName name="B主筋锚长" localSheetId="13">[2]内围地梁钢筋说明!$C$17</definedName>
    <definedName name="Database" localSheetId="13" hidden="1">#REF!</definedName>
    <definedName name="DAWF" localSheetId="13">#REF!</definedName>
    <definedName name="DD" localSheetId="13">#REF!</definedName>
    <definedName name="Ddd" localSheetId="13">#REF!</definedName>
    <definedName name="DIXI" localSheetId="13">#REF!</definedName>
    <definedName name="dw" localSheetId="13">#REF!</definedName>
    <definedName name="edf" localSheetId="13">[3]时代廊桥花园23栋给排水工程!$C$1:$C$65536</definedName>
    <definedName name="eeeee" localSheetId="13">#REF!</definedName>
    <definedName name="eq" localSheetId="13">#REF!</definedName>
    <definedName name="Excel_BuiltIn__FilterDatabase_6" localSheetId="13">#REF!</definedName>
    <definedName name="fadfadsfadf" localSheetId="13" hidden="1">#REF!</definedName>
    <definedName name="fd" localSheetId="13">[3]时代廊桥花园23栋给排水工程!$G$1:$G$65536</definedName>
    <definedName name="FDGWERY" localSheetId="13">#REF!</definedName>
    <definedName name="FJTYJ" localSheetId="13">#REF!</definedName>
    <definedName name="FM1.1" localSheetId="13">#REF!</definedName>
    <definedName name="FM1.2" localSheetId="13">#REF!</definedName>
    <definedName name="FM1.3" localSheetId="13">#REF!</definedName>
    <definedName name="FM1.4" localSheetId="13">#REF!</definedName>
    <definedName name="FM1.5" localSheetId="13">#REF!</definedName>
    <definedName name="FM1.6" localSheetId="13">#REF!</definedName>
    <definedName name="FM1.7" localSheetId="13">#REF!</definedName>
    <definedName name="FM10.2" localSheetId="13">#REF!</definedName>
    <definedName name="FM11.2" localSheetId="13">#REF!</definedName>
    <definedName name="FM2.2" localSheetId="13">#REF!</definedName>
    <definedName name="FM乙10.1" localSheetId="13">#REF!</definedName>
    <definedName name="FM乙10.2" localSheetId="13">#REF!</definedName>
    <definedName name="FM乙10.3" localSheetId="13">#REF!</definedName>
    <definedName name="FVGVYUGB" localSheetId="13">#REF!</definedName>
    <definedName name="ghnyujmjyijm" localSheetId="13">#REF!</definedName>
    <definedName name="HM1.1" localSheetId="13">#REF!</definedName>
    <definedName name="HM10.1" localSheetId="13">#REF!</definedName>
    <definedName name="HM2.1" localSheetId="13">#REF!</definedName>
    <definedName name="kjm" localSheetId="13">#REF!</definedName>
    <definedName name="LBY1.1" localSheetId="13">#REF!</definedName>
    <definedName name="LBY1.2" localSheetId="13">#REF!</definedName>
    <definedName name="LBY1.3" localSheetId="13">#REF!</definedName>
    <definedName name="LBY2.1" localSheetId="13">#REF!</definedName>
    <definedName name="LBY2.2" localSheetId="13">#REF!</definedName>
    <definedName name="LBY2.4" localSheetId="13">#REF!</definedName>
    <definedName name="LBY2.5" localSheetId="13">#REF!</definedName>
    <definedName name="LBY2.6" localSheetId="13">#REF!</definedName>
    <definedName name="LC1.1" localSheetId="13">#REF!</definedName>
    <definedName name="LC1.10" localSheetId="13">#REF!</definedName>
    <definedName name="LC1.11" localSheetId="13">#REF!</definedName>
    <definedName name="LC1.12" localSheetId="13">#REF!</definedName>
    <definedName name="LC1.2" localSheetId="13">#REF!</definedName>
    <definedName name="LC1.3" localSheetId="13">#REF!</definedName>
    <definedName name="LC1.4" localSheetId="13">#REF!</definedName>
    <definedName name="LC1.5" localSheetId="13">#REF!</definedName>
    <definedName name="LC1.6" localSheetId="13">#REF!</definedName>
    <definedName name="LC1.7" localSheetId="13">#REF!</definedName>
    <definedName name="LC1.8" localSheetId="13">#REF!</definedName>
    <definedName name="LC1.9" localSheetId="13">#REF!</definedName>
    <definedName name="LC10.1" localSheetId="13">#REF!</definedName>
    <definedName name="LC10.10" localSheetId="13">#REF!</definedName>
    <definedName name="LC10.11" localSheetId="13">#REF!</definedName>
    <definedName name="LC10.12" localSheetId="13">#REF!</definedName>
    <definedName name="LC10.13" localSheetId="13">#REF!</definedName>
    <definedName name="LC10.14" localSheetId="13">#REF!</definedName>
    <definedName name="LC10.15" localSheetId="13">#REF!</definedName>
    <definedName name="LC10.16" localSheetId="13">#REF!</definedName>
    <definedName name="LC10.2" localSheetId="13">#REF!</definedName>
    <definedName name="LC10.3" localSheetId="13">#REF!</definedName>
    <definedName name="LC10.4" localSheetId="13">#REF!</definedName>
    <definedName name="LC10.5" localSheetId="13">#REF!</definedName>
    <definedName name="LC10.6" localSheetId="13">#REF!</definedName>
    <definedName name="LC10.7" localSheetId="13">#REF!</definedName>
    <definedName name="LC10.8" localSheetId="13">#REF!</definedName>
    <definedName name="LC10.9" localSheetId="13">#REF!</definedName>
    <definedName name="LC11.1" localSheetId="13">#REF!</definedName>
    <definedName name="LC11.11" localSheetId="13">#REF!</definedName>
    <definedName name="LC11.12" localSheetId="13">#REF!</definedName>
    <definedName name="LC11.16" localSheetId="13">#REF!</definedName>
    <definedName name="LC11.3" localSheetId="13">#REF!</definedName>
    <definedName name="LC11.4" localSheetId="13">#REF!</definedName>
    <definedName name="LC11.5" localSheetId="13">#REF!</definedName>
    <definedName name="LC11.8" localSheetId="13">#REF!</definedName>
    <definedName name="LC11.9" localSheetId="13">#REF!</definedName>
    <definedName name="LC2.1" localSheetId="13">#REF!</definedName>
    <definedName name="LC2.10" localSheetId="13">#REF!</definedName>
    <definedName name="LC2.11" localSheetId="13">#REF!</definedName>
    <definedName name="LC2.2" localSheetId="13">#REF!</definedName>
    <definedName name="LC2.3" localSheetId="13">#REF!</definedName>
    <definedName name="LC2.4" localSheetId="13">#REF!</definedName>
    <definedName name="LC2.5" localSheetId="13">#REF!</definedName>
    <definedName name="LC2.6" localSheetId="13">#REF!</definedName>
    <definedName name="LC2.7" localSheetId="13">#REF!</definedName>
    <definedName name="LC2.8" localSheetId="13">#REF!</definedName>
    <definedName name="LC2.9" localSheetId="13">#REF!</definedName>
    <definedName name="LM1.1" localSheetId="13">#REF!</definedName>
    <definedName name="LM1.2" localSheetId="13">#REF!</definedName>
    <definedName name="LM1.3" localSheetId="13">#REF!</definedName>
    <definedName name="LM1.4" localSheetId="13">#REF!</definedName>
    <definedName name="LM10.1" localSheetId="13">#REF!</definedName>
    <definedName name="LM10.2" localSheetId="13">#REF!</definedName>
    <definedName name="LM10.3" localSheetId="13">#REF!</definedName>
    <definedName name="LM11.2" localSheetId="13">#REF!</definedName>
    <definedName name="LM11.4" localSheetId="13">#REF!</definedName>
    <definedName name="LM11.4a" localSheetId="13">#REF!</definedName>
    <definedName name="LM2.1" localSheetId="13">#REF!</definedName>
    <definedName name="LMC11.1" localSheetId="13">#REF!</definedName>
    <definedName name="LMC11.2" localSheetId="13">#REF!</definedName>
    <definedName name="LMC11.4" localSheetId="13">#REF!</definedName>
    <definedName name="LMC2.1" localSheetId="13">#REF!</definedName>
    <definedName name="LMC2.2" localSheetId="13">#REF!</definedName>
    <definedName name="louti" localSheetId="13">'[1]02清单总说明'!B</definedName>
    <definedName name="mj_1" localSheetId="13">#REF!</definedName>
    <definedName name="mj_2" localSheetId="13">#REF!</definedName>
    <definedName name="MM1.1" localSheetId="13">#REF!</definedName>
    <definedName name="MM10.1" localSheetId="13">#REF!</definedName>
    <definedName name="MM10.2" localSheetId="13">#REF!</definedName>
    <definedName name="MM11.1" localSheetId="13">#REF!</definedName>
    <definedName name="MM2.1" localSheetId="13">#REF!</definedName>
    <definedName name="_xlnm.Print_Area" localSheetId="13">'11抗震支架汇总表'!$A$1:$J$13</definedName>
    <definedName name="Print_Area_MI" localSheetId="13">#REF!</definedName>
    <definedName name="q" localSheetId="13">#REF!</definedName>
    <definedName name="qq" localSheetId="13">#REF!</definedName>
    <definedName name="qw" localSheetId="13">#REF!</definedName>
    <definedName name="qwq" localSheetId="13">#REF!</definedName>
    <definedName name="S" localSheetId="13">[4]梁!$X1*1.2</definedName>
    <definedName name="sdsad" localSheetId="13">#REF!</definedName>
    <definedName name="series01" localSheetId="13">#REF!</definedName>
    <definedName name="series02" localSheetId="13">#REF!</definedName>
    <definedName name="series03" localSheetId="13">#REF!</definedName>
    <definedName name="series04" localSheetId="13">#REF!</definedName>
    <definedName name="series05" localSheetId="13">#REF!</definedName>
    <definedName name="series06" localSheetId="13">#REF!</definedName>
    <definedName name="series07" localSheetId="13">#REF!</definedName>
    <definedName name="series08" localSheetId="13">#REF!</definedName>
    <definedName name="series09" localSheetId="13">#REF!</definedName>
    <definedName name="series10" localSheetId="13">#REF!</definedName>
    <definedName name="series18" localSheetId="13">#REF!</definedName>
    <definedName name="tg4wt" localSheetId="13">#REF!</definedName>
    <definedName name="TLC1.1" localSheetId="13">#REF!</definedName>
    <definedName name="TLC1.2" localSheetId="13">#REF!</definedName>
    <definedName name="TLC2.1" localSheetId="13">#REF!</definedName>
    <definedName name="TLM1.1" localSheetId="13">#REF!</definedName>
    <definedName name="TLM1.2" localSheetId="13">#REF!</definedName>
    <definedName name="TLM10.1" localSheetId="13">#REF!</definedName>
    <definedName name="TLM10.2" localSheetId="13">#REF!</definedName>
    <definedName name="TLM11.1" localSheetId="13">#REF!</definedName>
    <definedName name="TLM11.2" localSheetId="13">#REF!</definedName>
    <definedName name="TLM2.1" localSheetId="13">#REF!</definedName>
    <definedName name="unyrunryjunt" localSheetId="13">#REF!</definedName>
    <definedName name="xvs" localSheetId="13">#REF!</definedName>
    <definedName name="zxd" localSheetId="13">#REF!</definedName>
    <definedName name="埃特板" localSheetId="13">#REF!</definedName>
    <definedName name="埃特板人工" localSheetId="13">#REF!</definedName>
    <definedName name="安装" localSheetId="13">#REF!</definedName>
    <definedName name="板厚" localSheetId="13">#REF!</definedName>
    <definedName name="保险" localSheetId="13">#REF!</definedName>
    <definedName name="保险金" localSheetId="13">#REF!</definedName>
    <definedName name="保养费" localSheetId="13">#REF!</definedName>
    <definedName name="贝砂金" localSheetId="13">#REF!</definedName>
    <definedName name="比例" localSheetId="13">#REF!</definedName>
    <definedName name="编号" localSheetId="13">#REF!</definedName>
    <definedName name="不锈钢板" localSheetId="13">#REF!</definedName>
    <definedName name="材料清单" localSheetId="13">OFFSET(#REF!,1,MATCH(#REF!,#REF!,0)-1,COUNTA(OFFSET(#REF!,1,MATCH(#REF!,#REF!,0)-1,500,1)),1)</definedName>
    <definedName name="产品成本分摊表" localSheetId="13">#REF!</definedName>
    <definedName name="潮阳水电单价" localSheetId="13">#REF!</definedName>
    <definedName name="承台含桩长" localSheetId="13">#REF!</definedName>
    <definedName name="抽芯1" localSheetId="13">#REF!</definedName>
    <definedName name="抽芯10" localSheetId="13">#REF!</definedName>
    <definedName name="抽芯11" localSheetId="13">#REF!</definedName>
    <definedName name="抽芯12" localSheetId="13">#REF!</definedName>
    <definedName name="抽芯13" localSheetId="13">#REF!</definedName>
    <definedName name="抽芯2" localSheetId="13">#REF!</definedName>
    <definedName name="抽芯3" localSheetId="13">#REF!</definedName>
    <definedName name="抽芯4" localSheetId="13">#REF!</definedName>
    <definedName name="抽芯5" localSheetId="13">#REF!</definedName>
    <definedName name="抽芯6" localSheetId="13">#REF!</definedName>
    <definedName name="抽芯7" localSheetId="13">#REF!</definedName>
    <definedName name="抽芯8" localSheetId="13">#REF!</definedName>
    <definedName name="抽芯9" localSheetId="13">#REF!</definedName>
    <definedName name="储金会" localSheetId="13">#REF!</definedName>
    <definedName name="窗护栏" localSheetId="13">#REF!</definedName>
    <definedName name="窗帘盒人工" localSheetId="13">#REF!</definedName>
    <definedName name="窗台石人工" localSheetId="13">#REF!</definedName>
    <definedName name="瓷砖踢脚线人工" localSheetId="13">#REF!</definedName>
    <definedName name="措施" localSheetId="13">#REF!</definedName>
    <definedName name="大堂花灯" localSheetId="13">#REF!</definedName>
    <definedName name="大堂射灯" localSheetId="13">#REF!</definedName>
    <definedName name="大堂筒灯" localSheetId="13">#REF!</definedName>
    <definedName name="代码" localSheetId="13">IF(#REF!="","",COUNTA(#REF!))</definedName>
    <definedName name="单边工作面宽" localSheetId="13">#REF!</definedName>
    <definedName name="单位" localSheetId="13">#REF!</definedName>
    <definedName name="挡水石人工" localSheetId="13">#REF!</definedName>
    <definedName name="灯带T4" localSheetId="13">#REF!</definedName>
    <definedName name="地面石材人工" localSheetId="13">#REF!</definedName>
    <definedName name="地坪厚度" localSheetId="13">#REF!</definedName>
    <definedName name="电梯厅墙地砖人工" localSheetId="13">#REF!</definedName>
    <definedName name="电梯厅油漆人工" localSheetId="13">#REF!</definedName>
    <definedName name="垫层单边突出宽" localSheetId="13">#REF!</definedName>
    <definedName name="垫层厚" localSheetId="13">#REF!</definedName>
    <definedName name="垫层厚度" localSheetId="13">#REF!</definedName>
    <definedName name="垫层突出单边宽" localSheetId="13">#REF!</definedName>
    <definedName name="吊筋角度" localSheetId="13">[2]内围地梁钢筋说明!$C$22</definedName>
    <definedName name="吊筋锚长" localSheetId="13">[2]内围地梁钢筋说明!$C$23</definedName>
    <definedName name="定额编号前缀" localSheetId="13">IF(#REF!="","",VLOOKUP(#REF!,#REF!,2,0))</definedName>
    <definedName name="法定扣税额" localSheetId="13">#REF!</definedName>
    <definedName name="房建总清单" localSheetId="13">#REF!</definedName>
    <definedName name="仿啡网马赛克" localSheetId="13">#REF!</definedName>
    <definedName name="仿马赛克砖" localSheetId="13">#REF!</definedName>
    <definedName name="放坡" localSheetId="13">#REF!</definedName>
    <definedName name="放坡系数1" localSheetId="13">'[5]承台(砖模) '!#REF!</definedName>
    <definedName name="放坡系数2" localSheetId="13">'[5]承台(砖模) '!#REF!</definedName>
    <definedName name="放坡系数A" localSheetId="13">'[5]承台(砖模) '!#REF!</definedName>
    <definedName name="啡慕斯" localSheetId="13">#REF!</definedName>
    <definedName name="分部工程" localSheetId="13">#REF!</definedName>
    <definedName name="分数" localSheetId="13">#REF!</definedName>
    <definedName name="分项工程" localSheetId="13">#REF!</definedName>
    <definedName name="钢筋保护层" localSheetId="13">[2]内围地梁钢筋说明!$C$15</definedName>
    <definedName name="钢筋砼差价" localSheetId="13">#REF!</definedName>
    <definedName name="钢筋砼价" localSheetId="13">#REF!</definedName>
    <definedName name="钢筋弯钩长度" localSheetId="13">#REF!</definedName>
    <definedName name="岗位工资" localSheetId="13">#REF!</definedName>
    <definedName name="岗位工资1" localSheetId="13">#REF!</definedName>
    <definedName name="岗效工资" localSheetId="13">#REF!:#REF!</definedName>
    <definedName name="工程量计算式" localSheetId="13">[6]工程量计算书!$F$1:$F$65536</definedName>
    <definedName name="工程量清单" localSheetId="13">#REF!</definedName>
    <definedName name="工会费" localSheetId="13">#REF!</definedName>
    <definedName name="工作面单边宽" localSheetId="13">#REF!</definedName>
    <definedName name="公积" localSheetId="13">#REF!</definedName>
    <definedName name="公积金1" localSheetId="13">#REF!</definedName>
    <definedName name="公积金2" localSheetId="13">#REF!</definedName>
    <definedName name="合计工程量" localSheetId="13">IF(#REF!="","",ROUND(SUMIF(#REF!,#REF!,#REF!),2))</definedName>
    <definedName name="合计应发" localSheetId="13">#REF!</definedName>
    <definedName name="合计应扣" localSheetId="13">#REF!</definedName>
    <definedName name="合同变更查询列表" localSheetId="13">#REF!</definedName>
    <definedName name="黑白根大理石" localSheetId="13">#REF!</definedName>
    <definedName name="黑金花" localSheetId="13">#REF!</definedName>
    <definedName name="黑金沙大理石" localSheetId="13">#REF!</definedName>
    <definedName name="黑色烤漆玻璃" localSheetId="13">#REF!</definedName>
    <definedName name="护栏" localSheetId="13">#REF!</definedName>
    <definedName name="华泰单价" localSheetId="13">#REF!</definedName>
    <definedName name="华西单价" localSheetId="13">#REF!</definedName>
    <definedName name="灰麻大理石" localSheetId="13">#REF!</definedName>
    <definedName name="汇总表单位" localSheetId="13">IF(#REF!="","",VLOOKUP(#REF!,#REF!,4,0))</definedName>
    <definedName name="汇总表分项工程名称" localSheetId="13">IF(#REF!="","",VLOOKUP(#REF!,#REF!,5,0))</definedName>
    <definedName name="汇总表高层及部分" localSheetId="13">[3]时代廊桥花园23栋给排水工程!$G$1:$G$65536</definedName>
    <definedName name="汇总表工程量" localSheetId="13">IF(#REF!="","",VLOOKUP(#REF!,#REF!,3,0))</definedName>
    <definedName name="伙食补贴" localSheetId="13">#REF!:#REF!</definedName>
    <definedName name="计件" localSheetId="13">#REF!</definedName>
    <definedName name="计税收入" localSheetId="13">#REF!</definedName>
    <definedName name="计算公式" localSheetId="13">#REF!</definedName>
    <definedName name="加班" localSheetId="13">#REF!</definedName>
    <definedName name="加班工资" localSheetId="13">#REF!:#REF!</definedName>
    <definedName name="架空层" localSheetId="13">#REF!</definedName>
    <definedName name="建筑面积" localSheetId="13">'[7]建筑面积 '!$I$5</definedName>
    <definedName name="奖金" localSheetId="13">#REF!</definedName>
    <definedName name="奖金1" localSheetId="13">#REF!</definedName>
    <definedName name="节日费" localSheetId="13">#REF!</definedName>
    <definedName name="睛" localSheetId="13">#REF!</definedName>
    <definedName name="镜面钛金不绣钢" localSheetId="13">#REF!</definedName>
    <definedName name="开间费" localSheetId="13">#REF!</definedName>
    <definedName name="科目余额表" localSheetId="13">#REF!</definedName>
    <definedName name="扣缴所得税" localSheetId="13">#REF!</definedName>
    <definedName name="拉丝不锈钢" localSheetId="13">#REF!</definedName>
    <definedName name="栏杆价格明细" localSheetId="13">EVALUATE+#REF!</definedName>
    <definedName name="磊" localSheetId="13">#REF!</definedName>
    <definedName name="利息总额" localSheetId="13">#REF!</definedName>
    <definedName name="铝边角" localSheetId="13">#REF!</definedName>
    <definedName name="铝扣板" localSheetId="13">#REF!</definedName>
    <definedName name="铝扣板人工" localSheetId="13">#REF!</definedName>
    <definedName name="铝条10mm" localSheetId="13">#REF!</definedName>
    <definedName name="绿化" localSheetId="13">#REF!</definedName>
    <definedName name="绿化3" localSheetId="13">#REF!</definedName>
    <definedName name="绿化补充" localSheetId="13">#REF!</definedName>
    <definedName name="玫瑰钛钢板" localSheetId="13">#REF!</definedName>
    <definedName name="门" localSheetId="13">#REF!</definedName>
    <definedName name="门编号" localSheetId="13">#REF!</definedName>
    <definedName name="门窗" localSheetId="13">#REF!</definedName>
    <definedName name="门窗表" localSheetId="13">#REF!</definedName>
    <definedName name="门窗表1" localSheetId="13">#REF!</definedName>
    <definedName name="门窗表a23" localSheetId="13">#REF!</definedName>
    <definedName name="门二" localSheetId="13">#REF!</definedName>
    <definedName name="门槛石人工" localSheetId="13">#REF!</definedName>
    <definedName name="门套鞋人工" localSheetId="13">#REF!</definedName>
    <definedName name="面积" localSheetId="13">#REF!</definedName>
    <definedName name="名称及规格" localSheetId="13">[6]工程量计算书!$C$1:$C$65536</definedName>
    <definedName name="模板计算公式" localSheetId="13">'[1]02清单总说明'!B</definedName>
    <definedName name="内墙、天花、地面" localSheetId="13">'[1]02清单总说明'!B</definedName>
    <definedName name="腻子等辅材" localSheetId="13">#REF!</definedName>
    <definedName name="年功工资" localSheetId="13">#REF!</definedName>
    <definedName name="排气扇" localSheetId="13">#REF!</definedName>
    <definedName name="排水沟深" localSheetId="13">[2]内围地梁钢筋说明!$C$21</definedName>
    <definedName name="配套辅材" localSheetId="13">#REF!</definedName>
    <definedName name="配套龙骨" localSheetId="13">#REF!</definedName>
    <definedName name="葡萄牙灰大理石" localSheetId="13">#REF!</definedName>
    <definedName name="其他1" localSheetId="13">#REF!</definedName>
    <definedName name="其他2" localSheetId="13">#REF!</definedName>
    <definedName name="其他3" localSheetId="13">#REF!</definedName>
    <definedName name="其他4" localSheetId="13">#REF!</definedName>
    <definedName name="其他补贴" localSheetId="13">#REF!:#REF!</definedName>
    <definedName name="其它" localSheetId="13">#REF!</definedName>
    <definedName name="其它1" localSheetId="13">#REF!</definedName>
    <definedName name="浅啡网" localSheetId="13">#REF!</definedName>
    <definedName name="墙布" localSheetId="13">#REF!</definedName>
    <definedName name="墙布1" localSheetId="13">#REF!</definedName>
    <definedName name="墙地砖人工" localSheetId="13">#REF!</definedName>
    <definedName name="墙面石材人工" localSheetId="13">#REF!</definedName>
    <definedName name="清饮" localSheetId="13">#REF!</definedName>
    <definedName name="清饮补贴" localSheetId="13">#REF!</definedName>
    <definedName name="全项目动态成本表" localSheetId="13">#REF!</definedName>
    <definedName name="人造米黄" localSheetId="13">#REF!</definedName>
    <definedName name="软木" localSheetId="13">#REF!</definedName>
    <definedName name="三优" localSheetId="13">#REF!</definedName>
    <definedName name="砂面钛金不绣钢" localSheetId="13">#REF!</definedName>
    <definedName name="山西黑" localSheetId="13">#REF!</definedName>
    <definedName name="汕头建安土建单价" localSheetId="13">#REF!</definedName>
    <definedName name="失业" localSheetId="13">#REF!</definedName>
    <definedName name="失业保险" localSheetId="13">#REF!</definedName>
    <definedName name="石材踢脚线人工" localSheetId="13">#REF!</definedName>
    <definedName name="石膏板" localSheetId="13">#REF!</definedName>
    <definedName name="石膏板9厘" localSheetId="13">#REF!</definedName>
    <definedName name="石膏线60包人工" localSheetId="13">#REF!</definedName>
    <definedName name="实发金额" localSheetId="13">#REF!</definedName>
    <definedName name="实发数" localSheetId="13">#REF!</definedName>
    <definedName name="室内外地台差" localSheetId="13">'[5]承台(砖模) '!#REF!</definedName>
    <definedName name="室内外高差" localSheetId="13">#REF!</definedName>
    <definedName name="室内装修价格明细" localSheetId="13">EVALUATE+#REF!</definedName>
    <definedName name="数量" localSheetId="13">[6]工程量计算书!$G$1:$G$65536</definedName>
    <definedName name="双层石膏板人工" localSheetId="13">#REF!</definedName>
    <definedName name="水电" localSheetId="13">#REF!</definedName>
    <definedName name="水电1" localSheetId="13">#REF!</definedName>
    <definedName name="水泥沙" localSheetId="13">#REF!</definedName>
    <definedName name="水泥砂浆" localSheetId="13">#REF!</definedName>
    <definedName name="水泥砂浆找平人工" localSheetId="13">#REF!</definedName>
    <definedName name="税" localSheetId="13">#REF!</definedName>
    <definedName name="税率" localSheetId="13">#REF!</definedName>
    <definedName name="速算扣除数" localSheetId="13">#REF!</definedName>
    <definedName name="梯" localSheetId="13">'[1]02清单总说明'!B</definedName>
    <definedName name="踢脚线高" localSheetId="13">[5]柱!#REF!</definedName>
    <definedName name="天花ICI" localSheetId="13">#REF!</definedName>
    <definedName name="条形铝扣板天花吊顶" localSheetId="13">#REF!</definedName>
    <definedName name="调正" localSheetId="13">#REF!</definedName>
    <definedName name="砼结果" localSheetId="13">[8]B4零星!#REF!</definedName>
    <definedName name="筒灯华辉4寸防雾" localSheetId="13">#REF!</definedName>
    <definedName name="筒灯华辉9w" localSheetId="13">#REF!</definedName>
    <definedName name="筒灯欧普" localSheetId="13">#REF!</definedName>
    <definedName name="西班牙米黄" localSheetId="13">#REF!</definedName>
    <definedName name="小计1" localSheetId="13">#REF!</definedName>
    <definedName name="小计2" localSheetId="13">#REF!</definedName>
    <definedName name="新" localSheetId="13">'[1]02清单总说明'!B</definedName>
    <definedName name="新二" localSheetId="13">#REF!</definedName>
    <definedName name="新西米" localSheetId="13">#REF!</definedName>
    <definedName name="新西米门套鞋" localSheetId="13">#REF!</definedName>
    <definedName name="姓名" localSheetId="13">#REF!</definedName>
    <definedName name="序号" localSheetId="13">IF([9]汇总表!$B1="","",COUNTA([9]汇总表!#REF!))</definedName>
    <definedName name="养老" localSheetId="13">#REF!</definedName>
    <definedName name="养老金" localSheetId="13">#REF!</definedName>
    <definedName name="腰筋锚长" localSheetId="13">[2]内围地梁钢筋说明!$C$20</definedName>
    <definedName name="医疗" localSheetId="13">#REF!</definedName>
    <definedName name="医疗保险" localSheetId="13">#REF!</definedName>
    <definedName name="已付款明细表" localSheetId="13">#REF!</definedName>
    <definedName name="已结算" localSheetId="13">#REF!</definedName>
    <definedName name="英国棕" localSheetId="13">#REF!</definedName>
    <definedName name="英国棕门套鞋" localSheetId="13">#REF!</definedName>
    <definedName name="应缴税所得" localSheetId="13">#REF!</definedName>
    <definedName name="油漆人工" localSheetId="13">#REF!</definedName>
    <definedName name="职务或职称补贴" localSheetId="13">#REF!</definedName>
    <definedName name="止" localSheetId="13">#REF!</definedName>
    <definedName name="治安" localSheetId="13">#REF!</definedName>
    <definedName name="住房公积金" localSheetId="13">#REF!</definedName>
    <definedName name="租金" localSheetId="13">#REF!</definedName>
    <definedName name="전" localSheetId="13">#REF!</definedName>
    <definedName name="주택사업본부" localSheetId="13">#REF!</definedName>
    <definedName name="철구사업본부" localSheetId="13">#REF!</definedName>
    <definedName name="_1.0_1.3_24" localSheetId="15">#REF!</definedName>
    <definedName name="_8_8" localSheetId="15">EVALUATE+#REF!</definedName>
    <definedName name="_m3" localSheetId="15">#REF!</definedName>
    <definedName name="_sn01" localSheetId="15">#REF!</definedName>
    <definedName name="_sn02" localSheetId="15">#REF!</definedName>
    <definedName name="_sn04" localSheetId="15">#REF!</definedName>
    <definedName name="_sn05" localSheetId="15">#REF!</definedName>
    <definedName name="_sn06" localSheetId="15">#REF!</definedName>
    <definedName name="_sn07" localSheetId="15">#REF!</definedName>
    <definedName name="_sn08" localSheetId="15">#REF!</definedName>
    <definedName name="A2A3零星" localSheetId="15">[10]!B</definedName>
    <definedName name="A2A3外墙" localSheetId="15">[10]!B</definedName>
    <definedName name="A2A3阳台" localSheetId="15">[10]!B</definedName>
    <definedName name="AAA" localSheetId="15">#REF!+#REF!+0.1</definedName>
    <definedName name="AAAA" localSheetId="15">#REF!+#REF!+0.1</definedName>
    <definedName name="B主筋锚长" localSheetId="15">[2]内围地梁钢筋说明!$C$17</definedName>
    <definedName name="DD" localSheetId="15">#REF!</definedName>
    <definedName name="Ddd" localSheetId="15">#REF!</definedName>
    <definedName name="DIXI" localSheetId="15">#REF!</definedName>
    <definedName name="dw" localSheetId="15">#REF!</definedName>
    <definedName name="edf" localSheetId="15">[3]时代廊桥花园23栋给排水工程!$C$1:$C$65536</definedName>
    <definedName name="Excel_BuiltIn__FilterDatabase_6" localSheetId="15">#REF!</definedName>
    <definedName name="fd" localSheetId="15">[3]时代廊桥花园23栋给排水工程!$G$1:$G$65536</definedName>
    <definedName name="louti" localSheetId="15">[10]!B</definedName>
    <definedName name="q" localSheetId="15">#REF!</definedName>
    <definedName name="S" localSheetId="15">[4]梁!$X1*1.2</definedName>
    <definedName name="sdsad" localSheetId="15">#REF!</definedName>
    <definedName name="series01" localSheetId="15">#REF!</definedName>
    <definedName name="series02" localSheetId="15">#REF!</definedName>
    <definedName name="series03" localSheetId="15">#REF!</definedName>
    <definedName name="series04" localSheetId="15">#REF!</definedName>
    <definedName name="series05" localSheetId="15">#REF!</definedName>
    <definedName name="series06" localSheetId="15">#REF!</definedName>
    <definedName name="series07" localSheetId="15">#REF!</definedName>
    <definedName name="series08" localSheetId="15">#REF!</definedName>
    <definedName name="series09" localSheetId="15">#REF!</definedName>
    <definedName name="series10" localSheetId="15">#REF!</definedName>
    <definedName name="series18" localSheetId="15">#REF!</definedName>
    <definedName name="xvs" localSheetId="15">#REF!</definedName>
    <definedName name="板厚" localSheetId="15">#REF!</definedName>
    <definedName name="潮阳水电单价" localSheetId="15">#REF!</definedName>
    <definedName name="窗护栏" localSheetId="15">#REF!</definedName>
    <definedName name="单位" localSheetId="15">#REF!</definedName>
    <definedName name="地坪厚度" localSheetId="15">#REF!</definedName>
    <definedName name="垫层厚" localSheetId="15">#REF!</definedName>
    <definedName name="垫层突出单边宽" localSheetId="15">#REF!</definedName>
    <definedName name="吊筋角度" localSheetId="15">[2]内围地梁钢筋说明!$C$22</definedName>
    <definedName name="吊筋锚长" localSheetId="15">[2]内围地梁钢筋说明!$C$23</definedName>
    <definedName name="放坡系数1" localSheetId="15">'[5]承台(砖模) '!#REF!</definedName>
    <definedName name="放坡系数2" localSheetId="15">'[5]承台(砖模) '!#REF!</definedName>
    <definedName name="放坡系数A" localSheetId="15">'[5]承台(砖模) '!#REF!</definedName>
    <definedName name="分部工程" localSheetId="15">#REF!</definedName>
    <definedName name="分项工程" localSheetId="15">#REF!</definedName>
    <definedName name="钢筋保护层" localSheetId="15">[2]内围地梁钢筋说明!$C$15</definedName>
    <definedName name="钢筋砼差价" localSheetId="15">#REF!</definedName>
    <definedName name="钢筋砼价" localSheetId="15">#REF!</definedName>
    <definedName name="钢筋弯钩长度" localSheetId="15">#REF!</definedName>
    <definedName name="工程量计算式" localSheetId="15">[6]工程量计算书!$F$1:$F$65536</definedName>
    <definedName name="工作面单边宽" localSheetId="15">#REF!</definedName>
    <definedName name="合同变更查询列表" localSheetId="15">#REF!</definedName>
    <definedName name="护栏" localSheetId="15">#REF!</definedName>
    <definedName name="华泰单价" localSheetId="15">#REF!</definedName>
    <definedName name="华西单价" localSheetId="15">#REF!</definedName>
    <definedName name="汇总表高层及部分" localSheetId="15">[3]时代廊桥花园23栋给排水工程!$G$1:$G$65536</definedName>
    <definedName name="计算公式" localSheetId="15">#REF!</definedName>
    <definedName name="建筑面积" localSheetId="15">'[7]建筑面积 '!$I$5</definedName>
    <definedName name="栏杆价格明细" localSheetId="15">EVALUATE+#REF!</definedName>
    <definedName name="门窗表" localSheetId="15">#REF!</definedName>
    <definedName name="门窗表1" localSheetId="15">#REF!</definedName>
    <definedName name="门窗表a23" localSheetId="15">#REF!</definedName>
    <definedName name="门二" localSheetId="15">#REF!</definedName>
    <definedName name="名称及规格" localSheetId="15">[6]工程量计算书!$C$1:$C$65536</definedName>
    <definedName name="模板计算公式" localSheetId="15">[10]!B</definedName>
    <definedName name="内墙、天花、地面" localSheetId="15">[10]!B</definedName>
    <definedName name="排水沟深" localSheetId="15">[2]内围地梁钢筋说明!$C$21</definedName>
    <definedName name="汕头建安土建单价" localSheetId="15">#REF!</definedName>
    <definedName name="室内外地台差" localSheetId="15">'[5]承台(砖模) '!#REF!</definedName>
    <definedName name="室内外高差" localSheetId="15">#REF!</definedName>
    <definedName name="室内装修价格明细" localSheetId="15">EVALUATE+#REF!</definedName>
    <definedName name="数量" localSheetId="15">[6]工程量计算书!$G$1:$G$65536</definedName>
    <definedName name="梯" localSheetId="15">[10]!B</definedName>
    <definedName name="踢脚线高" localSheetId="15">[5]柱!#REF!</definedName>
    <definedName name="调正" localSheetId="15">#REF!</definedName>
    <definedName name="砼结果" localSheetId="15">[8]B4零星!#REF!</definedName>
    <definedName name="新" localSheetId="15">[10]!B</definedName>
    <definedName name="新二" localSheetId="15">#REF!</definedName>
    <definedName name="序号" localSheetId="15">IF([9]汇总表!$B1="","",COUNTA([9]汇总表!#REF!))</definedName>
    <definedName name="腰筋锚长" localSheetId="15">[2]内围地梁钢筋说明!$C$20</definedName>
    <definedName name="已付款明细表" localSheetId="15">#REF!</definedName>
    <definedName name="_xlnm.Print_Area" localSheetId="15">'13装修单位汇总表'!$A$1:$G$12</definedName>
    <definedName name="_______ys1" localSheetId="16">#REF!</definedName>
    <definedName name="______ys1" localSheetId="16">#REF!</definedName>
    <definedName name="______ys3" localSheetId="16">#REF!</definedName>
    <definedName name="____sn02" localSheetId="16">#REF!</definedName>
    <definedName name="____sn03" localSheetId="16">#REF!</definedName>
    <definedName name="____sn04" localSheetId="16">#REF!</definedName>
    <definedName name="____sn05" localSheetId="16">#REF!</definedName>
    <definedName name="____sn06" localSheetId="16">#REF!</definedName>
    <definedName name="____sn07" localSheetId="16">#REF!</definedName>
    <definedName name="____sn08" localSheetId="16">#REF!</definedName>
    <definedName name="____x1" localSheetId="16">#REF!</definedName>
    <definedName name="___sn01" localSheetId="16">#REF!</definedName>
    <definedName name="___sn02" localSheetId="16">#REF!</definedName>
    <definedName name="___sn03" localSheetId="16">#REF!</definedName>
    <definedName name="___sn04" localSheetId="16">#REF!</definedName>
    <definedName name="___sn05" localSheetId="16">#REF!</definedName>
    <definedName name="___sn06" localSheetId="16">#REF!</definedName>
    <definedName name="___sn07" localSheetId="16">#REF!</definedName>
    <definedName name="___sn08" localSheetId="16">#REF!</definedName>
    <definedName name="___x1" localSheetId="16">#REF!</definedName>
    <definedName name="___ys2" localSheetId="16">#REF!</definedName>
    <definedName name="__a1" localSheetId="16">#REF!</definedName>
    <definedName name="__a2" localSheetId="16">#REF!</definedName>
    <definedName name="__sn01" localSheetId="16">#REF!</definedName>
    <definedName name="__sn02" localSheetId="16">#REF!</definedName>
    <definedName name="__sn03" localSheetId="16">#REF!</definedName>
    <definedName name="__sn04" localSheetId="16">#REF!</definedName>
    <definedName name="__sn05" localSheetId="16">#REF!</definedName>
    <definedName name="__sn06" localSheetId="16">#REF!</definedName>
    <definedName name="__sn07" localSheetId="16">#REF!</definedName>
    <definedName name="__sn08" localSheetId="16">#REF!</definedName>
    <definedName name="__x1" localSheetId="16">#REF!</definedName>
    <definedName name="__xlnm._FilterDatabase" localSheetId="16">#REF!</definedName>
    <definedName name="__ys1" localSheetId="16">#REF!</definedName>
    <definedName name="__ys2" localSheetId="16">#REF!</definedName>
    <definedName name="__ys3" localSheetId="16">#REF!</definedName>
    <definedName name="_1.0_1.3_24" localSheetId="16">#REF!</definedName>
    <definedName name="_1a1_" localSheetId="16">#REF!</definedName>
    <definedName name="_3a111_" localSheetId="16">#REF!</definedName>
    <definedName name="_43.1_4.3_0.3_2_1.1__0.2_0.2_2" localSheetId="16">#REF!</definedName>
    <definedName name="_4a2_" localSheetId="16">#REF!</definedName>
    <definedName name="_4x1_" localSheetId="16">#REF!</definedName>
    <definedName name="_8_8" localSheetId="16">EVALUATE+#REF!</definedName>
    <definedName name="_a1" localSheetId="16">#REF!</definedName>
    <definedName name="_a2" localSheetId="16">#REF!</definedName>
    <definedName name="_m3" localSheetId="16">#REF!</definedName>
    <definedName name="_sn01" localSheetId="16">#REF!</definedName>
    <definedName name="_sn02" localSheetId="16">#REF!</definedName>
    <definedName name="_sn03" localSheetId="16">#REF!</definedName>
    <definedName name="_sn04" localSheetId="16">#REF!</definedName>
    <definedName name="_sn05" localSheetId="16">#REF!</definedName>
    <definedName name="_sn06" localSheetId="16">#REF!</definedName>
    <definedName name="_sn07" localSheetId="16">#REF!</definedName>
    <definedName name="_sn08" localSheetId="16">#REF!</definedName>
    <definedName name="_x1" localSheetId="16">#REF!</definedName>
    <definedName name="_ys1" localSheetId="16">#REF!</definedName>
    <definedName name="_ys2" localSheetId="16">#REF!</definedName>
    <definedName name="_ys3" localSheetId="16">#REF!</definedName>
    <definedName name="A2A3零星" localSheetId="16">'[1]02清单总说明'!B</definedName>
    <definedName name="A2A3外墙" localSheetId="16">'[1]02清单总说明'!B</definedName>
    <definedName name="A2A3阳台" localSheetId="16">'[1]02清单总说明'!B</definedName>
    <definedName name="AAA" localSheetId="16">#REF!+#REF!+0.1</definedName>
    <definedName name="AAAA" localSheetId="16">#REF!+#REF!+0.1</definedName>
    <definedName name="aaaaaa" localSheetId="16">#REF!</definedName>
    <definedName name="ac" localSheetId="16">#REF!</definedName>
    <definedName name="ASA" localSheetId="16">#REF!</definedName>
    <definedName name="B主筋锚长" localSheetId="16">[2]内围地梁钢筋说明!$C$17</definedName>
    <definedName name="Database" localSheetId="16" hidden="1">#REF!</definedName>
    <definedName name="DAWF" localSheetId="16">#REF!</definedName>
    <definedName name="DD" localSheetId="16">#REF!</definedName>
    <definedName name="Ddd" localSheetId="16">#REF!</definedName>
    <definedName name="DIXI" localSheetId="16">#REF!</definedName>
    <definedName name="dw" localSheetId="16">#REF!</definedName>
    <definedName name="edf" localSheetId="16">[3]时代廊桥花园23栋给排水工程!$C$1:$C$65536</definedName>
    <definedName name="eeeee" localSheetId="16">#REF!</definedName>
    <definedName name="eq" localSheetId="16">#REF!</definedName>
    <definedName name="Excel_BuiltIn__FilterDatabase_6" localSheetId="16">#REF!</definedName>
    <definedName name="fadfadsfadf" localSheetId="16" hidden="1">#REF!</definedName>
    <definedName name="fd" localSheetId="16">[3]时代廊桥花园23栋给排水工程!$G$1:$G$65536</definedName>
    <definedName name="FDGWERY" localSheetId="16">#REF!</definedName>
    <definedName name="FJTYJ" localSheetId="16">#REF!</definedName>
    <definedName name="FM1.1" localSheetId="16">#REF!</definedName>
    <definedName name="FM1.2" localSheetId="16">#REF!</definedName>
    <definedName name="FM1.3" localSheetId="16">#REF!</definedName>
    <definedName name="FM1.4" localSheetId="16">#REF!</definedName>
    <definedName name="FM1.5" localSheetId="16">#REF!</definedName>
    <definedName name="FM1.6" localSheetId="16">#REF!</definedName>
    <definedName name="FM1.7" localSheetId="16">#REF!</definedName>
    <definedName name="FM10.2" localSheetId="16">#REF!</definedName>
    <definedName name="FM11.2" localSheetId="16">#REF!</definedName>
    <definedName name="FM2.2" localSheetId="16">#REF!</definedName>
    <definedName name="FM乙10.1" localSheetId="16">#REF!</definedName>
    <definedName name="FM乙10.2" localSheetId="16">#REF!</definedName>
    <definedName name="FM乙10.3" localSheetId="16">#REF!</definedName>
    <definedName name="FVGVYUGB" localSheetId="16">#REF!</definedName>
    <definedName name="ghnyujmjyijm" localSheetId="16">#REF!</definedName>
    <definedName name="HM1.1" localSheetId="16">#REF!</definedName>
    <definedName name="HM10.1" localSheetId="16">#REF!</definedName>
    <definedName name="HM2.1" localSheetId="16">#REF!</definedName>
    <definedName name="kjm" localSheetId="16">#REF!</definedName>
    <definedName name="LBY1.1" localSheetId="16">#REF!</definedName>
    <definedName name="LBY1.2" localSheetId="16">#REF!</definedName>
    <definedName name="LBY1.3" localSheetId="16">#REF!</definedName>
    <definedName name="LBY2.1" localSheetId="16">#REF!</definedName>
    <definedName name="LBY2.2" localSheetId="16">#REF!</definedName>
    <definedName name="LBY2.4" localSheetId="16">#REF!</definedName>
    <definedName name="LBY2.5" localSheetId="16">#REF!</definedName>
    <definedName name="LBY2.6" localSheetId="16">#REF!</definedName>
    <definedName name="LC1.1" localSheetId="16">#REF!</definedName>
    <definedName name="LC1.10" localSheetId="16">#REF!</definedName>
    <definedName name="LC1.11" localSheetId="16">#REF!</definedName>
    <definedName name="LC1.12" localSheetId="16">#REF!</definedName>
    <definedName name="LC1.2" localSheetId="16">#REF!</definedName>
    <definedName name="LC1.3" localSheetId="16">#REF!</definedName>
    <definedName name="LC1.4" localSheetId="16">#REF!</definedName>
    <definedName name="LC1.5" localSheetId="16">#REF!</definedName>
    <definedName name="LC1.6" localSheetId="16">#REF!</definedName>
    <definedName name="LC1.7" localSheetId="16">#REF!</definedName>
    <definedName name="LC1.8" localSheetId="16">#REF!</definedName>
    <definedName name="LC1.9" localSheetId="16">#REF!</definedName>
    <definedName name="LC10.1" localSheetId="16">#REF!</definedName>
    <definedName name="LC10.10" localSheetId="16">#REF!</definedName>
    <definedName name="LC10.11" localSheetId="16">#REF!</definedName>
    <definedName name="LC10.12" localSheetId="16">#REF!</definedName>
    <definedName name="LC10.13" localSheetId="16">#REF!</definedName>
    <definedName name="LC10.14" localSheetId="16">#REF!</definedName>
    <definedName name="LC10.15" localSheetId="16">#REF!</definedName>
    <definedName name="LC10.16" localSheetId="16">#REF!</definedName>
    <definedName name="LC10.2" localSheetId="16">#REF!</definedName>
    <definedName name="LC10.3" localSheetId="16">#REF!</definedName>
    <definedName name="LC10.4" localSheetId="16">#REF!</definedName>
    <definedName name="LC10.5" localSheetId="16">#REF!</definedName>
    <definedName name="LC10.6" localSheetId="16">#REF!</definedName>
    <definedName name="LC10.7" localSheetId="16">#REF!</definedName>
    <definedName name="LC10.8" localSheetId="16">#REF!</definedName>
    <definedName name="LC10.9" localSheetId="16">#REF!</definedName>
    <definedName name="LC11.1" localSheetId="16">#REF!</definedName>
    <definedName name="LC11.11" localSheetId="16">#REF!</definedName>
    <definedName name="LC11.12" localSheetId="16">#REF!</definedName>
    <definedName name="LC11.16" localSheetId="16">#REF!</definedName>
    <definedName name="LC11.3" localSheetId="16">#REF!</definedName>
    <definedName name="LC11.4" localSheetId="16">#REF!</definedName>
    <definedName name="LC11.5" localSheetId="16">#REF!</definedName>
    <definedName name="LC11.8" localSheetId="16">#REF!</definedName>
    <definedName name="LC11.9" localSheetId="16">#REF!</definedName>
    <definedName name="LC2.1" localSheetId="16">#REF!</definedName>
    <definedName name="LC2.10" localSheetId="16">#REF!</definedName>
    <definedName name="LC2.11" localSheetId="16">#REF!</definedName>
    <definedName name="LC2.2" localSheetId="16">#REF!</definedName>
    <definedName name="LC2.3" localSheetId="16">#REF!</definedName>
    <definedName name="LC2.4" localSheetId="16">#REF!</definedName>
    <definedName name="LC2.5" localSheetId="16">#REF!</definedName>
    <definedName name="LC2.6" localSheetId="16">#REF!</definedName>
    <definedName name="LC2.7" localSheetId="16">#REF!</definedName>
    <definedName name="LC2.8" localSheetId="16">#REF!</definedName>
    <definedName name="LC2.9" localSheetId="16">#REF!</definedName>
    <definedName name="LM1.1" localSheetId="16">#REF!</definedName>
    <definedName name="LM1.2" localSheetId="16">#REF!</definedName>
    <definedName name="LM1.3" localSheetId="16">#REF!</definedName>
    <definedName name="LM1.4" localSheetId="16">#REF!</definedName>
    <definedName name="LM10.1" localSheetId="16">#REF!</definedName>
    <definedName name="LM10.2" localSheetId="16">#REF!</definedName>
    <definedName name="LM10.3" localSheetId="16">#REF!</definedName>
    <definedName name="LM11.2" localSheetId="16">#REF!</definedName>
    <definedName name="LM11.4" localSheetId="16">#REF!</definedName>
    <definedName name="LM11.4a" localSheetId="16">#REF!</definedName>
    <definedName name="LM2.1" localSheetId="16">#REF!</definedName>
    <definedName name="LMC11.1" localSheetId="16">#REF!</definedName>
    <definedName name="LMC11.2" localSheetId="16">#REF!</definedName>
    <definedName name="LMC11.4" localSheetId="16">#REF!</definedName>
    <definedName name="LMC2.1" localSheetId="16">#REF!</definedName>
    <definedName name="LMC2.2" localSheetId="16">#REF!</definedName>
    <definedName name="louti" localSheetId="16">'[1]02清单总说明'!B</definedName>
    <definedName name="mj_1" localSheetId="16">#REF!</definedName>
    <definedName name="mj_2" localSheetId="16">#REF!</definedName>
    <definedName name="MM1.1" localSheetId="16">#REF!</definedName>
    <definedName name="MM10.1" localSheetId="16">#REF!</definedName>
    <definedName name="MM10.2" localSheetId="16">#REF!</definedName>
    <definedName name="MM11.1" localSheetId="16">#REF!</definedName>
    <definedName name="MM2.1" localSheetId="16">#REF!</definedName>
    <definedName name="_xlnm.Print_Area" localSheetId="16">'14装修清单'!$A$1:$I$241</definedName>
    <definedName name="Print_Area_MI" localSheetId="16">#REF!</definedName>
    <definedName name="_xlnm.Print_Titles" localSheetId="16">'14装修清单'!$1:$3</definedName>
    <definedName name="q" localSheetId="16">#REF!</definedName>
    <definedName name="qq" localSheetId="16">#REF!</definedName>
    <definedName name="qw" localSheetId="16">#REF!</definedName>
    <definedName name="qwq" localSheetId="16">#REF!</definedName>
    <definedName name="S" localSheetId="16">[4]梁!$X1*1.2</definedName>
    <definedName name="sdsad" localSheetId="16">#REF!</definedName>
    <definedName name="series01" localSheetId="16">#REF!</definedName>
    <definedName name="series02" localSheetId="16">#REF!</definedName>
    <definedName name="series03" localSheetId="16">#REF!</definedName>
    <definedName name="series04" localSheetId="16">#REF!</definedName>
    <definedName name="series05" localSheetId="16">#REF!</definedName>
    <definedName name="series06" localSheetId="16">#REF!</definedName>
    <definedName name="series07" localSheetId="16">#REF!</definedName>
    <definedName name="series08" localSheetId="16">#REF!</definedName>
    <definedName name="series09" localSheetId="16">#REF!</definedName>
    <definedName name="series10" localSheetId="16">#REF!</definedName>
    <definedName name="series18" localSheetId="16">#REF!</definedName>
    <definedName name="tg4wt" localSheetId="16">#REF!</definedName>
    <definedName name="TLC1.1" localSheetId="16">#REF!</definedName>
    <definedName name="TLC1.2" localSheetId="16">#REF!</definedName>
    <definedName name="TLC2.1" localSheetId="16">#REF!</definedName>
    <definedName name="TLM1.1" localSheetId="16">#REF!</definedName>
    <definedName name="TLM1.2" localSheetId="16">#REF!</definedName>
    <definedName name="TLM10.1" localSheetId="16">#REF!</definedName>
    <definedName name="TLM10.2" localSheetId="16">#REF!</definedName>
    <definedName name="TLM11.1" localSheetId="16">#REF!</definedName>
    <definedName name="TLM11.2" localSheetId="16">#REF!</definedName>
    <definedName name="TLM2.1" localSheetId="16">#REF!</definedName>
    <definedName name="unyrunryjunt" localSheetId="16">#REF!</definedName>
    <definedName name="xvs" localSheetId="16">#REF!</definedName>
    <definedName name="zxd" localSheetId="16">#REF!</definedName>
    <definedName name="埃特板" localSheetId="16">#REF!</definedName>
    <definedName name="埃特板人工" localSheetId="16">#REF!</definedName>
    <definedName name="安装" localSheetId="16">#REF!</definedName>
    <definedName name="板厚" localSheetId="16">#REF!</definedName>
    <definedName name="保险" localSheetId="16">#REF!</definedName>
    <definedName name="保险金" localSheetId="16">#REF!</definedName>
    <definedName name="保养费" localSheetId="16">#REF!</definedName>
    <definedName name="贝砂金" localSheetId="16">#REF!</definedName>
    <definedName name="比例" localSheetId="16">#REF!</definedName>
    <definedName name="编号" localSheetId="16">#REF!</definedName>
    <definedName name="不锈钢板" localSheetId="16">#REF!</definedName>
    <definedName name="材料清单" localSheetId="16">OFFSET(#REF!,1,MATCH(#REF!,#REF!,0)-1,COUNTA(OFFSET(#REF!,1,MATCH(#REF!,#REF!,0)-1,500,1)),1)</definedName>
    <definedName name="产品成本分摊表" localSheetId="16">#REF!</definedName>
    <definedName name="潮阳水电单价" localSheetId="16">#REF!</definedName>
    <definedName name="承台含桩长" localSheetId="16">#REF!</definedName>
    <definedName name="抽芯1" localSheetId="16">#REF!</definedName>
    <definedName name="抽芯10" localSheetId="16">#REF!</definedName>
    <definedName name="抽芯11" localSheetId="16">#REF!</definedName>
    <definedName name="抽芯12" localSheetId="16">#REF!</definedName>
    <definedName name="抽芯13" localSheetId="16">#REF!</definedName>
    <definedName name="抽芯2" localSheetId="16">#REF!</definedName>
    <definedName name="抽芯3" localSheetId="16">#REF!</definedName>
    <definedName name="抽芯4" localSheetId="16">#REF!</definedName>
    <definedName name="抽芯5" localSheetId="16">#REF!</definedName>
    <definedName name="抽芯6" localSheetId="16">#REF!</definedName>
    <definedName name="抽芯7" localSheetId="16">#REF!</definedName>
    <definedName name="抽芯8" localSheetId="16">#REF!</definedName>
    <definedName name="抽芯9" localSheetId="16">#REF!</definedName>
    <definedName name="储金会" localSheetId="16">#REF!</definedName>
    <definedName name="窗护栏" localSheetId="16">#REF!</definedName>
    <definedName name="窗帘盒人工" localSheetId="16">#REF!</definedName>
    <definedName name="窗台石人工" localSheetId="16">#REF!</definedName>
    <definedName name="瓷砖踢脚线人工" localSheetId="16">#REF!</definedName>
    <definedName name="措施" localSheetId="16">#REF!</definedName>
    <definedName name="大堂花灯" localSheetId="16">#REF!</definedName>
    <definedName name="大堂射灯" localSheetId="16">#REF!</definedName>
    <definedName name="大堂筒灯" localSheetId="16">#REF!</definedName>
    <definedName name="代码" localSheetId="16">IF(#REF!="","",COUNTA(#REF!))</definedName>
    <definedName name="单边工作面宽" localSheetId="16">#REF!</definedName>
    <definedName name="单位" localSheetId="16">#REF!</definedName>
    <definedName name="挡水石人工" localSheetId="16">#REF!</definedName>
    <definedName name="灯带T4" localSheetId="16">#REF!</definedName>
    <definedName name="地面石材人工" localSheetId="16">#REF!</definedName>
    <definedName name="地坪厚度" localSheetId="16">#REF!</definedName>
    <definedName name="电梯厅墙地砖人工" localSheetId="16">#REF!</definedName>
    <definedName name="电梯厅油漆人工" localSheetId="16">#REF!</definedName>
    <definedName name="垫层单边突出宽" localSheetId="16">#REF!</definedName>
    <definedName name="垫层厚" localSheetId="16">#REF!</definedName>
    <definedName name="垫层厚度" localSheetId="16">#REF!</definedName>
    <definedName name="垫层突出单边宽" localSheetId="16">#REF!</definedName>
    <definedName name="吊筋角度" localSheetId="16">[2]内围地梁钢筋说明!$C$22</definedName>
    <definedName name="吊筋锚长" localSheetId="16">[2]内围地梁钢筋说明!$C$23</definedName>
    <definedName name="定额编号前缀" localSheetId="16">IF(#REF!="","",VLOOKUP(#REF!,#REF!,2,0))</definedName>
    <definedName name="法定扣税额" localSheetId="16">#REF!</definedName>
    <definedName name="房建总清单" localSheetId="16">#REF!</definedName>
    <definedName name="仿啡网马赛克" localSheetId="16">#REF!</definedName>
    <definedName name="仿马赛克砖" localSheetId="16">#REF!</definedName>
    <definedName name="放坡" localSheetId="16">#REF!</definedName>
    <definedName name="放坡系数1" localSheetId="16">'[5]承台(砖模) '!#REF!</definedName>
    <definedName name="放坡系数2" localSheetId="16">'[5]承台(砖模) '!#REF!</definedName>
    <definedName name="放坡系数A" localSheetId="16">'[5]承台(砖模) '!#REF!</definedName>
    <definedName name="啡慕斯" localSheetId="16">#REF!</definedName>
    <definedName name="分部工程" localSheetId="16">#REF!</definedName>
    <definedName name="分数" localSheetId="16">#REF!</definedName>
    <definedName name="分项工程" localSheetId="16">#REF!</definedName>
    <definedName name="钢筋保护层" localSheetId="16">[2]内围地梁钢筋说明!$C$15</definedName>
    <definedName name="钢筋砼差价" localSheetId="16">#REF!</definedName>
    <definedName name="钢筋砼价" localSheetId="16">#REF!</definedName>
    <definedName name="钢筋弯钩长度" localSheetId="16">#REF!</definedName>
    <definedName name="岗位工资" localSheetId="16">#REF!</definedName>
    <definedName name="岗位工资1" localSheetId="16">#REF!</definedName>
    <definedName name="岗效工资" localSheetId="16">#REF!:#REF!</definedName>
    <definedName name="工程量计算式" localSheetId="16">[6]工程量计算书!$F$1:$F$65536</definedName>
    <definedName name="工程量清单" localSheetId="16">#REF!</definedName>
    <definedName name="工会费" localSheetId="16">#REF!</definedName>
    <definedName name="工作面单边宽" localSheetId="16">#REF!</definedName>
    <definedName name="公积" localSheetId="16">#REF!</definedName>
    <definedName name="公积金1" localSheetId="16">#REF!</definedName>
    <definedName name="公积金2" localSheetId="16">#REF!</definedName>
    <definedName name="合计工程量" localSheetId="16">IF(#REF!="","",ROUND(SUMIF(#REF!,#REF!,#REF!),2))</definedName>
    <definedName name="合计应发" localSheetId="16">#REF!</definedName>
    <definedName name="合计应扣" localSheetId="16">#REF!</definedName>
    <definedName name="合同变更查询列表" localSheetId="16">#REF!</definedName>
    <definedName name="黑白根大理石" localSheetId="16">#REF!</definedName>
    <definedName name="黑金花" localSheetId="16">#REF!</definedName>
    <definedName name="黑金沙大理石" localSheetId="16">#REF!</definedName>
    <definedName name="黑色烤漆玻璃" localSheetId="16">#REF!</definedName>
    <definedName name="护栏" localSheetId="16">#REF!</definedName>
    <definedName name="华泰单价" localSheetId="16">#REF!</definedName>
    <definedName name="华西单价" localSheetId="16">#REF!</definedName>
    <definedName name="灰麻大理石" localSheetId="16">#REF!</definedName>
    <definedName name="汇总表单位" localSheetId="16">IF(#REF!="","",VLOOKUP(#REF!,#REF!,4,0))</definedName>
    <definedName name="汇总表分项工程名称" localSheetId="16">IF(#REF!="","",VLOOKUP(#REF!,#REF!,5,0))</definedName>
    <definedName name="汇总表高层及部分" localSheetId="16">[3]时代廊桥花园23栋给排水工程!$G$1:$G$65536</definedName>
    <definedName name="汇总表工程量" localSheetId="16">IF(#REF!="","",VLOOKUP(#REF!,#REF!,3,0))</definedName>
    <definedName name="伙食补贴" localSheetId="16">#REF!:#REF!</definedName>
    <definedName name="计件" localSheetId="16">#REF!</definedName>
    <definedName name="计税收入" localSheetId="16">#REF!</definedName>
    <definedName name="计算公式" localSheetId="16">#REF!</definedName>
    <definedName name="加班" localSheetId="16">#REF!</definedName>
    <definedName name="加班工资" localSheetId="16">#REF!:#REF!</definedName>
    <definedName name="架空层" localSheetId="16">#REF!</definedName>
    <definedName name="建筑面积" localSheetId="16">'[7]建筑面积 '!$I$5</definedName>
    <definedName name="奖金" localSheetId="16">#REF!</definedName>
    <definedName name="奖金1" localSheetId="16">#REF!</definedName>
    <definedName name="节日费" localSheetId="16">#REF!</definedName>
    <definedName name="睛" localSheetId="16">#REF!</definedName>
    <definedName name="镜面钛金不绣钢" localSheetId="16">#REF!</definedName>
    <definedName name="开间费" localSheetId="16">#REF!</definedName>
    <definedName name="科目余额表" localSheetId="16">#REF!</definedName>
    <definedName name="扣缴所得税" localSheetId="16">#REF!</definedName>
    <definedName name="拉丝不锈钢" localSheetId="16">#REF!</definedName>
    <definedName name="栏杆价格明细" localSheetId="16">EVALUATE+#REF!</definedName>
    <definedName name="磊" localSheetId="16">#REF!</definedName>
    <definedName name="利息总额" localSheetId="16">#REF!</definedName>
    <definedName name="铝边角" localSheetId="16">#REF!</definedName>
    <definedName name="铝扣板" localSheetId="16">#REF!</definedName>
    <definedName name="铝扣板人工" localSheetId="16">#REF!</definedName>
    <definedName name="铝条10mm" localSheetId="16">#REF!</definedName>
    <definedName name="绿化" localSheetId="16">#REF!</definedName>
    <definedName name="绿化3" localSheetId="16">#REF!</definedName>
    <definedName name="绿化补充" localSheetId="16">#REF!</definedName>
    <definedName name="玫瑰钛钢板" localSheetId="16">#REF!</definedName>
    <definedName name="门" localSheetId="16">#REF!</definedName>
    <definedName name="门编号" localSheetId="16">#REF!</definedName>
    <definedName name="门窗" localSheetId="16">#REF!</definedName>
    <definedName name="门窗表" localSheetId="16">#REF!</definedName>
    <definedName name="门窗表1" localSheetId="16">#REF!</definedName>
    <definedName name="门窗表a23" localSheetId="16">#REF!</definedName>
    <definedName name="门二" localSheetId="16">#REF!</definedName>
    <definedName name="门槛石人工" localSheetId="16">#REF!</definedName>
    <definedName name="门套鞋人工" localSheetId="16">#REF!</definedName>
    <definedName name="面积" localSheetId="16">#REF!</definedName>
    <definedName name="名称及规格" localSheetId="16">[6]工程量计算书!$C$1:$C$65536</definedName>
    <definedName name="模板计算公式" localSheetId="16">'[1]02清单总说明'!B</definedName>
    <definedName name="内墙、天花、地面" localSheetId="16">'[1]02清单总说明'!B</definedName>
    <definedName name="腻子等辅材" localSheetId="16">#REF!</definedName>
    <definedName name="年功工资" localSheetId="16">#REF!</definedName>
    <definedName name="排气扇" localSheetId="16">#REF!</definedName>
    <definedName name="排水沟深" localSheetId="16">[2]内围地梁钢筋说明!$C$21</definedName>
    <definedName name="配套辅材" localSheetId="16">#REF!</definedName>
    <definedName name="配套龙骨" localSheetId="16">#REF!</definedName>
    <definedName name="葡萄牙灰大理石" localSheetId="16">#REF!</definedName>
    <definedName name="其他1" localSheetId="16">#REF!</definedName>
    <definedName name="其他2" localSheetId="16">#REF!</definedName>
    <definedName name="其他3" localSheetId="16">#REF!</definedName>
    <definedName name="其他4" localSheetId="16">#REF!</definedName>
    <definedName name="其他补贴" localSheetId="16">#REF!:#REF!</definedName>
    <definedName name="其它" localSheetId="16">#REF!</definedName>
    <definedName name="其它1" localSheetId="16">#REF!</definedName>
    <definedName name="浅啡网" localSheetId="16">#REF!</definedName>
    <definedName name="墙布" localSheetId="16">#REF!</definedName>
    <definedName name="墙布1" localSheetId="16">#REF!</definedName>
    <definedName name="墙地砖人工" localSheetId="16">#REF!</definedName>
    <definedName name="墙面石材人工" localSheetId="16">#REF!</definedName>
    <definedName name="清饮" localSheetId="16">#REF!</definedName>
    <definedName name="清饮补贴" localSheetId="16">#REF!</definedName>
    <definedName name="全项目动态成本表" localSheetId="16">#REF!</definedName>
    <definedName name="人造米黄" localSheetId="16">#REF!</definedName>
    <definedName name="软木" localSheetId="16">#REF!</definedName>
    <definedName name="三优" localSheetId="16">#REF!</definedName>
    <definedName name="砂面钛金不绣钢" localSheetId="16">#REF!</definedName>
    <definedName name="山西黑" localSheetId="16">#REF!</definedName>
    <definedName name="汕头建安土建单价" localSheetId="16">#REF!</definedName>
    <definedName name="失业" localSheetId="16">#REF!</definedName>
    <definedName name="失业保险" localSheetId="16">#REF!</definedName>
    <definedName name="石材踢脚线人工" localSheetId="16">#REF!</definedName>
    <definedName name="石膏板" localSheetId="16">#REF!</definedName>
    <definedName name="石膏板9厘" localSheetId="16">#REF!</definedName>
    <definedName name="石膏线60包人工" localSheetId="16">#REF!</definedName>
    <definedName name="实发金额" localSheetId="16">#REF!</definedName>
    <definedName name="实发数" localSheetId="16">#REF!</definedName>
    <definedName name="室内外地台差" localSheetId="16">'[5]承台(砖模) '!#REF!</definedName>
    <definedName name="室内外高差" localSheetId="16">#REF!</definedName>
    <definedName name="室内装修价格明细" localSheetId="16">EVALUATE+#REF!</definedName>
    <definedName name="数量" localSheetId="16">[6]工程量计算书!$G$1:$G$65536</definedName>
    <definedName name="双层石膏板人工" localSheetId="16">#REF!</definedName>
    <definedName name="水电" localSheetId="16">#REF!</definedName>
    <definedName name="水电1" localSheetId="16">#REF!</definedName>
    <definedName name="水泥沙" localSheetId="16">#REF!</definedName>
    <definedName name="水泥砂浆" localSheetId="16">#REF!</definedName>
    <definedName name="水泥砂浆找平人工" localSheetId="16">#REF!</definedName>
    <definedName name="税" localSheetId="16">#REF!</definedName>
    <definedName name="税率" localSheetId="16">#REF!</definedName>
    <definedName name="速算扣除数" localSheetId="16">#REF!</definedName>
    <definedName name="梯" localSheetId="16">'[1]02清单总说明'!B</definedName>
    <definedName name="踢脚线高" localSheetId="16">[5]柱!#REF!</definedName>
    <definedName name="天花ICI" localSheetId="16">#REF!</definedName>
    <definedName name="条形铝扣板天花吊顶" localSheetId="16">#REF!</definedName>
    <definedName name="调正" localSheetId="16">#REF!</definedName>
    <definedName name="砼结果" localSheetId="16">[8]B4零星!#REF!</definedName>
    <definedName name="筒灯华辉4寸防雾" localSheetId="16">#REF!</definedName>
    <definedName name="筒灯华辉9w" localSheetId="16">#REF!</definedName>
    <definedName name="筒灯欧普" localSheetId="16">#REF!</definedName>
    <definedName name="西班牙米黄" localSheetId="16">#REF!</definedName>
    <definedName name="小计1" localSheetId="16">#REF!</definedName>
    <definedName name="小计2" localSheetId="16">#REF!</definedName>
    <definedName name="新" localSheetId="16">'[1]02清单总说明'!B</definedName>
    <definedName name="新二" localSheetId="16">#REF!</definedName>
    <definedName name="新西米" localSheetId="16">#REF!</definedName>
    <definedName name="新西米门套鞋" localSheetId="16">#REF!</definedName>
    <definedName name="姓名" localSheetId="16">#REF!</definedName>
    <definedName name="序号" localSheetId="16">IF([9]汇总表!$B1="","",COUNTA([9]汇总表!#REF!))</definedName>
    <definedName name="养老" localSheetId="16">#REF!</definedName>
    <definedName name="养老金" localSheetId="16">#REF!</definedName>
    <definedName name="腰筋锚长" localSheetId="16">[2]内围地梁钢筋说明!$C$20</definedName>
    <definedName name="医疗" localSheetId="16">#REF!</definedName>
    <definedName name="医疗保险" localSheetId="16">#REF!</definedName>
    <definedName name="已付款明细表" localSheetId="16">#REF!</definedName>
    <definedName name="已结算" localSheetId="16">#REF!</definedName>
    <definedName name="英国棕" localSheetId="16">#REF!</definedName>
    <definedName name="英国棕门套鞋" localSheetId="16">#REF!</definedName>
    <definedName name="应缴税所得" localSheetId="16">#REF!</definedName>
    <definedName name="油漆人工" localSheetId="16">#REF!</definedName>
    <definedName name="职务或职称补贴" localSheetId="16">#REF!</definedName>
    <definedName name="止" localSheetId="16">#REF!</definedName>
    <definedName name="治安" localSheetId="16">#REF!</definedName>
    <definedName name="住房公积金" localSheetId="16">#REF!</definedName>
    <definedName name="租金" localSheetId="16">#REF!</definedName>
    <definedName name="전" localSheetId="16">#REF!</definedName>
    <definedName name="주택사업본부" localSheetId="16">#REF!</definedName>
    <definedName name="철구사업본부" localSheetId="16">#REF!</definedName>
    <definedName name="_8_8" localSheetId="8">EVALUATE+#REF!</definedName>
    <definedName name="_xlnm.Print_Area" localSheetId="8">'06土建清单'!$A$1:$I$509</definedName>
    <definedName name="_xlnm.Print_Titles" localSheetId="8">'06土建清单'!$1:$3</definedName>
    <definedName name="栏杆价格明细" localSheetId="8">EVALUATE+#REF!</definedName>
    <definedName name="室内装修价格明细" localSheetId="8">EVALUATE+#REF!</definedName>
    <definedName name="_xlnm.Print_Area" localSheetId="20">'18总承包服务费报价表'!$A$1:$E$23</definedName>
    <definedName name="_xlnm.Print_Titles" localSheetId="11">'09水电汇总表'!$1:$1</definedName>
    <definedName name="_xlnm.Print_Area" localSheetId="2">'01封面'!$A$1:$K$35</definedName>
    <definedName name="_xlnm.Print_Area" localSheetId="5">'03附件钢筋工程量计算规则'!$A$1:$B$8</definedName>
    <definedName name="_______ys1" localSheetId="1">#REF!</definedName>
    <definedName name="______ys1" localSheetId="1">#REF!</definedName>
    <definedName name="______ys3" localSheetId="1">#REF!</definedName>
    <definedName name="____sn02" localSheetId="1">#REF!</definedName>
    <definedName name="____sn03" localSheetId="1">#REF!</definedName>
    <definedName name="____sn04" localSheetId="1">#REF!</definedName>
    <definedName name="____sn05" localSheetId="1">#REF!</definedName>
    <definedName name="____sn06" localSheetId="1">#REF!</definedName>
    <definedName name="____sn07" localSheetId="1">#REF!</definedName>
    <definedName name="____sn08" localSheetId="1">#REF!</definedName>
    <definedName name="____x1" localSheetId="1">#REF!</definedName>
    <definedName name="___sn01" localSheetId="1">#REF!</definedName>
    <definedName name="___sn02" localSheetId="1">#REF!</definedName>
    <definedName name="___sn03" localSheetId="1">#REF!</definedName>
    <definedName name="___sn04" localSheetId="1">#REF!</definedName>
    <definedName name="___sn05" localSheetId="1">#REF!</definedName>
    <definedName name="___sn06" localSheetId="1">#REF!</definedName>
    <definedName name="___sn07" localSheetId="1">#REF!</definedName>
    <definedName name="___sn08" localSheetId="1">#REF!</definedName>
    <definedName name="___x1" localSheetId="1">#REF!</definedName>
    <definedName name="___ys2" localSheetId="1">#REF!</definedName>
    <definedName name="__a1" localSheetId="1">#REF!</definedName>
    <definedName name="__a2" localSheetId="1">#REF!</definedName>
    <definedName name="__sn01" localSheetId="1">#REF!</definedName>
    <definedName name="__sn02" localSheetId="1">#REF!</definedName>
    <definedName name="__sn03" localSheetId="1">#REF!</definedName>
    <definedName name="__sn04" localSheetId="1">#REF!</definedName>
    <definedName name="__sn05" localSheetId="1">#REF!</definedName>
    <definedName name="__sn06" localSheetId="1">#REF!</definedName>
    <definedName name="__sn07" localSheetId="1">#REF!</definedName>
    <definedName name="__sn08" localSheetId="1">#REF!</definedName>
    <definedName name="__x1" localSheetId="1">#REF!</definedName>
    <definedName name="__xlnm._FilterDatabase" localSheetId="1">#REF!</definedName>
    <definedName name="__ys1" localSheetId="1">#REF!</definedName>
    <definedName name="__ys2" localSheetId="1">#REF!</definedName>
    <definedName name="__ys3" localSheetId="1">#REF!</definedName>
    <definedName name="_1.0_1.3_24" localSheetId="1">#REF!</definedName>
    <definedName name="_1a1_" localSheetId="1">#REF!</definedName>
    <definedName name="_3a111_" localSheetId="1">#REF!</definedName>
    <definedName name="_43.1_4.3_0.3_2_1.1__0.2_0.2_2" localSheetId="1">#REF!</definedName>
    <definedName name="_4a2_" localSheetId="1">#REF!</definedName>
    <definedName name="_4x1_" localSheetId="1">#REF!</definedName>
    <definedName name="_8_8" localSheetId="1">EVALUATE+#REF!</definedName>
    <definedName name="_a1" localSheetId="1">#REF!</definedName>
    <definedName name="_a2" localSheetId="1">#REF!</definedName>
    <definedName name="_xlnm._FilterDatabase" localSheetId="1" hidden="1">#REF!</definedName>
    <definedName name="_m3" localSheetId="1">#REF!</definedName>
    <definedName name="_sn01" localSheetId="1">#REF!</definedName>
    <definedName name="_sn02" localSheetId="1">#REF!</definedName>
    <definedName name="_sn03" localSheetId="1">#REF!</definedName>
    <definedName name="_sn04" localSheetId="1">#REF!</definedName>
    <definedName name="_sn05" localSheetId="1">#REF!</definedName>
    <definedName name="_sn06" localSheetId="1">#REF!</definedName>
    <definedName name="_sn07" localSheetId="1">#REF!</definedName>
    <definedName name="_sn08" localSheetId="1">#REF!</definedName>
    <definedName name="_x1" localSheetId="1">#REF!</definedName>
    <definedName name="_ys1" localSheetId="1">#REF!</definedName>
    <definedName name="_ys2" localSheetId="1">#REF!</definedName>
    <definedName name="_ys3" localSheetId="1">#REF!</definedName>
    <definedName name="AAA" localSheetId="1">#REF!+#REF!+0.1</definedName>
    <definedName name="AAAA" localSheetId="1">#REF!+#REF!+0.1</definedName>
    <definedName name="aaaaaa" localSheetId="1">#REF!</definedName>
    <definedName name="ac" localSheetId="1">#REF!</definedName>
    <definedName name="ASA" localSheetId="1">#REF!</definedName>
    <definedName name="Database" localSheetId="1" hidden="1">#REF!</definedName>
    <definedName name="DAWF" localSheetId="1">#REF!</definedName>
    <definedName name="DD" localSheetId="1">#REF!</definedName>
    <definedName name="Ddd" localSheetId="1">#REF!</definedName>
    <definedName name="DIXI" localSheetId="1">#REF!</definedName>
    <definedName name="dw" localSheetId="1">#REF!</definedName>
    <definedName name="eeeee" localSheetId="1">#REF!</definedName>
    <definedName name="eq" localSheetId="1">#REF!</definedName>
    <definedName name="Excel_BuiltIn__FilterDatabase_6" localSheetId="1">#REF!</definedName>
    <definedName name="fadfadsfadf" localSheetId="1" hidden="1">#REF!</definedName>
    <definedName name="FDGWERY" localSheetId="1">#REF!</definedName>
    <definedName name="FJTYJ" localSheetId="1">#REF!</definedName>
    <definedName name="FM1.1" localSheetId="1">#REF!</definedName>
    <definedName name="FM1.2" localSheetId="1">#REF!</definedName>
    <definedName name="FM1.3" localSheetId="1">#REF!</definedName>
    <definedName name="FM1.4" localSheetId="1">#REF!</definedName>
    <definedName name="FM1.5" localSheetId="1">#REF!</definedName>
    <definedName name="FM1.6" localSheetId="1">#REF!</definedName>
    <definedName name="FM1.7" localSheetId="1">#REF!</definedName>
    <definedName name="FM10.2" localSheetId="1">#REF!</definedName>
    <definedName name="FM11.2" localSheetId="1">#REF!</definedName>
    <definedName name="FM2.2" localSheetId="1">#REF!</definedName>
    <definedName name="FM乙10.1" localSheetId="1">#REF!</definedName>
    <definedName name="FM乙10.2" localSheetId="1">#REF!</definedName>
    <definedName name="FM乙10.3" localSheetId="1">#REF!</definedName>
    <definedName name="FVGVYUGB" localSheetId="1">#REF!</definedName>
    <definedName name="ghnyujmjyijm" localSheetId="1">#REF!</definedName>
    <definedName name="HM1.1" localSheetId="1">#REF!</definedName>
    <definedName name="HM10.1" localSheetId="1">#REF!</definedName>
    <definedName name="HM2.1" localSheetId="1">#REF!</definedName>
    <definedName name="kjm" localSheetId="1">#REF!</definedName>
    <definedName name="LBY1.1" localSheetId="1">#REF!</definedName>
    <definedName name="LBY1.2" localSheetId="1">#REF!</definedName>
    <definedName name="LBY1.3" localSheetId="1">#REF!</definedName>
    <definedName name="LBY2.1" localSheetId="1">#REF!</definedName>
    <definedName name="LBY2.2" localSheetId="1">#REF!</definedName>
    <definedName name="LBY2.4" localSheetId="1">#REF!</definedName>
    <definedName name="LBY2.5" localSheetId="1">#REF!</definedName>
    <definedName name="LBY2.6" localSheetId="1">#REF!</definedName>
    <definedName name="LC1.1" localSheetId="1">#REF!</definedName>
    <definedName name="LC1.10" localSheetId="1">#REF!</definedName>
    <definedName name="LC1.11" localSheetId="1">#REF!</definedName>
    <definedName name="LC1.12" localSheetId="1">#REF!</definedName>
    <definedName name="LC1.2" localSheetId="1">#REF!</definedName>
    <definedName name="LC1.3" localSheetId="1">#REF!</definedName>
    <definedName name="LC1.4" localSheetId="1">#REF!</definedName>
    <definedName name="LC1.5" localSheetId="1">#REF!</definedName>
    <definedName name="LC1.6" localSheetId="1">#REF!</definedName>
    <definedName name="LC1.7" localSheetId="1">#REF!</definedName>
    <definedName name="LC1.8" localSheetId="1">#REF!</definedName>
    <definedName name="LC1.9" localSheetId="1">#REF!</definedName>
    <definedName name="LC10.1" localSheetId="1">#REF!</definedName>
    <definedName name="LC10.10" localSheetId="1">#REF!</definedName>
    <definedName name="LC10.11" localSheetId="1">#REF!</definedName>
    <definedName name="LC10.12" localSheetId="1">#REF!</definedName>
    <definedName name="LC10.13" localSheetId="1">#REF!</definedName>
    <definedName name="LC10.14" localSheetId="1">#REF!</definedName>
    <definedName name="LC10.15" localSheetId="1">#REF!</definedName>
    <definedName name="LC10.16" localSheetId="1">#REF!</definedName>
    <definedName name="LC10.2" localSheetId="1">#REF!</definedName>
    <definedName name="LC10.3" localSheetId="1">#REF!</definedName>
    <definedName name="LC10.4" localSheetId="1">#REF!</definedName>
    <definedName name="LC10.5" localSheetId="1">#REF!</definedName>
    <definedName name="LC10.6" localSheetId="1">#REF!</definedName>
    <definedName name="LC10.7" localSheetId="1">#REF!</definedName>
    <definedName name="LC10.8" localSheetId="1">#REF!</definedName>
    <definedName name="LC10.9" localSheetId="1">#REF!</definedName>
    <definedName name="LC11.1" localSheetId="1">#REF!</definedName>
    <definedName name="LC11.11" localSheetId="1">#REF!</definedName>
    <definedName name="LC11.12" localSheetId="1">#REF!</definedName>
    <definedName name="LC11.16" localSheetId="1">#REF!</definedName>
    <definedName name="LC11.3" localSheetId="1">#REF!</definedName>
    <definedName name="LC11.4" localSheetId="1">#REF!</definedName>
    <definedName name="LC11.5" localSheetId="1">#REF!</definedName>
    <definedName name="LC11.8" localSheetId="1">#REF!</definedName>
    <definedName name="LC11.9" localSheetId="1">#REF!</definedName>
    <definedName name="LC2.1" localSheetId="1">#REF!</definedName>
    <definedName name="LC2.10" localSheetId="1">#REF!</definedName>
    <definedName name="LC2.11" localSheetId="1">#REF!</definedName>
    <definedName name="LC2.2" localSheetId="1">#REF!</definedName>
    <definedName name="LC2.3" localSheetId="1">#REF!</definedName>
    <definedName name="LC2.4" localSheetId="1">#REF!</definedName>
    <definedName name="LC2.5" localSheetId="1">#REF!</definedName>
    <definedName name="LC2.6" localSheetId="1">#REF!</definedName>
    <definedName name="LC2.7" localSheetId="1">#REF!</definedName>
    <definedName name="LC2.8" localSheetId="1">#REF!</definedName>
    <definedName name="LC2.9" localSheetId="1">#REF!</definedName>
    <definedName name="LM1.1" localSheetId="1">#REF!</definedName>
    <definedName name="LM1.2" localSheetId="1">#REF!</definedName>
    <definedName name="LM1.3" localSheetId="1">#REF!</definedName>
    <definedName name="LM1.4" localSheetId="1">#REF!</definedName>
    <definedName name="LM10.1" localSheetId="1">#REF!</definedName>
    <definedName name="LM10.2" localSheetId="1">#REF!</definedName>
    <definedName name="LM10.3" localSheetId="1">#REF!</definedName>
    <definedName name="LM11.2" localSheetId="1">#REF!</definedName>
    <definedName name="LM11.4" localSheetId="1">#REF!</definedName>
    <definedName name="LM11.4a" localSheetId="1">#REF!</definedName>
    <definedName name="LM2.1" localSheetId="1">#REF!</definedName>
    <definedName name="LMC11.1" localSheetId="1">#REF!</definedName>
    <definedName name="LMC11.2" localSheetId="1">#REF!</definedName>
    <definedName name="LMC11.4" localSheetId="1">#REF!</definedName>
    <definedName name="LMC2.1" localSheetId="1">#REF!</definedName>
    <definedName name="LMC2.2" localSheetId="1">#REF!</definedName>
    <definedName name="mj_1" localSheetId="1">#REF!</definedName>
    <definedName name="mj_2" localSheetId="1">#REF!</definedName>
    <definedName name="MM1.1" localSheetId="1">#REF!</definedName>
    <definedName name="MM10.1" localSheetId="1">#REF!</definedName>
    <definedName name="MM10.2" localSheetId="1">#REF!</definedName>
    <definedName name="MM11.1" localSheetId="1">#REF!</definedName>
    <definedName name="MM2.1" localSheetId="1">#REF!</definedName>
    <definedName name="Print_Area_MI" localSheetId="1">#REF!</definedName>
    <definedName name="q" localSheetId="1">#REF!</definedName>
    <definedName name="qq" localSheetId="1">#REF!</definedName>
    <definedName name="qw" localSheetId="1">#REF!</definedName>
    <definedName name="qwq" localSheetId="1">#REF!</definedName>
    <definedName name="sdsad" localSheetId="1">#REF!</definedName>
    <definedName name="series01" localSheetId="1">#REF!</definedName>
    <definedName name="series02" localSheetId="1">#REF!</definedName>
    <definedName name="series03" localSheetId="1">#REF!</definedName>
    <definedName name="series04" localSheetId="1">#REF!</definedName>
    <definedName name="series05" localSheetId="1">#REF!</definedName>
    <definedName name="series06" localSheetId="1">#REF!</definedName>
    <definedName name="series07" localSheetId="1">#REF!</definedName>
    <definedName name="series08" localSheetId="1">#REF!</definedName>
    <definedName name="series09" localSheetId="1">#REF!</definedName>
    <definedName name="series10" localSheetId="1">#REF!</definedName>
    <definedName name="series18" localSheetId="1">#REF!</definedName>
    <definedName name="tg4wt" localSheetId="1">#REF!</definedName>
    <definedName name="TLC1.1" localSheetId="1">#REF!</definedName>
    <definedName name="TLC1.2" localSheetId="1">#REF!</definedName>
    <definedName name="TLC2.1" localSheetId="1">#REF!</definedName>
    <definedName name="TLM1.1" localSheetId="1">#REF!</definedName>
    <definedName name="TLM1.2" localSheetId="1">#REF!</definedName>
    <definedName name="TLM10.1" localSheetId="1">#REF!</definedName>
    <definedName name="TLM10.2" localSheetId="1">#REF!</definedName>
    <definedName name="TLM11.1" localSheetId="1">#REF!</definedName>
    <definedName name="TLM11.2" localSheetId="1">#REF!</definedName>
    <definedName name="TLM2.1" localSheetId="1">#REF!</definedName>
    <definedName name="unyrunryjunt" localSheetId="1">#REF!</definedName>
    <definedName name="xvs" localSheetId="1">#REF!</definedName>
    <definedName name="zxd" localSheetId="1">#REF!</definedName>
    <definedName name="埃特板" localSheetId="1">#REF!</definedName>
    <definedName name="埃特板人工" localSheetId="1">#REF!</definedName>
    <definedName name="安装" localSheetId="1">#REF!</definedName>
    <definedName name="板厚" localSheetId="1">#REF!</definedName>
    <definedName name="保险" localSheetId="1">#REF!</definedName>
    <definedName name="保险金" localSheetId="1">#REF!</definedName>
    <definedName name="保养费" localSheetId="1">#REF!</definedName>
    <definedName name="贝砂金" localSheetId="1">#REF!</definedName>
    <definedName name="比例" localSheetId="1">#REF!</definedName>
    <definedName name="编号" localSheetId="1">#REF!</definedName>
    <definedName name="不锈钢板" localSheetId="1">#REF!</definedName>
    <definedName name="材料清单" localSheetId="1">OFFSET(#REF!,1,MATCH(#REF!,#REF!,0)-1,COUNTA(OFFSET(#REF!,1,MATCH(#REF!,#REF!,0)-1,500,1)),1)</definedName>
    <definedName name="产品成本分摊表" localSheetId="1">#REF!</definedName>
    <definedName name="潮阳水电单价" localSheetId="1">#REF!</definedName>
    <definedName name="承台含桩长" localSheetId="1">#REF!</definedName>
    <definedName name="抽芯1" localSheetId="1">#REF!</definedName>
    <definedName name="抽芯10" localSheetId="1">#REF!</definedName>
    <definedName name="抽芯11" localSheetId="1">#REF!</definedName>
    <definedName name="抽芯12" localSheetId="1">#REF!</definedName>
    <definedName name="抽芯13" localSheetId="1">#REF!</definedName>
    <definedName name="抽芯2" localSheetId="1">#REF!</definedName>
    <definedName name="抽芯3" localSheetId="1">#REF!</definedName>
    <definedName name="抽芯4" localSheetId="1">#REF!</definedName>
    <definedName name="抽芯5" localSheetId="1">#REF!</definedName>
    <definedName name="抽芯6" localSheetId="1">#REF!</definedName>
    <definedName name="抽芯7" localSheetId="1">#REF!</definedName>
    <definedName name="抽芯8" localSheetId="1">#REF!</definedName>
    <definedName name="抽芯9" localSheetId="1">#REF!</definedName>
    <definedName name="储金会" localSheetId="1">#REF!</definedName>
    <definedName name="窗护栏" localSheetId="1">#REF!</definedName>
    <definedName name="窗帘盒人工" localSheetId="1">#REF!</definedName>
    <definedName name="窗台石人工" localSheetId="1">#REF!</definedName>
    <definedName name="瓷砖踢脚线人工" localSheetId="1">#REF!</definedName>
    <definedName name="措施" localSheetId="1">#REF!</definedName>
    <definedName name="大堂花灯" localSheetId="1">#REF!</definedName>
    <definedName name="大堂射灯" localSheetId="1">#REF!</definedName>
    <definedName name="大堂筒灯" localSheetId="1">#REF!</definedName>
    <definedName name="代码" localSheetId="1">IF(#REF!="","",COUNTA(#REF!))</definedName>
    <definedName name="单边工作面宽" localSheetId="1">#REF!</definedName>
    <definedName name="单位" localSheetId="1">#REF!</definedName>
    <definedName name="挡水石人工" localSheetId="1">#REF!</definedName>
    <definedName name="灯带T4" localSheetId="1">#REF!</definedName>
    <definedName name="地面石材人工" localSheetId="1">#REF!</definedName>
    <definedName name="地坪厚度" localSheetId="1">#REF!</definedName>
    <definedName name="电梯厅墙地砖人工" localSheetId="1">#REF!</definedName>
    <definedName name="电梯厅油漆人工" localSheetId="1">#REF!</definedName>
    <definedName name="垫层单边突出宽" localSheetId="1">#REF!</definedName>
    <definedName name="垫层厚" localSheetId="1">#REF!</definedName>
    <definedName name="垫层厚度" localSheetId="1">#REF!</definedName>
    <definedName name="垫层突出单边宽" localSheetId="1">#REF!</definedName>
    <definedName name="定额编号前缀" localSheetId="1">IF(#REF!="","",VLOOKUP(#REF!,#REF!,2,0))</definedName>
    <definedName name="法定扣税额" localSheetId="1">#REF!</definedName>
    <definedName name="房建总清单" localSheetId="1">#REF!</definedName>
    <definedName name="仿啡网马赛克" localSheetId="1">#REF!</definedName>
    <definedName name="仿马赛克砖" localSheetId="1">#REF!</definedName>
    <definedName name="放坡" localSheetId="1">#REF!</definedName>
    <definedName name="啡慕斯" localSheetId="1">#REF!</definedName>
    <definedName name="分部工程" localSheetId="1">#REF!</definedName>
    <definedName name="分数" localSheetId="1">#REF!</definedName>
    <definedName name="分项工程" localSheetId="1">#REF!</definedName>
    <definedName name="钢筋砼差价" localSheetId="1">#REF!</definedName>
    <definedName name="钢筋砼价" localSheetId="1">#REF!</definedName>
    <definedName name="钢筋弯钩长度" localSheetId="1">#REF!</definedName>
    <definedName name="岗位工资" localSheetId="1">#REF!</definedName>
    <definedName name="岗位工资1" localSheetId="1">#REF!</definedName>
    <definedName name="岗效工资" localSheetId="1">#REF!:#REF!</definedName>
    <definedName name="工程量清单" localSheetId="1">#REF!</definedName>
    <definedName name="工会费" localSheetId="1">#REF!</definedName>
    <definedName name="工作面单边宽" localSheetId="1">#REF!</definedName>
    <definedName name="公积" localSheetId="1">#REF!</definedName>
    <definedName name="公积金1" localSheetId="1">#REF!</definedName>
    <definedName name="公积金2" localSheetId="1">#REF!</definedName>
    <definedName name="合计工程量" localSheetId="1">IF(#REF!="","",ROUND(SUMIF(#REF!,#REF!,#REF!),2))</definedName>
    <definedName name="合计应发" localSheetId="1">#REF!</definedName>
    <definedName name="合计应扣" localSheetId="1">#REF!</definedName>
    <definedName name="合同变更查询列表" localSheetId="1">#REF!</definedName>
    <definedName name="黑白根大理石" localSheetId="1">#REF!</definedName>
    <definedName name="黑金花" localSheetId="1">#REF!</definedName>
    <definedName name="黑金沙大理石" localSheetId="1">#REF!</definedName>
    <definedName name="黑色烤漆玻璃" localSheetId="1">#REF!</definedName>
    <definedName name="护栏" localSheetId="1">#REF!</definedName>
    <definedName name="华泰单价" localSheetId="1">#REF!</definedName>
    <definedName name="华西单价" localSheetId="1">#REF!</definedName>
    <definedName name="灰麻大理石" localSheetId="1">#REF!</definedName>
    <definedName name="汇总表单位" localSheetId="1">IF(#REF!="","",VLOOKUP(#REF!,#REF!,4,0))</definedName>
    <definedName name="汇总表分项工程名称" localSheetId="1">IF(#REF!="","",VLOOKUP(#REF!,#REF!,5,0))</definedName>
    <definedName name="汇总表工程量" localSheetId="1">IF(#REF!="","",VLOOKUP(#REF!,#REF!,3,0))</definedName>
    <definedName name="伙食补贴" localSheetId="1">#REF!:#REF!</definedName>
    <definedName name="计件" localSheetId="1">#REF!</definedName>
    <definedName name="计税收入" localSheetId="1">#REF!</definedName>
    <definedName name="计算公式" localSheetId="1">#REF!</definedName>
    <definedName name="加班" localSheetId="1">#REF!</definedName>
    <definedName name="加班工资" localSheetId="1">#REF!:#REF!</definedName>
    <definedName name="架空层" localSheetId="1">#REF!</definedName>
    <definedName name="奖金" localSheetId="1">#REF!</definedName>
    <definedName name="奖金1" localSheetId="1">#REF!</definedName>
    <definedName name="节日费" localSheetId="1">#REF!</definedName>
    <definedName name="睛" localSheetId="1">#REF!</definedName>
    <definedName name="镜面钛金不绣钢" localSheetId="1">#REF!</definedName>
    <definedName name="开间费" localSheetId="1">#REF!</definedName>
    <definedName name="科目余额表" localSheetId="1">#REF!</definedName>
    <definedName name="扣缴所得税" localSheetId="1">#REF!</definedName>
    <definedName name="拉丝不锈钢" localSheetId="1">#REF!</definedName>
    <definedName name="栏杆价格明细" localSheetId="1">EVALUATE+#REF!</definedName>
    <definedName name="磊" localSheetId="1">#REF!</definedName>
    <definedName name="利息总额" localSheetId="1">#REF!</definedName>
    <definedName name="铝边角" localSheetId="1">#REF!</definedName>
    <definedName name="铝扣板" localSheetId="1">#REF!</definedName>
    <definedName name="铝扣板人工" localSheetId="1">#REF!</definedName>
    <definedName name="铝条10mm" localSheetId="1">#REF!</definedName>
    <definedName name="绿化" localSheetId="1">#REF!</definedName>
    <definedName name="绿化3" localSheetId="1">#REF!</definedName>
    <definedName name="绿化补充" localSheetId="1">#REF!</definedName>
    <definedName name="玫瑰钛钢板" localSheetId="1">#REF!</definedName>
    <definedName name="门" localSheetId="1">#REF!</definedName>
    <definedName name="门编号" localSheetId="1">#REF!</definedName>
    <definedName name="门窗" localSheetId="1">#REF!</definedName>
    <definedName name="门窗表" localSheetId="1">#REF!</definedName>
    <definedName name="门窗表1" localSheetId="1">#REF!</definedName>
    <definedName name="门窗表a23" localSheetId="1">#REF!</definedName>
    <definedName name="门二" localSheetId="1">#REF!</definedName>
    <definedName name="门槛石人工" localSheetId="1">#REF!</definedName>
    <definedName name="门套鞋人工" localSheetId="1">#REF!</definedName>
    <definedName name="面积" localSheetId="1">#REF!</definedName>
    <definedName name="腻子等辅材" localSheetId="1">#REF!</definedName>
    <definedName name="年功工资" localSheetId="1">#REF!</definedName>
    <definedName name="排气扇" localSheetId="1">#REF!</definedName>
    <definedName name="配套辅材" localSheetId="1">#REF!</definedName>
    <definedName name="配套龙骨" localSheetId="1">#REF!</definedName>
    <definedName name="葡萄牙灰大理石" localSheetId="1">#REF!</definedName>
    <definedName name="其他1" localSheetId="1">#REF!</definedName>
    <definedName name="其他2" localSheetId="1">#REF!</definedName>
    <definedName name="其他3" localSheetId="1">#REF!</definedName>
    <definedName name="其他4" localSheetId="1">#REF!</definedName>
    <definedName name="其他补贴" localSheetId="1">#REF!:#REF!</definedName>
    <definedName name="其它" localSheetId="1">#REF!</definedName>
    <definedName name="其它1" localSheetId="1">#REF!</definedName>
    <definedName name="浅啡网" localSheetId="1">#REF!</definedName>
    <definedName name="墙布" localSheetId="1">#REF!</definedName>
    <definedName name="墙布1" localSheetId="1">#REF!</definedName>
    <definedName name="墙地砖人工" localSheetId="1">#REF!</definedName>
    <definedName name="墙面石材人工" localSheetId="1">#REF!</definedName>
    <definedName name="清饮" localSheetId="1">#REF!</definedName>
    <definedName name="清饮补贴" localSheetId="1">#REF!</definedName>
    <definedName name="全项目动态成本表" localSheetId="1">#REF!</definedName>
    <definedName name="人造米黄" localSheetId="1">#REF!</definedName>
    <definedName name="软木" localSheetId="1">#REF!</definedName>
    <definedName name="三优" localSheetId="1">#REF!</definedName>
    <definedName name="砂面钛金不绣钢" localSheetId="1">#REF!</definedName>
    <definedName name="山西黑" localSheetId="1">#REF!</definedName>
    <definedName name="汕头建安土建单价" localSheetId="1">#REF!</definedName>
    <definedName name="失业" localSheetId="1">#REF!</definedName>
    <definedName name="失业保险" localSheetId="1">#REF!</definedName>
    <definedName name="石材踢脚线人工" localSheetId="1">#REF!</definedName>
    <definedName name="石膏板" localSheetId="1">#REF!</definedName>
    <definedName name="石膏板9厘" localSheetId="1">#REF!</definedName>
    <definedName name="石膏线60包人工" localSheetId="1">#REF!</definedName>
    <definedName name="实发金额" localSheetId="1">#REF!</definedName>
    <definedName name="实发数" localSheetId="1">#REF!</definedName>
    <definedName name="室内外高差" localSheetId="1">#REF!</definedName>
    <definedName name="室内装修价格明细" localSheetId="1">EVALUATE+#REF!</definedName>
    <definedName name="双层石膏板人工" localSheetId="1">#REF!</definedName>
    <definedName name="水电" localSheetId="1">#REF!</definedName>
    <definedName name="水电1" localSheetId="1">#REF!</definedName>
    <definedName name="水泥沙" localSheetId="1">#REF!</definedName>
    <definedName name="水泥砂浆" localSheetId="1">#REF!</definedName>
    <definedName name="水泥砂浆找平人工" localSheetId="1">#REF!</definedName>
    <definedName name="税" localSheetId="1">#REF!</definedName>
    <definedName name="税率" localSheetId="1">#REF!</definedName>
    <definedName name="速算扣除数" localSheetId="1">#REF!</definedName>
    <definedName name="天花ICI" localSheetId="1">#REF!</definedName>
    <definedName name="条形铝扣板天花吊顶" localSheetId="1">#REF!</definedName>
    <definedName name="调正" localSheetId="1">#REF!</definedName>
    <definedName name="筒灯华辉4寸防雾" localSheetId="1">#REF!</definedName>
    <definedName name="筒灯华辉9w" localSheetId="1">#REF!</definedName>
    <definedName name="筒灯欧普" localSheetId="1">#REF!</definedName>
    <definedName name="西班牙米黄" localSheetId="1">#REF!</definedName>
    <definedName name="小计1" localSheetId="1">#REF!</definedName>
    <definedName name="小计2" localSheetId="1">#REF!</definedName>
    <definedName name="新二" localSheetId="1">#REF!</definedName>
    <definedName name="新西米" localSheetId="1">#REF!</definedName>
    <definedName name="新西米门套鞋" localSheetId="1">#REF!</definedName>
    <definedName name="姓名" localSheetId="1">#REF!</definedName>
    <definedName name="养老" localSheetId="1">#REF!</definedName>
    <definedName name="养老金" localSheetId="1">#REF!</definedName>
    <definedName name="医疗" localSheetId="1">#REF!</definedName>
    <definedName name="医疗保险" localSheetId="1">#REF!</definedName>
    <definedName name="已付款明细表" localSheetId="1">#REF!</definedName>
    <definedName name="已结算" localSheetId="1">#REF!</definedName>
    <definedName name="英国棕" localSheetId="1">#REF!</definedName>
    <definedName name="英国棕门套鞋" localSheetId="1">#REF!</definedName>
    <definedName name="应缴税所得" localSheetId="1">#REF!</definedName>
    <definedName name="油漆人工" localSheetId="1">#REF!</definedName>
    <definedName name="职务或职称补贴" localSheetId="1">#REF!</definedName>
    <definedName name="止" localSheetId="1">#REF!</definedName>
    <definedName name="治安" localSheetId="1">#REF!</definedName>
    <definedName name="住房公积金" localSheetId="1">#REF!</definedName>
    <definedName name="租金" localSheetId="1">#REF!</definedName>
    <definedName name="전" localSheetId="1">#REF!</definedName>
    <definedName name="주택사업본부" localSheetId="1">#REF!</definedName>
    <definedName name="철구사업본부" localSheetId="1">#REF!</definedName>
    <definedName name="_xlnm.Print_Titles" localSheetId="1">对标分析表!$1:$3</definedName>
    <definedName name="_xlnm.Print_Area" localSheetId="1">对标分析表!$A$1:$M$64</definedName>
    <definedName name="_______ys1" localSheetId="0">#REF!</definedName>
    <definedName name="______ys1" localSheetId="0">#REF!</definedName>
    <definedName name="______ys3" localSheetId="0">#REF!</definedName>
    <definedName name="____sn02" localSheetId="0">#REF!</definedName>
    <definedName name="____sn03" localSheetId="0">#REF!</definedName>
    <definedName name="____sn04" localSheetId="0">#REF!</definedName>
    <definedName name="____sn05" localSheetId="0">#REF!</definedName>
    <definedName name="____sn06" localSheetId="0">#REF!</definedName>
    <definedName name="____sn07" localSheetId="0">#REF!</definedName>
    <definedName name="____sn08" localSheetId="0">#REF!</definedName>
    <definedName name="____x1" localSheetId="0">#REF!</definedName>
    <definedName name="___sn01" localSheetId="0">#REF!</definedName>
    <definedName name="___sn02" localSheetId="0">#REF!</definedName>
    <definedName name="___sn03" localSheetId="0">#REF!</definedName>
    <definedName name="___sn04" localSheetId="0">#REF!</definedName>
    <definedName name="___sn05" localSheetId="0">#REF!</definedName>
    <definedName name="___sn06" localSheetId="0">#REF!</definedName>
    <definedName name="___sn07" localSheetId="0">#REF!</definedName>
    <definedName name="___sn08" localSheetId="0">#REF!</definedName>
    <definedName name="___x1" localSheetId="0">#REF!</definedName>
    <definedName name="___ys2" localSheetId="0">#REF!</definedName>
    <definedName name="__a1" localSheetId="0">#REF!</definedName>
    <definedName name="__a2" localSheetId="0">#REF!</definedName>
    <definedName name="__sn01" localSheetId="0">#REF!</definedName>
    <definedName name="__sn02" localSheetId="0">#REF!</definedName>
    <definedName name="__sn03" localSheetId="0">#REF!</definedName>
    <definedName name="__sn04" localSheetId="0">#REF!</definedName>
    <definedName name="__sn05" localSheetId="0">#REF!</definedName>
    <definedName name="__sn06" localSheetId="0">#REF!</definedName>
    <definedName name="__sn07" localSheetId="0">#REF!</definedName>
    <definedName name="__sn08" localSheetId="0">#REF!</definedName>
    <definedName name="__x1" localSheetId="0">#REF!</definedName>
    <definedName name="__xlnm._FilterDatabase" localSheetId="0">#REF!</definedName>
    <definedName name="__ys1" localSheetId="0">#REF!</definedName>
    <definedName name="__ys2" localSheetId="0">#REF!</definedName>
    <definedName name="__ys3" localSheetId="0">#REF!</definedName>
    <definedName name="_1.0_1.3_24" localSheetId="0">#REF!</definedName>
    <definedName name="_1a1_" localSheetId="0">#REF!</definedName>
    <definedName name="_3a111_" localSheetId="0">#REF!</definedName>
    <definedName name="_43.1_4.3_0.3_2_1.1__0.2_0.2_2" localSheetId="0">#REF!</definedName>
    <definedName name="_4a2_" localSheetId="0">#REF!</definedName>
    <definedName name="_4x1_" localSheetId="0">#REF!</definedName>
    <definedName name="_8_8" localSheetId="0">EVALUATE+#REF!</definedName>
    <definedName name="_a1" localSheetId="0">#REF!</definedName>
    <definedName name="_a2" localSheetId="0">#REF!</definedName>
    <definedName name="_xlnm._FilterDatabase" localSheetId="0" hidden="1">#REF!</definedName>
    <definedName name="_m3" localSheetId="0">#REF!</definedName>
    <definedName name="_sn01" localSheetId="0">#REF!</definedName>
    <definedName name="_sn02" localSheetId="0">#REF!</definedName>
    <definedName name="_sn03" localSheetId="0">#REF!</definedName>
    <definedName name="_sn04" localSheetId="0">#REF!</definedName>
    <definedName name="_sn05" localSheetId="0">#REF!</definedName>
    <definedName name="_sn06" localSheetId="0">#REF!</definedName>
    <definedName name="_sn07" localSheetId="0">#REF!</definedName>
    <definedName name="_sn08" localSheetId="0">#REF!</definedName>
    <definedName name="_x1" localSheetId="0">#REF!</definedName>
    <definedName name="_ys1" localSheetId="0">#REF!</definedName>
    <definedName name="_ys2" localSheetId="0">#REF!</definedName>
    <definedName name="_ys3" localSheetId="0">#REF!</definedName>
    <definedName name="AAA" localSheetId="0">#REF!+#REF!+0.1</definedName>
    <definedName name="AAAA" localSheetId="0">#REF!+#REF!+0.1</definedName>
    <definedName name="aaaaaa" localSheetId="0">#REF!</definedName>
    <definedName name="ac" localSheetId="0">#REF!</definedName>
    <definedName name="ASA" localSheetId="0">#REF!</definedName>
    <definedName name="Database" localSheetId="0" hidden="1">#REF!</definedName>
    <definedName name="DAWF" localSheetId="0">#REF!</definedName>
    <definedName name="DD" localSheetId="0">#REF!</definedName>
    <definedName name="Ddd" localSheetId="0">#REF!</definedName>
    <definedName name="DIXI" localSheetId="0">#REF!</definedName>
    <definedName name="dw" localSheetId="0">#REF!</definedName>
    <definedName name="eeeee" localSheetId="0">#REF!</definedName>
    <definedName name="eq" localSheetId="0">#REF!</definedName>
    <definedName name="Excel_BuiltIn__FilterDatabase_6" localSheetId="0">#REF!</definedName>
    <definedName name="fadfadsfadf" localSheetId="0" hidden="1">#REF!</definedName>
    <definedName name="FDGWERY" localSheetId="0">#REF!</definedName>
    <definedName name="FJTYJ" localSheetId="0">#REF!</definedName>
    <definedName name="FM1.1" localSheetId="0">#REF!</definedName>
    <definedName name="FM1.2" localSheetId="0">#REF!</definedName>
    <definedName name="FM1.3" localSheetId="0">#REF!</definedName>
    <definedName name="FM1.4" localSheetId="0">#REF!</definedName>
    <definedName name="FM1.5" localSheetId="0">#REF!</definedName>
    <definedName name="FM1.6" localSheetId="0">#REF!</definedName>
    <definedName name="FM1.7" localSheetId="0">#REF!</definedName>
    <definedName name="FM10.2" localSheetId="0">#REF!</definedName>
    <definedName name="FM11.2" localSheetId="0">#REF!</definedName>
    <definedName name="FM2.2" localSheetId="0">#REF!</definedName>
    <definedName name="FM乙10.1" localSheetId="0">#REF!</definedName>
    <definedName name="FM乙10.2" localSheetId="0">#REF!</definedName>
    <definedName name="FM乙10.3" localSheetId="0">#REF!</definedName>
    <definedName name="FVGVYUGB" localSheetId="0">#REF!</definedName>
    <definedName name="ghnyujmjyijm" localSheetId="0">#REF!</definedName>
    <definedName name="HM1.1" localSheetId="0">#REF!</definedName>
    <definedName name="HM10.1" localSheetId="0">#REF!</definedName>
    <definedName name="HM2.1" localSheetId="0">#REF!</definedName>
    <definedName name="kjm" localSheetId="0">#REF!</definedName>
    <definedName name="LBY1.1" localSheetId="0">#REF!</definedName>
    <definedName name="LBY1.2" localSheetId="0">#REF!</definedName>
    <definedName name="LBY1.3" localSheetId="0">#REF!</definedName>
    <definedName name="LBY2.1" localSheetId="0">#REF!</definedName>
    <definedName name="LBY2.2" localSheetId="0">#REF!</definedName>
    <definedName name="LBY2.4" localSheetId="0">#REF!</definedName>
    <definedName name="LBY2.5" localSheetId="0">#REF!</definedName>
    <definedName name="LBY2.6" localSheetId="0">#REF!</definedName>
    <definedName name="LC1.1" localSheetId="0">#REF!</definedName>
    <definedName name="LC1.10" localSheetId="0">#REF!</definedName>
    <definedName name="LC1.11" localSheetId="0">#REF!</definedName>
    <definedName name="LC1.12" localSheetId="0">#REF!</definedName>
    <definedName name="LC1.2" localSheetId="0">#REF!</definedName>
    <definedName name="LC1.3" localSheetId="0">#REF!</definedName>
    <definedName name="LC1.4" localSheetId="0">#REF!</definedName>
    <definedName name="LC1.5" localSheetId="0">#REF!</definedName>
    <definedName name="LC1.6" localSheetId="0">#REF!</definedName>
    <definedName name="LC1.7" localSheetId="0">#REF!</definedName>
    <definedName name="LC1.8" localSheetId="0">#REF!</definedName>
    <definedName name="LC1.9" localSheetId="0">#REF!</definedName>
    <definedName name="LC10.1" localSheetId="0">#REF!</definedName>
    <definedName name="LC10.10" localSheetId="0">#REF!</definedName>
    <definedName name="LC10.11" localSheetId="0">#REF!</definedName>
    <definedName name="LC10.12" localSheetId="0">#REF!</definedName>
    <definedName name="LC10.13" localSheetId="0">#REF!</definedName>
    <definedName name="LC10.14" localSheetId="0">#REF!</definedName>
    <definedName name="LC10.15" localSheetId="0">#REF!</definedName>
    <definedName name="LC10.16" localSheetId="0">#REF!</definedName>
    <definedName name="LC10.2" localSheetId="0">#REF!</definedName>
    <definedName name="LC10.3" localSheetId="0">#REF!</definedName>
    <definedName name="LC10.4" localSheetId="0">#REF!</definedName>
    <definedName name="LC10.5" localSheetId="0">#REF!</definedName>
    <definedName name="LC10.6" localSheetId="0">#REF!</definedName>
    <definedName name="LC10.7" localSheetId="0">#REF!</definedName>
    <definedName name="LC10.8" localSheetId="0">#REF!</definedName>
    <definedName name="LC10.9" localSheetId="0">#REF!</definedName>
    <definedName name="LC11.1" localSheetId="0">#REF!</definedName>
    <definedName name="LC11.11" localSheetId="0">#REF!</definedName>
    <definedName name="LC11.12" localSheetId="0">#REF!</definedName>
    <definedName name="LC11.16" localSheetId="0">#REF!</definedName>
    <definedName name="LC11.3" localSheetId="0">#REF!</definedName>
    <definedName name="LC11.4" localSheetId="0">#REF!</definedName>
    <definedName name="LC11.5" localSheetId="0">#REF!</definedName>
    <definedName name="LC11.8" localSheetId="0">#REF!</definedName>
    <definedName name="LC11.9" localSheetId="0">#REF!</definedName>
    <definedName name="LC2.1" localSheetId="0">#REF!</definedName>
    <definedName name="LC2.10" localSheetId="0">#REF!</definedName>
    <definedName name="LC2.11" localSheetId="0">#REF!</definedName>
    <definedName name="LC2.2" localSheetId="0">#REF!</definedName>
    <definedName name="LC2.3" localSheetId="0">#REF!</definedName>
    <definedName name="LC2.4" localSheetId="0">#REF!</definedName>
    <definedName name="LC2.5" localSheetId="0">#REF!</definedName>
    <definedName name="LC2.6" localSheetId="0">#REF!</definedName>
    <definedName name="LC2.7" localSheetId="0">#REF!</definedName>
    <definedName name="LC2.8" localSheetId="0">#REF!</definedName>
    <definedName name="LC2.9" localSheetId="0">#REF!</definedName>
    <definedName name="LM1.1" localSheetId="0">#REF!</definedName>
    <definedName name="LM1.2" localSheetId="0">#REF!</definedName>
    <definedName name="LM1.3" localSheetId="0">#REF!</definedName>
    <definedName name="LM1.4" localSheetId="0">#REF!</definedName>
    <definedName name="LM10.1" localSheetId="0">#REF!</definedName>
    <definedName name="LM10.2" localSheetId="0">#REF!</definedName>
    <definedName name="LM10.3" localSheetId="0">#REF!</definedName>
    <definedName name="LM11.2" localSheetId="0">#REF!</definedName>
    <definedName name="LM11.4" localSheetId="0">#REF!</definedName>
    <definedName name="LM11.4a" localSheetId="0">#REF!</definedName>
    <definedName name="LM2.1" localSheetId="0">#REF!</definedName>
    <definedName name="LMC11.1" localSheetId="0">#REF!</definedName>
    <definedName name="LMC11.2" localSheetId="0">#REF!</definedName>
    <definedName name="LMC11.4" localSheetId="0">#REF!</definedName>
    <definedName name="LMC2.1" localSheetId="0">#REF!</definedName>
    <definedName name="LMC2.2" localSheetId="0">#REF!</definedName>
    <definedName name="mj_1" localSheetId="0">#REF!</definedName>
    <definedName name="mj_2" localSheetId="0">#REF!</definedName>
    <definedName name="MM1.1" localSheetId="0">#REF!</definedName>
    <definedName name="MM10.1" localSheetId="0">#REF!</definedName>
    <definedName name="MM10.2" localSheetId="0">#REF!</definedName>
    <definedName name="MM11.1" localSheetId="0">#REF!</definedName>
    <definedName name="MM2.1" localSheetId="0">#REF!</definedName>
    <definedName name="Print_Area_MI" localSheetId="0">#REF!</definedName>
    <definedName name="q" localSheetId="0">#REF!</definedName>
    <definedName name="qq" localSheetId="0">#REF!</definedName>
    <definedName name="qw" localSheetId="0">#REF!</definedName>
    <definedName name="qwq" localSheetId="0">#REF!</definedName>
    <definedName name="sdsad" localSheetId="0">#REF!</definedName>
    <definedName name="series01" localSheetId="0">#REF!</definedName>
    <definedName name="series02" localSheetId="0">#REF!</definedName>
    <definedName name="series03" localSheetId="0">#REF!</definedName>
    <definedName name="series04" localSheetId="0">#REF!</definedName>
    <definedName name="series05" localSheetId="0">#REF!</definedName>
    <definedName name="series06" localSheetId="0">#REF!</definedName>
    <definedName name="series07" localSheetId="0">#REF!</definedName>
    <definedName name="series08" localSheetId="0">#REF!</definedName>
    <definedName name="series09" localSheetId="0">#REF!</definedName>
    <definedName name="series10" localSheetId="0">#REF!</definedName>
    <definedName name="series18" localSheetId="0">#REF!</definedName>
    <definedName name="tg4wt" localSheetId="0">#REF!</definedName>
    <definedName name="TLC1.1" localSheetId="0">#REF!</definedName>
    <definedName name="TLC1.2" localSheetId="0">#REF!</definedName>
    <definedName name="TLC2.1" localSheetId="0">#REF!</definedName>
    <definedName name="TLM1.1" localSheetId="0">#REF!</definedName>
    <definedName name="TLM1.2" localSheetId="0">#REF!</definedName>
    <definedName name="TLM10.1" localSheetId="0">#REF!</definedName>
    <definedName name="TLM10.2" localSheetId="0">#REF!</definedName>
    <definedName name="TLM11.1" localSheetId="0">#REF!</definedName>
    <definedName name="TLM11.2" localSheetId="0">#REF!</definedName>
    <definedName name="TLM2.1" localSheetId="0">#REF!</definedName>
    <definedName name="unyrunryjunt" localSheetId="0">#REF!</definedName>
    <definedName name="xvs" localSheetId="0">#REF!</definedName>
    <definedName name="zxd" localSheetId="0">#REF!</definedName>
    <definedName name="埃特板" localSheetId="0">#REF!</definedName>
    <definedName name="埃特板人工" localSheetId="0">#REF!</definedName>
    <definedName name="安装" localSheetId="0">#REF!</definedName>
    <definedName name="板厚" localSheetId="0">#REF!</definedName>
    <definedName name="保险" localSheetId="0">#REF!</definedName>
    <definedName name="保险金" localSheetId="0">#REF!</definedName>
    <definedName name="保养费" localSheetId="0">#REF!</definedName>
    <definedName name="贝砂金" localSheetId="0">#REF!</definedName>
    <definedName name="比例" localSheetId="0">#REF!</definedName>
    <definedName name="编号" localSheetId="0">#REF!</definedName>
    <definedName name="不锈钢板" localSheetId="0">#REF!</definedName>
    <definedName name="材料清单" localSheetId="0">OFFSET(#REF!,1,MATCH(#REF!,#REF!,0)-1,COUNTA(OFFSET(#REF!,1,MATCH(#REF!,#REF!,0)-1,500,1)),1)</definedName>
    <definedName name="产品成本分摊表" localSheetId="0">#REF!</definedName>
    <definedName name="潮阳水电单价" localSheetId="0">#REF!</definedName>
    <definedName name="承台含桩长" localSheetId="0">#REF!</definedName>
    <definedName name="抽芯1" localSheetId="0">#REF!</definedName>
    <definedName name="抽芯10" localSheetId="0">#REF!</definedName>
    <definedName name="抽芯11" localSheetId="0">#REF!</definedName>
    <definedName name="抽芯12" localSheetId="0">#REF!</definedName>
    <definedName name="抽芯13" localSheetId="0">#REF!</definedName>
    <definedName name="抽芯2" localSheetId="0">#REF!</definedName>
    <definedName name="抽芯3" localSheetId="0">#REF!</definedName>
    <definedName name="抽芯4" localSheetId="0">#REF!</definedName>
    <definedName name="抽芯5" localSheetId="0">#REF!</definedName>
    <definedName name="抽芯6" localSheetId="0">#REF!</definedName>
    <definedName name="抽芯7" localSheetId="0">#REF!</definedName>
    <definedName name="抽芯8" localSheetId="0">#REF!</definedName>
    <definedName name="抽芯9" localSheetId="0">#REF!</definedName>
    <definedName name="储金会" localSheetId="0">#REF!</definedName>
    <definedName name="窗护栏" localSheetId="0">#REF!</definedName>
    <definedName name="窗帘盒人工" localSheetId="0">#REF!</definedName>
    <definedName name="窗台石人工" localSheetId="0">#REF!</definedName>
    <definedName name="瓷砖踢脚线人工" localSheetId="0">#REF!</definedName>
    <definedName name="措施" localSheetId="0">#REF!</definedName>
    <definedName name="大堂花灯" localSheetId="0">#REF!</definedName>
    <definedName name="大堂射灯" localSheetId="0">#REF!</definedName>
    <definedName name="大堂筒灯" localSheetId="0">#REF!</definedName>
    <definedName name="代码" localSheetId="0">IF(#REF!="","",COUNTA(#REF!))</definedName>
    <definedName name="单边工作面宽" localSheetId="0">#REF!</definedName>
    <definedName name="单位" localSheetId="0">#REF!</definedName>
    <definedName name="挡水石人工" localSheetId="0">#REF!</definedName>
    <definedName name="灯带T4" localSheetId="0">#REF!</definedName>
    <definedName name="地面石材人工" localSheetId="0">#REF!</definedName>
    <definedName name="地坪厚度" localSheetId="0">#REF!</definedName>
    <definedName name="电梯厅墙地砖人工" localSheetId="0">#REF!</definedName>
    <definedName name="电梯厅油漆人工" localSheetId="0">#REF!</definedName>
    <definedName name="垫层单边突出宽" localSheetId="0">#REF!</definedName>
    <definedName name="垫层厚" localSheetId="0">#REF!</definedName>
    <definedName name="垫层厚度" localSheetId="0">#REF!</definedName>
    <definedName name="垫层突出单边宽" localSheetId="0">#REF!</definedName>
    <definedName name="定额编号前缀" localSheetId="0">IF(#REF!="","",VLOOKUP(#REF!,#REF!,2,0))</definedName>
    <definedName name="法定扣税额" localSheetId="0">#REF!</definedName>
    <definedName name="房建总清单" localSheetId="0">#REF!</definedName>
    <definedName name="仿啡网马赛克" localSheetId="0">#REF!</definedName>
    <definedName name="仿马赛克砖" localSheetId="0">#REF!</definedName>
    <definedName name="放坡" localSheetId="0">#REF!</definedName>
    <definedName name="啡慕斯" localSheetId="0">#REF!</definedName>
    <definedName name="分部工程" localSheetId="0">#REF!</definedName>
    <definedName name="分数" localSheetId="0">#REF!</definedName>
    <definedName name="分项工程" localSheetId="0">#REF!</definedName>
    <definedName name="钢筋砼差价" localSheetId="0">#REF!</definedName>
    <definedName name="钢筋砼价" localSheetId="0">#REF!</definedName>
    <definedName name="钢筋弯钩长度" localSheetId="0">#REF!</definedName>
    <definedName name="岗位工资" localSheetId="0">#REF!</definedName>
    <definedName name="岗位工资1" localSheetId="0">#REF!</definedName>
    <definedName name="岗效工资" localSheetId="0">#REF!:#REF!</definedName>
    <definedName name="工程量清单" localSheetId="0">#REF!</definedName>
    <definedName name="工会费" localSheetId="0">#REF!</definedName>
    <definedName name="工作面单边宽" localSheetId="0">#REF!</definedName>
    <definedName name="公积" localSheetId="0">#REF!</definedName>
    <definedName name="公积金1" localSheetId="0">#REF!</definedName>
    <definedName name="公积金2" localSheetId="0">#REF!</definedName>
    <definedName name="合计工程量" localSheetId="0">IF(#REF!="","",ROUND(SUMIF(#REF!,#REF!,#REF!),2))</definedName>
    <definedName name="合计应发" localSheetId="0">#REF!</definedName>
    <definedName name="合计应扣" localSheetId="0">#REF!</definedName>
    <definedName name="合同变更查询列表" localSheetId="0">#REF!</definedName>
    <definedName name="黑白根大理石" localSheetId="0">#REF!</definedName>
    <definedName name="黑金花" localSheetId="0">#REF!</definedName>
    <definedName name="黑金沙大理石" localSheetId="0">#REF!</definedName>
    <definedName name="黑色烤漆玻璃" localSheetId="0">#REF!</definedName>
    <definedName name="护栏" localSheetId="0">#REF!</definedName>
    <definedName name="华泰单价" localSheetId="0">#REF!</definedName>
    <definedName name="华西单价" localSheetId="0">#REF!</definedName>
    <definedName name="灰麻大理石" localSheetId="0">#REF!</definedName>
    <definedName name="汇总表单位" localSheetId="0">IF(#REF!="","",VLOOKUP(#REF!,#REF!,4,0))</definedName>
    <definedName name="汇总表分项工程名称" localSheetId="0">IF(#REF!="","",VLOOKUP(#REF!,#REF!,5,0))</definedName>
    <definedName name="汇总表工程量" localSheetId="0">IF(#REF!="","",VLOOKUP(#REF!,#REF!,3,0))</definedName>
    <definedName name="伙食补贴" localSheetId="0">#REF!:#REF!</definedName>
    <definedName name="计件" localSheetId="0">#REF!</definedName>
    <definedName name="计税收入" localSheetId="0">#REF!</definedName>
    <definedName name="计算公式" localSheetId="0">#REF!</definedName>
    <definedName name="加班" localSheetId="0">#REF!</definedName>
    <definedName name="加班工资" localSheetId="0">#REF!:#REF!</definedName>
    <definedName name="架空层" localSheetId="0">#REF!</definedName>
    <definedName name="奖金" localSheetId="0">#REF!</definedName>
    <definedName name="奖金1" localSheetId="0">#REF!</definedName>
    <definedName name="节日费" localSheetId="0">#REF!</definedName>
    <definedName name="睛" localSheetId="0">#REF!</definedName>
    <definedName name="镜面钛金不绣钢" localSheetId="0">#REF!</definedName>
    <definedName name="开间费" localSheetId="0">#REF!</definedName>
    <definedName name="科目余额表" localSheetId="0">#REF!</definedName>
    <definedName name="扣缴所得税" localSheetId="0">#REF!</definedName>
    <definedName name="拉丝不锈钢" localSheetId="0">#REF!</definedName>
    <definedName name="栏杆价格明细" localSheetId="0">EVALUATE+#REF!</definedName>
    <definedName name="磊" localSheetId="0">#REF!</definedName>
    <definedName name="利息总额" localSheetId="0">#REF!</definedName>
    <definedName name="铝边角" localSheetId="0">#REF!</definedName>
    <definedName name="铝扣板" localSheetId="0">#REF!</definedName>
    <definedName name="铝扣板人工" localSheetId="0">#REF!</definedName>
    <definedName name="铝条10mm" localSheetId="0">#REF!</definedName>
    <definedName name="绿化" localSheetId="0">#REF!</definedName>
    <definedName name="绿化3" localSheetId="0">#REF!</definedName>
    <definedName name="绿化补充" localSheetId="0">#REF!</definedName>
    <definedName name="玫瑰钛钢板" localSheetId="0">#REF!</definedName>
    <definedName name="门" localSheetId="0">#REF!</definedName>
    <definedName name="门编号" localSheetId="0">#REF!</definedName>
    <definedName name="门窗" localSheetId="0">#REF!</definedName>
    <definedName name="门窗表" localSheetId="0">#REF!</definedName>
    <definedName name="门窗表1" localSheetId="0">#REF!</definedName>
    <definedName name="门窗表a23" localSheetId="0">#REF!</definedName>
    <definedName name="门二" localSheetId="0">#REF!</definedName>
    <definedName name="门槛石人工" localSheetId="0">#REF!</definedName>
    <definedName name="门套鞋人工" localSheetId="0">#REF!</definedName>
    <definedName name="面积" localSheetId="0">#REF!</definedName>
    <definedName name="腻子等辅材" localSheetId="0">#REF!</definedName>
    <definedName name="年功工资" localSheetId="0">#REF!</definedName>
    <definedName name="排气扇" localSheetId="0">#REF!</definedName>
    <definedName name="配套辅材" localSheetId="0">#REF!</definedName>
    <definedName name="配套龙骨" localSheetId="0">#REF!</definedName>
    <definedName name="葡萄牙灰大理石" localSheetId="0">#REF!</definedName>
    <definedName name="其他1" localSheetId="0">#REF!</definedName>
    <definedName name="其他2" localSheetId="0">#REF!</definedName>
    <definedName name="其他3" localSheetId="0">#REF!</definedName>
    <definedName name="其他4" localSheetId="0">#REF!</definedName>
    <definedName name="其他补贴" localSheetId="0">#REF!:#REF!</definedName>
    <definedName name="其它" localSheetId="0">#REF!</definedName>
    <definedName name="其它1" localSheetId="0">#REF!</definedName>
    <definedName name="浅啡网" localSheetId="0">#REF!</definedName>
    <definedName name="墙布" localSheetId="0">#REF!</definedName>
    <definedName name="墙布1" localSheetId="0">#REF!</definedName>
    <definedName name="墙地砖人工" localSheetId="0">#REF!</definedName>
    <definedName name="墙面石材人工" localSheetId="0">#REF!</definedName>
    <definedName name="清饮" localSheetId="0">#REF!</definedName>
    <definedName name="清饮补贴" localSheetId="0">#REF!</definedName>
    <definedName name="全项目动态成本表" localSheetId="0">#REF!</definedName>
    <definedName name="人造米黄" localSheetId="0">#REF!</definedName>
    <definedName name="软木" localSheetId="0">#REF!</definedName>
    <definedName name="三优" localSheetId="0">#REF!</definedName>
    <definedName name="砂面钛金不绣钢" localSheetId="0">#REF!</definedName>
    <definedName name="山西黑" localSheetId="0">#REF!</definedName>
    <definedName name="汕头建安土建单价" localSheetId="0">#REF!</definedName>
    <definedName name="失业" localSheetId="0">#REF!</definedName>
    <definedName name="失业保险" localSheetId="0">#REF!</definedName>
    <definedName name="石材踢脚线人工" localSheetId="0">#REF!</definedName>
    <definedName name="石膏板" localSheetId="0">#REF!</definedName>
    <definedName name="石膏板9厘" localSheetId="0">#REF!</definedName>
    <definedName name="石膏线60包人工" localSheetId="0">#REF!</definedName>
    <definedName name="实发金额" localSheetId="0">#REF!</definedName>
    <definedName name="实发数" localSheetId="0">#REF!</definedName>
    <definedName name="室内外高差" localSheetId="0">#REF!</definedName>
    <definedName name="室内装修价格明细" localSheetId="0">EVALUATE+#REF!</definedName>
    <definedName name="双层石膏板人工" localSheetId="0">#REF!</definedName>
    <definedName name="水电" localSheetId="0">#REF!</definedName>
    <definedName name="水电1" localSheetId="0">#REF!</definedName>
    <definedName name="水泥沙" localSheetId="0">#REF!</definedName>
    <definedName name="水泥砂浆" localSheetId="0">#REF!</definedName>
    <definedName name="水泥砂浆找平人工" localSheetId="0">#REF!</definedName>
    <definedName name="税" localSheetId="0">#REF!</definedName>
    <definedName name="税率" localSheetId="0">#REF!</definedName>
    <definedName name="速算扣除数" localSheetId="0">#REF!</definedName>
    <definedName name="天花ICI" localSheetId="0">#REF!</definedName>
    <definedName name="条形铝扣板天花吊顶" localSheetId="0">#REF!</definedName>
    <definedName name="调正" localSheetId="0">#REF!</definedName>
    <definedName name="筒灯华辉4寸防雾" localSheetId="0">#REF!</definedName>
    <definedName name="筒灯华辉9w" localSheetId="0">#REF!</definedName>
    <definedName name="筒灯欧普" localSheetId="0">#REF!</definedName>
    <definedName name="西班牙米黄" localSheetId="0">#REF!</definedName>
    <definedName name="小计1" localSheetId="0">#REF!</definedName>
    <definedName name="小计2" localSheetId="0">#REF!</definedName>
    <definedName name="新二" localSheetId="0">#REF!</definedName>
    <definedName name="新西米" localSheetId="0">#REF!</definedName>
    <definedName name="新西米门套鞋" localSheetId="0">#REF!</definedName>
    <definedName name="姓名" localSheetId="0">#REF!</definedName>
    <definedName name="养老" localSheetId="0">#REF!</definedName>
    <definedName name="养老金" localSheetId="0">#REF!</definedName>
    <definedName name="医疗" localSheetId="0">#REF!</definedName>
    <definedName name="医疗保险" localSheetId="0">#REF!</definedName>
    <definedName name="已付款明细表" localSheetId="0">#REF!</definedName>
    <definedName name="已结算" localSheetId="0">#REF!</definedName>
    <definedName name="英国棕" localSheetId="0">#REF!</definedName>
    <definedName name="英国棕门套鞋" localSheetId="0">#REF!</definedName>
    <definedName name="应缴税所得" localSheetId="0">#REF!</definedName>
    <definedName name="油漆人工" localSheetId="0">#REF!</definedName>
    <definedName name="职务或职称补贴" localSheetId="0">#REF!</definedName>
    <definedName name="止" localSheetId="0">#REF!</definedName>
    <definedName name="治安" localSheetId="0">#REF!</definedName>
    <definedName name="住房公积金" localSheetId="0">#REF!</definedName>
    <definedName name="租金" localSheetId="0">#REF!</definedName>
    <definedName name="전" localSheetId="0">#REF!</definedName>
    <definedName name="주택사업본부" localSheetId="0">#REF!</definedName>
    <definedName name="철구사업본부" localSheetId="0">#REF!</definedName>
    <definedName name="_8_8" localSheetId="4">EVALUATE+#REF!</definedName>
    <definedName name="栏杆价格明细" localSheetId="4">EVALUATE+#REF!</definedName>
    <definedName name="室内装修价格明细" localSheetId="4">EVALUATE+#REF!</definedName>
    <definedName name="_xlnm.Print_Area" localSheetId="4">'02招标清单总说明'!$A$1:$B$53</definedName>
    <definedName name="_8_8" localSheetId="22">EVALUATE+#REF!</definedName>
    <definedName name="栏杆价格明细" localSheetId="22">EVALUATE+#REF!</definedName>
    <definedName name="室内装修价格明细" localSheetId="22">EVALUATE+#REF!</definedName>
    <definedName name="投标型号" localSheetId="22">IFERROR(LOOKUP(1,0/('20配电箱组价表 (2)'!XEZ1=[12]数据源!$B$1:$B$329),[12]数据源!$C$1:$C$329),"")</definedName>
    <definedName name="_xlnm.Print_Area" localSheetId="22">'20配电箱组价表 (2)'!$A$1:$H$878</definedName>
    <definedName name="_xlnm.Print_Titles" localSheetId="22">'20配电箱组价表 (2)'!$1:$1</definedName>
    <definedName name="_______ys1" localSheetId="19">#REF!</definedName>
    <definedName name="______ys1" localSheetId="19">#REF!</definedName>
    <definedName name="______ys3" localSheetId="19">#REF!</definedName>
    <definedName name="____sn02" localSheetId="19">#REF!</definedName>
    <definedName name="____sn03" localSheetId="19">#REF!</definedName>
    <definedName name="____sn04" localSheetId="19">#REF!</definedName>
    <definedName name="____sn05" localSheetId="19">#REF!</definedName>
    <definedName name="____sn06" localSheetId="19">#REF!</definedName>
    <definedName name="____sn07" localSheetId="19">#REF!</definedName>
    <definedName name="____sn08" localSheetId="19">#REF!</definedName>
    <definedName name="____x1" localSheetId="19">#REF!</definedName>
    <definedName name="___sn01" localSheetId="19">#REF!</definedName>
    <definedName name="___sn02" localSheetId="19">#REF!</definedName>
    <definedName name="___sn03" localSheetId="19">#REF!</definedName>
    <definedName name="___sn04" localSheetId="19">#REF!</definedName>
    <definedName name="___sn05" localSheetId="19">#REF!</definedName>
    <definedName name="___sn06" localSheetId="19">#REF!</definedName>
    <definedName name="___sn07" localSheetId="19">#REF!</definedName>
    <definedName name="___sn08" localSheetId="19">#REF!</definedName>
    <definedName name="___x1" localSheetId="19">#REF!</definedName>
    <definedName name="___ys2" localSheetId="19">#REF!</definedName>
    <definedName name="__a1" localSheetId="19">#REF!</definedName>
    <definedName name="__a2" localSheetId="19">#REF!</definedName>
    <definedName name="__sn01" localSheetId="19">#REF!</definedName>
    <definedName name="__sn02" localSheetId="19">#REF!</definedName>
    <definedName name="__sn03" localSheetId="19">#REF!</definedName>
    <definedName name="__sn04" localSheetId="19">#REF!</definedName>
    <definedName name="__sn05" localSheetId="19">#REF!</definedName>
    <definedName name="__sn06" localSheetId="19">#REF!</definedName>
    <definedName name="__sn07" localSheetId="19">#REF!</definedName>
    <definedName name="__sn08" localSheetId="19">#REF!</definedName>
    <definedName name="__x1" localSheetId="19">#REF!</definedName>
    <definedName name="__xlnm._FilterDatabase" localSheetId="19">#REF!</definedName>
    <definedName name="__ys1" localSheetId="19">#REF!</definedName>
    <definedName name="__ys2" localSheetId="19">#REF!</definedName>
    <definedName name="__ys3" localSheetId="19">#REF!</definedName>
    <definedName name="_1.0_1.3_24" localSheetId="19">#REF!</definedName>
    <definedName name="_1a1_" localSheetId="19">#REF!</definedName>
    <definedName name="_3a111_" localSheetId="19">#REF!</definedName>
    <definedName name="_43.1_4.3_0.3_2_1.1__0.2_0.2_2" localSheetId="19">#REF!</definedName>
    <definedName name="_4a2_" localSheetId="19">#REF!</definedName>
    <definedName name="_4x1_" localSheetId="19">#REF!</definedName>
    <definedName name="_8_8" localSheetId="19">EVALUATE+#REF!</definedName>
    <definedName name="_a1" localSheetId="19">#REF!</definedName>
    <definedName name="_a2" localSheetId="19">#REF!</definedName>
    <definedName name="_xlnm._FilterDatabase" localSheetId="19" hidden="1">#REF!</definedName>
    <definedName name="_m3" localSheetId="19">#REF!</definedName>
    <definedName name="_sn01" localSheetId="19">#REF!</definedName>
    <definedName name="_sn02" localSheetId="19">#REF!</definedName>
    <definedName name="_sn03" localSheetId="19">#REF!</definedName>
    <definedName name="_sn04" localSheetId="19">#REF!</definedName>
    <definedName name="_sn05" localSheetId="19">#REF!</definedName>
    <definedName name="_sn06" localSheetId="19">#REF!</definedName>
    <definedName name="_sn07" localSheetId="19">#REF!</definedName>
    <definedName name="_sn08" localSheetId="19">#REF!</definedName>
    <definedName name="_x1" localSheetId="19">#REF!</definedName>
    <definedName name="_ys1" localSheetId="19">#REF!</definedName>
    <definedName name="_ys2" localSheetId="19">#REF!</definedName>
    <definedName name="_ys3" localSheetId="19">#REF!</definedName>
    <definedName name="A2A3零星" localSheetId="19">[21]!B</definedName>
    <definedName name="A2A3外墙" localSheetId="19">[21]!B</definedName>
    <definedName name="A2A3阳台" localSheetId="19">[21]!B</definedName>
    <definedName name="AAA" localSheetId="19">#REF!+#REF!+0.1</definedName>
    <definedName name="AAAA" localSheetId="19">#REF!+#REF!+0.1</definedName>
    <definedName name="aaaaaa" localSheetId="19">#REF!</definedName>
    <definedName name="ac" localSheetId="19">#REF!</definedName>
    <definedName name="ASA" localSheetId="19">#REF!</definedName>
    <definedName name="B主筋锚长" localSheetId="19">[13]内围地梁钢筋说明!$C$17</definedName>
    <definedName name="Database" localSheetId="19" hidden="1">#REF!</definedName>
    <definedName name="DAWF" localSheetId="19">#REF!</definedName>
    <definedName name="DD" localSheetId="19">#REF!</definedName>
    <definedName name="Ddd" localSheetId="19">#REF!</definedName>
    <definedName name="DIXI" localSheetId="19">#REF!</definedName>
    <definedName name="dw" localSheetId="19">#REF!</definedName>
    <definedName name="edf" localSheetId="19">[14]时代廊桥花园23栋给排水工程!$C$1:$C$65536</definedName>
    <definedName name="eeeee" localSheetId="19">#REF!</definedName>
    <definedName name="eq" localSheetId="19">#REF!</definedName>
    <definedName name="Excel_BuiltIn__FilterDatabase_6" localSheetId="19">#REF!</definedName>
    <definedName name="fadfadsfadf" localSheetId="19" hidden="1">#REF!</definedName>
    <definedName name="fd" localSheetId="19">[14]时代廊桥花园23栋给排水工程!$G$1:$G$65536</definedName>
    <definedName name="FDGWERY" localSheetId="19">#REF!</definedName>
    <definedName name="FJTYJ" localSheetId="19">#REF!</definedName>
    <definedName name="FM1.1" localSheetId="19">#REF!</definedName>
    <definedName name="FM1.2" localSheetId="19">#REF!</definedName>
    <definedName name="FM1.3" localSheetId="19">#REF!</definedName>
    <definedName name="FM1.4" localSheetId="19">#REF!</definedName>
    <definedName name="FM1.5" localSheetId="19">#REF!</definedName>
    <definedName name="FM1.6" localSheetId="19">#REF!</definedName>
    <definedName name="FM1.7" localSheetId="19">#REF!</definedName>
    <definedName name="FM10.2" localSheetId="19">#REF!</definedName>
    <definedName name="FM11.2" localSheetId="19">#REF!</definedName>
    <definedName name="FM2.2" localSheetId="19">#REF!</definedName>
    <definedName name="FM乙10.1" localSheetId="19">#REF!</definedName>
    <definedName name="FM乙10.2" localSheetId="19">#REF!</definedName>
    <definedName name="FM乙10.3" localSheetId="19">#REF!</definedName>
    <definedName name="FVGVYUGB" localSheetId="19">#REF!</definedName>
    <definedName name="ghnyujmjyijm" localSheetId="19">#REF!</definedName>
    <definedName name="HM1.1" localSheetId="19">#REF!</definedName>
    <definedName name="HM10.1" localSheetId="19">#REF!</definedName>
    <definedName name="HM2.1" localSheetId="19">#REF!</definedName>
    <definedName name="kjm" localSheetId="19">#REF!</definedName>
    <definedName name="LBY1.1" localSheetId="19">#REF!</definedName>
    <definedName name="LBY1.2" localSheetId="19">#REF!</definedName>
    <definedName name="LBY1.3" localSheetId="19">#REF!</definedName>
    <definedName name="LBY2.1" localSheetId="19">#REF!</definedName>
    <definedName name="LBY2.2" localSheetId="19">#REF!</definedName>
    <definedName name="LBY2.4" localSheetId="19">#REF!</definedName>
    <definedName name="LBY2.5" localSheetId="19">#REF!</definedName>
    <definedName name="LBY2.6" localSheetId="19">#REF!</definedName>
    <definedName name="LC1.1" localSheetId="19">#REF!</definedName>
    <definedName name="LC1.10" localSheetId="19">#REF!</definedName>
    <definedName name="LC1.11" localSheetId="19">#REF!</definedName>
    <definedName name="LC1.12" localSheetId="19">#REF!</definedName>
    <definedName name="LC1.2" localSheetId="19">#REF!</definedName>
    <definedName name="LC1.3" localSheetId="19">#REF!</definedName>
    <definedName name="LC1.4" localSheetId="19">#REF!</definedName>
    <definedName name="LC1.5" localSheetId="19">#REF!</definedName>
    <definedName name="LC1.6" localSheetId="19">#REF!</definedName>
    <definedName name="LC1.7" localSheetId="19">#REF!</definedName>
    <definedName name="LC1.8" localSheetId="19">#REF!</definedName>
    <definedName name="LC1.9" localSheetId="19">#REF!</definedName>
    <definedName name="LC10.1" localSheetId="19">#REF!</definedName>
    <definedName name="LC10.10" localSheetId="19">#REF!</definedName>
    <definedName name="LC10.11" localSheetId="19">#REF!</definedName>
    <definedName name="LC10.12" localSheetId="19">#REF!</definedName>
    <definedName name="LC10.13" localSheetId="19">#REF!</definedName>
    <definedName name="LC10.14" localSheetId="19">#REF!</definedName>
    <definedName name="LC10.15" localSheetId="19">#REF!</definedName>
    <definedName name="LC10.16" localSheetId="19">#REF!</definedName>
    <definedName name="LC10.2" localSheetId="19">#REF!</definedName>
    <definedName name="LC10.3" localSheetId="19">#REF!</definedName>
    <definedName name="LC10.4" localSheetId="19">#REF!</definedName>
    <definedName name="LC10.5" localSheetId="19">#REF!</definedName>
    <definedName name="LC10.6" localSheetId="19">#REF!</definedName>
    <definedName name="LC10.7" localSheetId="19">#REF!</definedName>
    <definedName name="LC10.8" localSheetId="19">#REF!</definedName>
    <definedName name="LC10.9" localSheetId="19">#REF!</definedName>
    <definedName name="LC11.1" localSheetId="19">#REF!</definedName>
    <definedName name="LC11.11" localSheetId="19">#REF!</definedName>
    <definedName name="LC11.12" localSheetId="19">#REF!</definedName>
    <definedName name="LC11.16" localSheetId="19">#REF!</definedName>
    <definedName name="LC11.3" localSheetId="19">#REF!</definedName>
    <definedName name="LC11.4" localSheetId="19">#REF!</definedName>
    <definedName name="LC11.5" localSheetId="19">#REF!</definedName>
    <definedName name="LC11.8" localSheetId="19">#REF!</definedName>
    <definedName name="LC11.9" localSheetId="19">#REF!</definedName>
    <definedName name="LC2.1" localSheetId="19">#REF!</definedName>
    <definedName name="LC2.10" localSheetId="19">#REF!</definedName>
    <definedName name="LC2.11" localSheetId="19">#REF!</definedName>
    <definedName name="LC2.2" localSheetId="19">#REF!</definedName>
    <definedName name="LC2.3" localSheetId="19">#REF!</definedName>
    <definedName name="LC2.4" localSheetId="19">#REF!</definedName>
    <definedName name="LC2.5" localSheetId="19">#REF!</definedName>
    <definedName name="LC2.6" localSheetId="19">#REF!</definedName>
    <definedName name="LC2.7" localSheetId="19">#REF!</definedName>
    <definedName name="LC2.8" localSheetId="19">#REF!</definedName>
    <definedName name="LC2.9" localSheetId="19">#REF!</definedName>
    <definedName name="LM1.1" localSheetId="19">#REF!</definedName>
    <definedName name="LM1.2" localSheetId="19">#REF!</definedName>
    <definedName name="LM1.3" localSheetId="19">#REF!</definedName>
    <definedName name="LM1.4" localSheetId="19">#REF!</definedName>
    <definedName name="LM10.1" localSheetId="19">#REF!</definedName>
    <definedName name="LM10.2" localSheetId="19">#REF!</definedName>
    <definedName name="LM10.3" localSheetId="19">#REF!</definedName>
    <definedName name="LM11.2" localSheetId="19">#REF!</definedName>
    <definedName name="LM11.4" localSheetId="19">#REF!</definedName>
    <definedName name="LM11.4a" localSheetId="19">#REF!</definedName>
    <definedName name="LM2.1" localSheetId="19">#REF!</definedName>
    <definedName name="LMC11.1" localSheetId="19">#REF!</definedName>
    <definedName name="LMC11.2" localSheetId="19">#REF!</definedName>
    <definedName name="LMC11.4" localSheetId="19">#REF!</definedName>
    <definedName name="LMC2.1" localSheetId="19">#REF!</definedName>
    <definedName name="LMC2.2" localSheetId="19">#REF!</definedName>
    <definedName name="louti" localSheetId="19">[21]!B</definedName>
    <definedName name="mj_1" localSheetId="19">#REF!</definedName>
    <definedName name="mj_2" localSheetId="19">#REF!</definedName>
    <definedName name="MM1.1" localSheetId="19">#REF!</definedName>
    <definedName name="MM10.1" localSheetId="19">#REF!</definedName>
    <definedName name="MM10.2" localSheetId="19">#REF!</definedName>
    <definedName name="MM11.1" localSheetId="19">#REF!</definedName>
    <definedName name="MM2.1" localSheetId="19">#REF!</definedName>
    <definedName name="Print_Area_MI" localSheetId="19">#REF!</definedName>
    <definedName name="q" localSheetId="19">#REF!</definedName>
    <definedName name="qq" localSheetId="19">#REF!</definedName>
    <definedName name="qw" localSheetId="19">#REF!</definedName>
    <definedName name="qwq" localSheetId="19">#REF!</definedName>
    <definedName name="S" localSheetId="19">[15]梁!$X1*1.2</definedName>
    <definedName name="sdsad" localSheetId="19">#REF!</definedName>
    <definedName name="series01" localSheetId="19">#REF!</definedName>
    <definedName name="series02" localSheetId="19">#REF!</definedName>
    <definedName name="series03" localSheetId="19">#REF!</definedName>
    <definedName name="series04" localSheetId="19">#REF!</definedName>
    <definedName name="series05" localSheetId="19">#REF!</definedName>
    <definedName name="series06" localSheetId="19">#REF!</definedName>
    <definedName name="series07" localSheetId="19">#REF!</definedName>
    <definedName name="series08" localSheetId="19">#REF!</definedName>
    <definedName name="series09" localSheetId="19">#REF!</definedName>
    <definedName name="series10" localSheetId="19">#REF!</definedName>
    <definedName name="series18" localSheetId="19">#REF!</definedName>
    <definedName name="tg4wt" localSheetId="19">#REF!</definedName>
    <definedName name="TLC1.1" localSheetId="19">#REF!</definedName>
    <definedName name="TLC1.2" localSheetId="19">#REF!</definedName>
    <definedName name="TLC2.1" localSheetId="19">#REF!</definedName>
    <definedName name="TLM1.1" localSheetId="19">#REF!</definedName>
    <definedName name="TLM1.2" localSheetId="19">#REF!</definedName>
    <definedName name="TLM10.1" localSheetId="19">#REF!</definedName>
    <definedName name="TLM10.2" localSheetId="19">#REF!</definedName>
    <definedName name="TLM11.1" localSheetId="19">#REF!</definedName>
    <definedName name="TLM11.2" localSheetId="19">#REF!</definedName>
    <definedName name="TLM2.1" localSheetId="19">#REF!</definedName>
    <definedName name="unyrunryjunt" localSheetId="19">#REF!</definedName>
    <definedName name="xvs" localSheetId="19">#REF!</definedName>
    <definedName name="zxd" localSheetId="19">#REF!</definedName>
    <definedName name="埃特板" localSheetId="19">#REF!</definedName>
    <definedName name="埃特板人工" localSheetId="19">#REF!</definedName>
    <definedName name="安装" localSheetId="19">#REF!</definedName>
    <definedName name="板厚" localSheetId="19">#REF!</definedName>
    <definedName name="保险" localSheetId="19">#REF!</definedName>
    <definedName name="保险金" localSheetId="19">#REF!</definedName>
    <definedName name="保养费" localSheetId="19">#REF!</definedName>
    <definedName name="贝砂金" localSheetId="19">#REF!</definedName>
    <definedName name="比例" localSheetId="19">#REF!</definedName>
    <definedName name="编号" localSheetId="19">#REF!</definedName>
    <definedName name="不锈钢板" localSheetId="19">#REF!</definedName>
    <definedName name="材料清单" localSheetId="19">OFFSET(#REF!,1,MATCH(#REF!,#REF!,0)-1,COUNTA(OFFSET(#REF!,1,MATCH(#REF!,#REF!,0)-1,500,1)),1)</definedName>
    <definedName name="产品成本分摊表" localSheetId="19">#REF!</definedName>
    <definedName name="潮阳水电单价" localSheetId="19">#REF!</definedName>
    <definedName name="承台含桩长" localSheetId="19">#REF!</definedName>
    <definedName name="抽芯1" localSheetId="19">#REF!</definedName>
    <definedName name="抽芯10" localSheetId="19">#REF!</definedName>
    <definedName name="抽芯11" localSheetId="19">#REF!</definedName>
    <definedName name="抽芯12" localSheetId="19">#REF!</definedName>
    <definedName name="抽芯13" localSheetId="19">#REF!</definedName>
    <definedName name="抽芯2" localSheetId="19">#REF!</definedName>
    <definedName name="抽芯3" localSheetId="19">#REF!</definedName>
    <definedName name="抽芯4" localSheetId="19">#REF!</definedName>
    <definedName name="抽芯5" localSheetId="19">#REF!</definedName>
    <definedName name="抽芯6" localSheetId="19">#REF!</definedName>
    <definedName name="抽芯7" localSheetId="19">#REF!</definedName>
    <definedName name="抽芯8" localSheetId="19">#REF!</definedName>
    <definedName name="抽芯9" localSheetId="19">#REF!</definedName>
    <definedName name="储金会" localSheetId="19">#REF!</definedName>
    <definedName name="窗护栏" localSheetId="19">#REF!</definedName>
    <definedName name="窗帘盒人工" localSheetId="19">#REF!</definedName>
    <definedName name="窗台石人工" localSheetId="19">#REF!</definedName>
    <definedName name="瓷砖踢脚线人工" localSheetId="19">#REF!</definedName>
    <definedName name="措施" localSheetId="19">#REF!</definedName>
    <definedName name="大堂花灯" localSheetId="19">#REF!</definedName>
    <definedName name="大堂射灯" localSheetId="19">#REF!</definedName>
    <definedName name="大堂筒灯" localSheetId="19">#REF!</definedName>
    <definedName name="代码" localSheetId="19">IF(#REF!="","",COUNTA(#REF!))</definedName>
    <definedName name="单边工作面宽" localSheetId="19">#REF!</definedName>
    <definedName name="单位" localSheetId="19">#REF!</definedName>
    <definedName name="挡水石人工" localSheetId="19">#REF!</definedName>
    <definedName name="灯带T4" localSheetId="19">#REF!</definedName>
    <definedName name="地面石材人工" localSheetId="19">#REF!</definedName>
    <definedName name="地坪厚度" localSheetId="19">#REF!</definedName>
    <definedName name="电梯厅墙地砖人工" localSheetId="19">#REF!</definedName>
    <definedName name="电梯厅油漆人工" localSheetId="19">#REF!</definedName>
    <definedName name="垫层单边突出宽" localSheetId="19">#REF!</definedName>
    <definedName name="垫层厚" localSheetId="19">#REF!</definedName>
    <definedName name="垫层厚度" localSheetId="19">#REF!</definedName>
    <definedName name="垫层突出单边宽" localSheetId="19">#REF!</definedName>
    <definedName name="吊筋角度" localSheetId="19">[13]内围地梁钢筋说明!$C$22</definedName>
    <definedName name="吊筋锚长" localSheetId="19">[13]内围地梁钢筋说明!$C$23</definedName>
    <definedName name="定额编号前缀" localSheetId="19">IF(#REF!="","",VLOOKUP(#REF!,#REF!,2,0))</definedName>
    <definedName name="法定扣税额" localSheetId="19">#REF!</definedName>
    <definedName name="房建总清单" localSheetId="19">#REF!</definedName>
    <definedName name="仿啡网马赛克" localSheetId="19">#REF!</definedName>
    <definedName name="仿马赛克砖" localSheetId="19">#REF!</definedName>
    <definedName name="放坡" localSheetId="19">#REF!</definedName>
    <definedName name="放坡系数1" localSheetId="19">'[16]承台(砖模) '!#REF!</definedName>
    <definedName name="放坡系数2" localSheetId="19">'[16]承台(砖模) '!#REF!</definedName>
    <definedName name="放坡系数A" localSheetId="19">'[16]承台(砖模) '!#REF!</definedName>
    <definedName name="啡慕斯" localSheetId="19">#REF!</definedName>
    <definedName name="分部工程" localSheetId="19">#REF!</definedName>
    <definedName name="分数" localSheetId="19">#REF!</definedName>
    <definedName name="分项工程" localSheetId="19">#REF!</definedName>
    <definedName name="钢筋保护层" localSheetId="19">[13]内围地梁钢筋说明!$C$15</definedName>
    <definedName name="钢筋砼差价" localSheetId="19">#REF!</definedName>
    <definedName name="钢筋砼价" localSheetId="19">#REF!</definedName>
    <definedName name="钢筋弯钩长度" localSheetId="19">#REF!</definedName>
    <definedName name="岗位工资" localSheetId="19">#REF!</definedName>
    <definedName name="岗位工资1" localSheetId="19">#REF!</definedName>
    <definedName name="岗效工资" localSheetId="19">#REF!:#REF!</definedName>
    <definedName name="工程量计算式" localSheetId="19">[17]工程量计算书!$F$1:$F$65536</definedName>
    <definedName name="工程量清单" localSheetId="19">#REF!</definedName>
    <definedName name="工会费" localSheetId="19">#REF!</definedName>
    <definedName name="工作面单边宽" localSheetId="19">#REF!</definedName>
    <definedName name="公积" localSheetId="19">#REF!</definedName>
    <definedName name="公积金1" localSheetId="19">#REF!</definedName>
    <definedName name="公积金2" localSheetId="19">#REF!</definedName>
    <definedName name="合计工程量" localSheetId="19">IF(#REF!="","",ROUND(SUMIF(#REF!,#REF!,#REF!),2))</definedName>
    <definedName name="合计应发" localSheetId="19">#REF!</definedName>
    <definedName name="合计应扣" localSheetId="19">#REF!</definedName>
    <definedName name="合同变更查询列表" localSheetId="19">#REF!</definedName>
    <definedName name="黑白根大理石" localSheetId="19">#REF!</definedName>
    <definedName name="黑金花" localSheetId="19">#REF!</definedName>
    <definedName name="黑金沙大理石" localSheetId="19">#REF!</definedName>
    <definedName name="黑色烤漆玻璃" localSheetId="19">#REF!</definedName>
    <definedName name="护栏" localSheetId="19">#REF!</definedName>
    <definedName name="华泰单价" localSheetId="19">#REF!</definedName>
    <definedName name="华西单价" localSheetId="19">#REF!</definedName>
    <definedName name="灰麻大理石" localSheetId="19">#REF!</definedName>
    <definedName name="汇总表单位" localSheetId="19">IF(#REF!="","",VLOOKUP(#REF!,#REF!,4,0))</definedName>
    <definedName name="汇总表分项工程名称" localSheetId="19">IF(#REF!="","",VLOOKUP(#REF!,#REF!,5,0))</definedName>
    <definedName name="汇总表高层及部分" localSheetId="19">[14]时代廊桥花园23栋给排水工程!$G$1:$G$65536</definedName>
    <definedName name="汇总表工程量" localSheetId="19">IF(#REF!="","",VLOOKUP(#REF!,#REF!,3,0))</definedName>
    <definedName name="伙食补贴" localSheetId="19">#REF!:#REF!</definedName>
    <definedName name="计件" localSheetId="19">#REF!</definedName>
    <definedName name="计税收入" localSheetId="19">#REF!</definedName>
    <definedName name="计算公式" localSheetId="19">#REF!</definedName>
    <definedName name="加班" localSheetId="19">#REF!</definedName>
    <definedName name="加班工资" localSheetId="19">#REF!:#REF!</definedName>
    <definedName name="架空层" localSheetId="19">#REF!</definedName>
    <definedName name="建筑面积" localSheetId="19">'[18]建筑面积 '!$I$5</definedName>
    <definedName name="奖金" localSheetId="19">#REF!</definedName>
    <definedName name="奖金1" localSheetId="19">#REF!</definedName>
    <definedName name="节日费" localSheetId="19">#REF!</definedName>
    <definedName name="睛" localSheetId="19">#REF!</definedName>
    <definedName name="镜面钛金不绣钢" localSheetId="19">#REF!</definedName>
    <definedName name="开间费" localSheetId="19">#REF!</definedName>
    <definedName name="科目余额表" localSheetId="19">#REF!</definedName>
    <definedName name="扣缴所得税" localSheetId="19">#REF!</definedName>
    <definedName name="拉丝不锈钢" localSheetId="19">#REF!</definedName>
    <definedName name="栏杆价格明细" localSheetId="19">EVALUATE+#REF!</definedName>
    <definedName name="磊" localSheetId="19">#REF!</definedName>
    <definedName name="利息总额" localSheetId="19">#REF!</definedName>
    <definedName name="铝边角" localSheetId="19">#REF!</definedName>
    <definedName name="铝扣板" localSheetId="19">#REF!</definedName>
    <definedName name="铝扣板人工" localSheetId="19">#REF!</definedName>
    <definedName name="铝条10mm" localSheetId="19">#REF!</definedName>
    <definedName name="绿化" localSheetId="19">#REF!</definedName>
    <definedName name="绿化3" localSheetId="19">#REF!</definedName>
    <definedName name="绿化补充" localSheetId="19">#REF!</definedName>
    <definedName name="玫瑰钛钢板" localSheetId="19">#REF!</definedName>
    <definedName name="门" localSheetId="19">#REF!</definedName>
    <definedName name="门编号" localSheetId="19">#REF!</definedName>
    <definedName name="门窗" localSheetId="19">#REF!</definedName>
    <definedName name="门窗表" localSheetId="19">#REF!</definedName>
    <definedName name="门窗表1" localSheetId="19">#REF!</definedName>
    <definedName name="门窗表a23" localSheetId="19">#REF!</definedName>
    <definedName name="门二" localSheetId="19">#REF!</definedName>
    <definedName name="门槛石人工" localSheetId="19">#REF!</definedName>
    <definedName name="门套鞋人工" localSheetId="19">#REF!</definedName>
    <definedName name="面积" localSheetId="19">#REF!</definedName>
    <definedName name="名称及规格" localSheetId="19">[17]工程量计算书!$C$1:$C$65536</definedName>
    <definedName name="模板计算公式" localSheetId="19">[21]!B</definedName>
    <definedName name="内墙、天花、地面" localSheetId="19">[21]!B</definedName>
    <definedName name="腻子等辅材" localSheetId="19">#REF!</definedName>
    <definedName name="年功工资" localSheetId="19">#REF!</definedName>
    <definedName name="排气扇" localSheetId="19">#REF!</definedName>
    <definedName name="排水沟深" localSheetId="19">[13]内围地梁钢筋说明!$C$21</definedName>
    <definedName name="配套辅材" localSheetId="19">#REF!</definedName>
    <definedName name="配套龙骨" localSheetId="19">#REF!</definedName>
    <definedName name="葡萄牙灰大理石" localSheetId="19">#REF!</definedName>
    <definedName name="其他1" localSheetId="19">#REF!</definedName>
    <definedName name="其他2" localSheetId="19">#REF!</definedName>
    <definedName name="其他3" localSheetId="19">#REF!</definedName>
    <definedName name="其他4" localSheetId="19">#REF!</definedName>
    <definedName name="其他补贴" localSheetId="19">#REF!:#REF!</definedName>
    <definedName name="其它" localSheetId="19">#REF!</definedName>
    <definedName name="其它1" localSheetId="19">#REF!</definedName>
    <definedName name="浅啡网" localSheetId="19">#REF!</definedName>
    <definedName name="墙布" localSheetId="19">#REF!</definedName>
    <definedName name="墙布1" localSheetId="19">#REF!</definedName>
    <definedName name="墙地砖人工" localSheetId="19">#REF!</definedName>
    <definedName name="墙面石材人工" localSheetId="19">#REF!</definedName>
    <definedName name="清饮" localSheetId="19">#REF!</definedName>
    <definedName name="清饮补贴" localSheetId="19">#REF!</definedName>
    <definedName name="全项目动态成本表" localSheetId="19">#REF!</definedName>
    <definedName name="人造米黄" localSheetId="19">#REF!</definedName>
    <definedName name="软木" localSheetId="19">#REF!</definedName>
    <definedName name="三优" localSheetId="19">#REF!</definedName>
    <definedName name="砂面钛金不绣钢" localSheetId="19">#REF!</definedName>
    <definedName name="山西黑" localSheetId="19">#REF!</definedName>
    <definedName name="汕头建安土建单价" localSheetId="19">#REF!</definedName>
    <definedName name="失业" localSheetId="19">#REF!</definedName>
    <definedName name="失业保险" localSheetId="19">#REF!</definedName>
    <definedName name="石材踢脚线人工" localSheetId="19">#REF!</definedName>
    <definedName name="石膏板" localSheetId="19">#REF!</definedName>
    <definedName name="石膏板9厘" localSheetId="19">#REF!</definedName>
    <definedName name="石膏线60包人工" localSheetId="19">#REF!</definedName>
    <definedName name="实发金额" localSheetId="19">#REF!</definedName>
    <definedName name="实发数" localSheetId="19">#REF!</definedName>
    <definedName name="室内外地台差" localSheetId="19">'[16]承台(砖模) '!#REF!</definedName>
    <definedName name="室内外高差" localSheetId="19">#REF!</definedName>
    <definedName name="室内装修价格明细" localSheetId="19">EVALUATE+#REF!</definedName>
    <definedName name="数量" localSheetId="19">[17]工程量计算书!$G$1:$G$65536</definedName>
    <definedName name="双层石膏板人工" localSheetId="19">#REF!</definedName>
    <definedName name="水电" localSheetId="19">#REF!</definedName>
    <definedName name="水电1" localSheetId="19">#REF!</definedName>
    <definedName name="水泥沙" localSheetId="19">#REF!</definedName>
    <definedName name="水泥砂浆" localSheetId="19">#REF!</definedName>
    <definedName name="水泥砂浆找平人工" localSheetId="19">#REF!</definedName>
    <definedName name="税" localSheetId="19">#REF!</definedName>
    <definedName name="税率" localSheetId="19">#REF!</definedName>
    <definedName name="速算扣除数" localSheetId="19">#REF!</definedName>
    <definedName name="梯" localSheetId="19">[21]!B</definedName>
    <definedName name="踢脚线高" localSheetId="19">[16]柱!#REF!</definedName>
    <definedName name="天花ICI" localSheetId="19">#REF!</definedName>
    <definedName name="条形铝扣板天花吊顶" localSheetId="19">#REF!</definedName>
    <definedName name="调正" localSheetId="19">#REF!</definedName>
    <definedName name="砼结果" localSheetId="19">[19]B4零星!#REF!</definedName>
    <definedName name="筒灯华辉4寸防雾" localSheetId="19">#REF!</definedName>
    <definedName name="筒灯华辉9w" localSheetId="19">#REF!</definedName>
    <definedName name="筒灯欧普" localSheetId="19">#REF!</definedName>
    <definedName name="西班牙米黄" localSheetId="19">#REF!</definedName>
    <definedName name="小计1" localSheetId="19">#REF!</definedName>
    <definedName name="小计2" localSheetId="19">#REF!</definedName>
    <definedName name="新" localSheetId="19">[21]!B</definedName>
    <definedName name="新二" localSheetId="19">#REF!</definedName>
    <definedName name="新西米" localSheetId="19">#REF!</definedName>
    <definedName name="新西米门套鞋" localSheetId="19">#REF!</definedName>
    <definedName name="姓名" localSheetId="19">#REF!</definedName>
    <definedName name="序号" localSheetId="19">IF([20]汇总表!$B1="","",COUNTA([20]汇总表!#REF!))</definedName>
    <definedName name="养老" localSheetId="19">#REF!</definedName>
    <definedName name="养老金" localSheetId="19">#REF!</definedName>
    <definedName name="腰筋锚长" localSheetId="19">[13]内围地梁钢筋说明!$C$20</definedName>
    <definedName name="医疗" localSheetId="19">#REF!</definedName>
    <definedName name="医疗保险" localSheetId="19">#REF!</definedName>
    <definedName name="已付款明细表" localSheetId="19">#REF!</definedName>
    <definedName name="已结算" localSheetId="19">#REF!</definedName>
    <definedName name="英国棕" localSheetId="19">#REF!</definedName>
    <definedName name="英国棕门套鞋" localSheetId="19">#REF!</definedName>
    <definedName name="应缴税所得" localSheetId="19">#REF!</definedName>
    <definedName name="油漆人工" localSheetId="19">#REF!</definedName>
    <definedName name="职务或职称补贴" localSheetId="19">#REF!</definedName>
    <definedName name="止" localSheetId="19">#REF!</definedName>
    <definedName name="治安" localSheetId="19">#REF!</definedName>
    <definedName name="住房公积金" localSheetId="19">#REF!</definedName>
    <definedName name="租金" localSheetId="19">#REF!</definedName>
    <definedName name="전" localSheetId="19">#REF!</definedName>
    <definedName name="주택사업본부" localSheetId="19">#REF!</definedName>
    <definedName name="철구사업본부" localSheetId="19">#REF!</definedName>
    <definedName name="计量单位" localSheetId="19">[22]Y!$B$11:$C$11</definedName>
    <definedName name="_xlnm.Print_Area" localSheetId="11">'09水电汇总表'!$A$1:$I$25</definedName>
    <definedName name="_xlnm.Print_Titles" localSheetId="4">'02招标清单总说明'!$1:$1</definedName>
    <definedName name="_xlnm.Print_Area" localSheetId="19">'17其他项目'!$A$1:$G$8</definedName>
  </definedNames>
  <calcPr calcId="144525"/>
</workbook>
</file>

<file path=xl/cellimages.xml><?xml version="1.0" encoding="utf-8"?>
<etc:cellImages xmlns:xdr="http://schemas.openxmlformats.org/drawingml/2006/spreadsheetDrawing" xmlns:r="http://schemas.openxmlformats.org/officeDocument/2006/relationships" xmlns:a="http://schemas.openxmlformats.org/drawingml/2006/main" xmlns:etc="http://www.wps.cn/officeDocument/2017/etCustomData">
  <etc:cellImage>
    <xdr:pic>
      <xdr:nvPicPr>
        <xdr:cNvPr id="2" name="ID_3E211F5EBC9A41E8B83550F390D6864A"/>
        <xdr:cNvPicPr>
          <a:picLocks noChangeAspect="1"/>
        </xdr:cNvPicPr>
      </xdr:nvPicPr>
      <xdr:blipFill>
        <a:blip r:embed="rId1"/>
        <a:stretch>
          <a:fillRect/>
        </a:stretch>
      </xdr:blipFill>
      <xdr:spPr>
        <a:xfrm>
          <a:off x="13453745" y="52235100"/>
          <a:ext cx="13601700" cy="7991475"/>
        </a:xfrm>
        <a:prstGeom prst="rect">
          <a:avLst/>
        </a:prstGeom>
        <a:noFill/>
        <a:ln w="9525">
          <a:noFill/>
        </a:ln>
      </xdr:spPr>
    </xdr:pic>
  </etc:cellImage>
  <etc:cellImage>
    <xdr:pic>
      <xdr:nvPicPr>
        <xdr:cNvPr id="4" name="ID_0FD65054B2544FF6A03FE339261D7639"/>
        <xdr:cNvPicPr>
          <a:picLocks noChangeAspect="1"/>
        </xdr:cNvPicPr>
      </xdr:nvPicPr>
      <xdr:blipFill>
        <a:blip r:embed="rId2"/>
        <a:stretch>
          <a:fillRect/>
        </a:stretch>
      </xdr:blipFill>
      <xdr:spPr>
        <a:xfrm>
          <a:off x="14272895" y="56654700"/>
          <a:ext cx="7153275" cy="7048500"/>
        </a:xfrm>
        <a:prstGeom prst="rect">
          <a:avLst/>
        </a:prstGeom>
        <a:noFill/>
        <a:ln w="9525">
          <a:noFill/>
        </a:ln>
      </xdr:spPr>
    </xdr:pic>
  </etc:cellImage>
  <etc:cellImage>
    <xdr:pic>
      <xdr:nvPicPr>
        <xdr:cNvPr id="5" name="ID_90656348FF484CEE9BA480734342FDBA"/>
        <xdr:cNvPicPr>
          <a:picLocks noChangeAspect="1"/>
        </xdr:cNvPicPr>
      </xdr:nvPicPr>
      <xdr:blipFill>
        <a:blip r:embed="rId3"/>
        <a:stretch>
          <a:fillRect/>
        </a:stretch>
      </xdr:blipFill>
      <xdr:spPr>
        <a:xfrm>
          <a:off x="14272895" y="85888830"/>
          <a:ext cx="7820025" cy="4600575"/>
        </a:xfrm>
        <a:prstGeom prst="rect">
          <a:avLst/>
        </a:prstGeom>
        <a:noFill/>
        <a:ln w="9525">
          <a:noFill/>
        </a:ln>
      </xdr:spPr>
    </xdr:pic>
  </etc:cellImage>
  <etc:cellImage>
    <xdr:pic>
      <xdr:nvPicPr>
        <xdr:cNvPr id="7" name="ID_9285285643EF4299A3E8A4FAD622FD00"/>
        <xdr:cNvPicPr>
          <a:picLocks noChangeAspect="1"/>
        </xdr:cNvPicPr>
      </xdr:nvPicPr>
      <xdr:blipFill>
        <a:blip r:embed="rId4"/>
        <a:stretch>
          <a:fillRect/>
        </a:stretch>
      </xdr:blipFill>
      <xdr:spPr>
        <a:xfrm>
          <a:off x="14272895" y="83145630"/>
          <a:ext cx="8448675" cy="6334125"/>
        </a:xfrm>
        <a:prstGeom prst="rect">
          <a:avLst/>
        </a:prstGeom>
        <a:noFill/>
        <a:ln w="9525">
          <a:noFill/>
        </a:ln>
      </xdr:spPr>
    </xdr:pic>
  </etc:cellImage>
</etc:cellImages>
</file>

<file path=xl/comments1.xml><?xml version="1.0" encoding="utf-8"?>
<comments xmlns="http://schemas.openxmlformats.org/spreadsheetml/2006/main">
  <authors>
    <author>ASUS</author>
  </authors>
  <commentList>
    <comment ref="O21" authorId="0">
      <text>
        <r>
          <rPr>
            <b/>
            <sz val="9"/>
            <rFont val="宋体"/>
            <charset val="134"/>
          </rPr>
          <t>ASUS:</t>
        </r>
        <r>
          <rPr>
            <sz val="9"/>
            <rFont val="宋体"/>
            <charset val="134"/>
          </rPr>
          <t xml:space="preserve">
消防泵配电箱进线主供备供电缆由各3段优化为各1段</t>
        </r>
      </text>
    </comment>
    <comment ref="O28" authorId="0">
      <text>
        <r>
          <rPr>
            <b/>
            <sz val="9"/>
            <rFont val="宋体"/>
            <charset val="134"/>
          </rPr>
          <t>ASUS:</t>
        </r>
        <r>
          <rPr>
            <sz val="9"/>
            <rFont val="宋体"/>
            <charset val="134"/>
          </rPr>
          <t xml:space="preserve">
消防喷淋从DN100连接到DN150的主管优化为用DN125过渡</t>
        </r>
      </text>
    </comment>
  </commentList>
</comments>
</file>

<file path=xl/sharedStrings.xml><?xml version="1.0" encoding="utf-8"?>
<sst xmlns="http://schemas.openxmlformats.org/spreadsheetml/2006/main" count="13623" uniqueCount="4636">
  <si>
    <t>天宇二期</t>
  </si>
  <si>
    <t>天宇一期</t>
  </si>
  <si>
    <t>中交明珠</t>
  </si>
  <si>
    <t>单位</t>
  </si>
  <si>
    <t>工程量</t>
  </si>
  <si>
    <t>含量指标</t>
  </si>
  <si>
    <t>地下室</t>
  </si>
  <si>
    <t>面积</t>
  </si>
  <si>
    <t>配电箱</t>
  </si>
  <si>
    <t>台</t>
  </si>
  <si>
    <t>电缆</t>
  </si>
  <si>
    <t>米</t>
  </si>
  <si>
    <t>电缆16及以下</t>
  </si>
  <si>
    <t>电缆120及以下</t>
  </si>
  <si>
    <t>电缆120以上</t>
  </si>
  <si>
    <t>电线</t>
  </si>
  <si>
    <t>灯具</t>
  </si>
  <si>
    <t>个</t>
  </si>
  <si>
    <t>插座</t>
  </si>
  <si>
    <t>开关</t>
  </si>
  <si>
    <t>槽架</t>
  </si>
  <si>
    <t>配管</t>
  </si>
  <si>
    <t>给水管</t>
  </si>
  <si>
    <t>给水阀门</t>
  </si>
  <si>
    <t>给水套管</t>
  </si>
  <si>
    <t>冲洗龙头</t>
  </si>
  <si>
    <t>水表</t>
  </si>
  <si>
    <t>排水阀门</t>
  </si>
  <si>
    <t>排水套管</t>
  </si>
  <si>
    <t>排水管</t>
  </si>
  <si>
    <t>潜水泵</t>
  </si>
  <si>
    <t>与天宇一期对比：</t>
  </si>
  <si>
    <t>电缆含量大了</t>
  </si>
  <si>
    <t>潜水泵密度大了</t>
  </si>
  <si>
    <t>与中交明珠对比：</t>
  </si>
  <si>
    <t>电房在二楼原因导致电缆工程量偏大</t>
  </si>
  <si>
    <t>照明密度较大导致灯具及相应管线量偏大</t>
  </si>
  <si>
    <t>潜水泵密度较大导致潜水泵及相应管道阀门量偏大</t>
  </si>
  <si>
    <t>天宇花园广场项目二期总包工程对标分析表</t>
  </si>
  <si>
    <t>序号</t>
  </si>
  <si>
    <t>项目</t>
  </si>
  <si>
    <t>目标成本</t>
  </si>
  <si>
    <t>控制价</t>
  </si>
  <si>
    <t>单方差异</t>
  </si>
  <si>
    <t>总价差异</t>
  </si>
  <si>
    <t>备注（按20220808版图纸计算）</t>
  </si>
  <si>
    <t>建议优化后</t>
  </si>
  <si>
    <t>对标:天宇一期(控制价)</t>
  </si>
  <si>
    <t>对标:南沙中交明珠一标(结算价)</t>
  </si>
  <si>
    <t>工程量说明</t>
  </si>
  <si>
    <t>单方</t>
  </si>
  <si>
    <t>金额</t>
  </si>
  <si>
    <t>造价</t>
  </si>
  <si>
    <t>单方指标</t>
  </si>
  <si>
    <t>备注</t>
  </si>
  <si>
    <t>一</t>
  </si>
  <si>
    <t>桩基础工程</t>
  </si>
  <si>
    <t>建筑面积</t>
  </si>
  <si>
    <t>本项招标控制价按目标成本暂估</t>
  </si>
  <si>
    <t>二</t>
  </si>
  <si>
    <t>土建工程</t>
  </si>
  <si>
    <t>地下室周边与顶板回填</t>
  </si>
  <si>
    <t>回填土方量</t>
  </si>
  <si>
    <t>主体建筑工程</t>
  </si>
  <si>
    <t>2-1</t>
  </si>
  <si>
    <t>主体建筑工程-地下室</t>
  </si>
  <si>
    <t>按20220808版图纸计算</t>
  </si>
  <si>
    <t>2-2</t>
  </si>
  <si>
    <t>主体建筑工程-公寓</t>
  </si>
  <si>
    <t>按20210813版图纸计算</t>
  </si>
  <si>
    <t>2-3</t>
  </si>
  <si>
    <t>主体建筑工程-商业</t>
  </si>
  <si>
    <t>2-4</t>
  </si>
  <si>
    <t>主体建筑工程-公建</t>
  </si>
  <si>
    <t>2-5</t>
  </si>
  <si>
    <t>总包配合费</t>
  </si>
  <si>
    <t>2-6</t>
  </si>
  <si>
    <t>临时道路与围蔽</t>
  </si>
  <si>
    <t>目标成本已考虑在主体建筑费用，本项价格为暂估</t>
  </si>
  <si>
    <t>人防设备增加费</t>
  </si>
  <si>
    <t>人防面积</t>
  </si>
  <si>
    <t>公寓铝合金门窗、铝板、格栅、栏杆及护栏</t>
  </si>
  <si>
    <t>按20210930版图纸计算，玻璃采用双银玻璃+5-5#局部断桥铝合金</t>
  </si>
  <si>
    <t>商业外立面幕墙、铝板、格栅、栏杆及护栏</t>
  </si>
  <si>
    <t>女儿墙金属格栅</t>
  </si>
  <si>
    <t>控制价因图纸不完善，仅包含格栅装饰面总价，未包含结构部分</t>
  </si>
  <si>
    <t>三</t>
  </si>
  <si>
    <t>安装工程</t>
  </si>
  <si>
    <t>水电安装工程</t>
  </si>
  <si>
    <t>无计商业</t>
  </si>
  <si>
    <t>1-1</t>
  </si>
  <si>
    <t>水电安装工程-地下室</t>
  </si>
  <si>
    <t>√</t>
  </si>
  <si>
    <t>电气</t>
  </si>
  <si>
    <t>低压柜下出线到各设备用电（除充电桩），电表箱出线至户内箱并预留一灯一开一插</t>
  </si>
  <si>
    <t>弱电</t>
  </si>
  <si>
    <t>建筑智能化、电视、电话、网络的进户线管预埋</t>
  </si>
  <si>
    <t>给排水</t>
  </si>
  <si>
    <t>给水：生活泵房外至户内总阀，排水：塔楼水井立管到室外第一个井</t>
  </si>
  <si>
    <t>给水钢塑/塑料管</t>
  </si>
  <si>
    <t>给水用塑料管</t>
  </si>
  <si>
    <t>1-2</t>
  </si>
  <si>
    <t>水电安装工程-公寓</t>
  </si>
  <si>
    <t>1#楼</t>
  </si>
  <si>
    <t>1-3</t>
  </si>
  <si>
    <t>水电安装工程-商业</t>
  </si>
  <si>
    <t>1-4</t>
  </si>
  <si>
    <t>水电安装工程-室外</t>
  </si>
  <si>
    <t>目标成本在安装工程费用综合考虑</t>
  </si>
  <si>
    <t>消防安装工程</t>
  </si>
  <si>
    <t>消防安装工程-地下室</t>
  </si>
  <si>
    <t>整个消防系统</t>
  </si>
  <si>
    <t>应急照明</t>
  </si>
  <si>
    <t>自动报警</t>
  </si>
  <si>
    <t>消防电源监控</t>
  </si>
  <si>
    <t>电气火灾监控</t>
  </si>
  <si>
    <t>防火门监控</t>
  </si>
  <si>
    <t>消火栓系统</t>
  </si>
  <si>
    <t>喷淋系统</t>
  </si>
  <si>
    <t>消防泵房</t>
  </si>
  <si>
    <t>气体灭火系统</t>
  </si>
  <si>
    <t>泡沫灭火</t>
  </si>
  <si>
    <t>防排烟</t>
  </si>
  <si>
    <t>消防安装工程-公寓</t>
  </si>
  <si>
    <t>消防安装工程-商业</t>
  </si>
  <si>
    <t>消防安装工程-室外</t>
  </si>
  <si>
    <t>抗震支架</t>
  </si>
  <si>
    <t>目标成本未考虑该费用</t>
  </si>
  <si>
    <t>太阳能光伏系统</t>
  </si>
  <si>
    <t>四</t>
  </si>
  <si>
    <t>装修工程</t>
  </si>
  <si>
    <t>装修面积</t>
  </si>
  <si>
    <t>五</t>
  </si>
  <si>
    <t>道路园建工程</t>
  </si>
  <si>
    <t>控制价尚未包括雕塑工程造价</t>
  </si>
  <si>
    <t>园林绿化工程</t>
  </si>
  <si>
    <t>园建面积</t>
  </si>
  <si>
    <t>市政开路口</t>
  </si>
  <si>
    <t>项</t>
  </si>
  <si>
    <t>人行道升级改造费用</t>
  </si>
  <si>
    <t>六</t>
  </si>
  <si>
    <t>检测费用</t>
  </si>
  <si>
    <t>材料检测费用</t>
  </si>
  <si>
    <t>防雷检测费用</t>
  </si>
  <si>
    <t>消防检测费用</t>
  </si>
  <si>
    <t>节能检测</t>
  </si>
  <si>
    <t>地上面积</t>
  </si>
  <si>
    <t>1-5</t>
  </si>
  <si>
    <t>幕墙检测等</t>
  </si>
  <si>
    <t>七</t>
  </si>
  <si>
    <t>不可预见费</t>
  </si>
  <si>
    <t>合计</t>
  </si>
  <si>
    <t xml:space="preserve">      招 标 工 程 量 清 单</t>
  </si>
  <si>
    <t>招标人</t>
  </si>
  <si>
    <t>：</t>
  </si>
  <si>
    <t>广州合锦嘉苑房地产开发有限公司</t>
  </si>
  <si>
    <t>工程名称</t>
  </si>
  <si>
    <t xml:space="preserve">合锦嘉泓•天宇花园（广场）二期
施工总承包工程                                          </t>
  </si>
  <si>
    <t>投 标 总 价  (小写)</t>
  </si>
  <si>
    <t xml:space="preserve">             (大写)</t>
  </si>
  <si>
    <t>投标人</t>
  </si>
  <si>
    <t>（单位盖章）</t>
  </si>
  <si>
    <t>法定代表人</t>
  </si>
  <si>
    <t>或其授权人</t>
  </si>
  <si>
    <t xml:space="preserve">                                     </t>
  </si>
  <si>
    <t>（签字或盖章）</t>
  </si>
  <si>
    <t>编制人</t>
  </si>
  <si>
    <t>（造价人员签字盖专用章）</t>
  </si>
  <si>
    <t>编制时间</t>
  </si>
  <si>
    <t>合锦嘉泓•天宇花园（广场）二期
施工总承包工程清单总说明</t>
  </si>
  <si>
    <t>一、</t>
  </si>
  <si>
    <t>清单报价说明</t>
  </si>
  <si>
    <t>1、</t>
  </si>
  <si>
    <t>本招标清单包括：招标清单总说明、投标报价汇总表、单位工程汇总表、清单计价表、综合单价分析表(模板)，总包配合费报价表，材料采购与定价方式一览表，材料表等，投标时投标人应按招标人提供的综合单价分析表模板对每个清单项目进行单价分析。</t>
  </si>
  <si>
    <t>2、</t>
  </si>
  <si>
    <t>本招标清单参考《建设工程工程量清单计价规范（GB50500-2013）》、《广东省工程量清单计价指引(2013)》编制。投标报价由分部分项工程费、措施项目费、其他项目费和税金组成。报价应充分考虑工程施工管理和施工组织设计涉及的内容，不允许报价与工程施工管理和施工组织严重脱节或工程量清单各项单价存在严重不合理报价。</t>
  </si>
  <si>
    <t>3、</t>
  </si>
  <si>
    <t>分部分项工程和单价措施项目清单按综合单价计价，综合单价的组成包括人工费、材料费、机械费、管理费、利润及一定范围内的风险费用，综合单价还应包含各类增加费(暗室增加费、挂网增加费、混凝土泵送增加费、高层增加费等)。</t>
  </si>
  <si>
    <t>4、</t>
  </si>
  <si>
    <t>措施项目费包括绿色施工安全防护措施费和其他措施费。绿色施工安全防护措施费属非竞争性费用，报价时按系数计算的绿色施工安全防护措施费、文明工地增加费、夜间施工增加费、暗室施工增加费按规定的基数和费率计算，不得下浮；其它措施费中，文明工地增加费报价时按获得市级文明工地考虑，以分部分项工程费为基数，建筑工程按0.4%，安装工程按0.2%的费率计算（实际如获得省级文明工地结算时按省级费率调整），除清单开列项目按清单填报及绿色施工安全防护措施费按费率计算外，其它清单未开列的临时钢管架通道、夜间施工费、赶工措施费、材料二次运输费、防尘降噪绿色施工防护棚、样板引路等措施费不单独计取，由投标人在其他清单项目报价中综合考虑。</t>
  </si>
  <si>
    <t>5、</t>
  </si>
  <si>
    <r>
      <rPr>
        <sz val="12"/>
        <color theme="1"/>
        <rFont val="宋体"/>
        <charset val="134"/>
      </rPr>
      <t>其他项目费包括预算包干费，</t>
    </r>
    <r>
      <rPr>
        <sz val="12"/>
        <color rgb="FFFF0000"/>
        <rFont val="宋体"/>
        <charset val="134"/>
      </rPr>
      <t>土建装饰</t>
    </r>
    <r>
      <rPr>
        <sz val="12"/>
        <color theme="1"/>
        <rFont val="宋体"/>
        <charset val="134"/>
      </rPr>
      <t>按分部分项的人工费与施工机具费之和的7.00%计算，</t>
    </r>
    <r>
      <rPr>
        <sz val="12"/>
        <color rgb="FFFF0000"/>
        <rFont val="宋体"/>
        <charset val="134"/>
      </rPr>
      <t>机电安装</t>
    </r>
    <r>
      <rPr>
        <sz val="12"/>
        <color theme="1"/>
        <rFont val="宋体"/>
        <charset val="134"/>
      </rPr>
      <t>按分部分项的人工费与施工机具费之和的10.00%计算，</t>
    </r>
    <r>
      <rPr>
        <sz val="12"/>
        <color rgb="FFFF0000"/>
        <rFont val="宋体"/>
        <charset val="134"/>
      </rPr>
      <t>园建绿化</t>
    </r>
    <r>
      <rPr>
        <sz val="12"/>
        <color theme="1"/>
        <rFont val="宋体"/>
        <charset val="134"/>
      </rPr>
      <t>按分部分项的人工费与施工机具费之和的6.00%计算；总包管理配合费，以甲方分包专业工程暂定造价为基数，按投标人自行填报费率计算（详见总包配合费报价表）；暂列金额按招标人提供的金额填报；工程优质费，按获广州市级质量奖考虑，以分部分项工程费为基数按1.5%的费率计算(省级及以上奖项乙方另行申报协商)；甲供材料采保及卸货费用按招标人提供的金额填报(结算按照甲供材价格的2%计算)。预算包干费包括以下内容：施工雨水、污水的排除；因地形、施工组织影响等因素造成的二次运输（包括场内外料具的多次搬迁）；工程用水加压措施；场地清理及垃圾外运；施工材料堆放场地的整理；施工材料堆放场地租赁费（含办理用地手续费的费用）；补洞工料费；工程半成品、成品保护费；施工中的临时停水停电；日间施工照明增加费；挖土方的塌方等。总包管理配合费包括的内容详见合同附件《总包管理配合协议书及总包协调工作细则》。暂列金额用于尚未确定或者不可预见的所需材料、设备、服务的采购，施工中可能发生的工程变更、合同约定调整因素出现时的工程价款调整以及发生的索赔、现场签证确认等的费用。工程优质费，是指按发包人要求超过国家规定质量标准创建优质工程，加大质量投入与质量管理发生的费用。甲供材料采保及卸货费用，是指对发包人甲供材提供采购配合、卸货及保管服务的费用。其它未开列的费用不单独计取，由投标人在其它清单项目报价中综合考虑。</t>
    </r>
  </si>
  <si>
    <t>6、</t>
  </si>
  <si>
    <t>规费和税金按建设行政主管部门规定的费率填报，本项目适用增值税一般计税方法。</t>
  </si>
  <si>
    <t>7、</t>
  </si>
  <si>
    <t>投标人对清单计价表中的每一个项目填报综合单价与合价，投标人没有填报综合单价或合价的项目，视为完成该工程项目所需费用已包含在其它有价款的竞争性报价内，在实施后，发包人将不予支付。</t>
  </si>
  <si>
    <t>8、</t>
  </si>
  <si>
    <t>投标人按招标文件或合同要求提供给业主方的设施设备的建造、购置、使用及维护等费用不单独计价，由投标人在整体报价内考虑。</t>
  </si>
  <si>
    <t>9、</t>
  </si>
  <si>
    <t>本项目场地比较狭窄，且现场已有基坑施工单位在现场施工，施工过程中存在与基坑单位同时施工的情况，投标人应认真勘察现场，周详考虑生产、生活场地布置、临时设施布置及与基坑单位同时施工导致的配合、降效费用，现场场地不够的，应当考虑自行租地费用，该费用不单独计价，由投标人在整体报价内考虑。</t>
  </si>
  <si>
    <t>10、</t>
  </si>
  <si>
    <t>现场短期临时停电时，承包人为保证工期采取的发电等措施费不单独计价，由投标人在整体报价内考虑。</t>
  </si>
  <si>
    <t>11、</t>
  </si>
  <si>
    <t>承包人需无偿配合检测单位、监测单位等需进场服务单位的工作，相关水电使用费及其它配合费用由投标人在其它清单项目报价内考虑(因配合检测而进行的实体施工项目依据检测方案按实签证计算)。</t>
  </si>
  <si>
    <t>12、</t>
  </si>
  <si>
    <t>原始地面标高须在开工前四方（土方单位、桩基单位、甲方、监理）验收确认，未经确认的标高不得作为结算依据。（甲方提供的地质勘察资料及招标图纸仅供参考，甲方对其准确性不负责任。）</t>
  </si>
  <si>
    <t>13、</t>
  </si>
  <si>
    <t>本项目余方弃置清单中不含建筑垃圾处置费，如实际需由承包人缴纳，则该笔费用按实结算。无论该笔费用由谁缴纳，承包人均需协助发包人办理相关证件，相关协助工作费用在该清单项目报价内综合考虑，不另计价。</t>
  </si>
  <si>
    <t>14、</t>
  </si>
  <si>
    <t>塔吊基础、施工现场围挡、施工便道等的新建、维护以及拆改的费用以及相应的使用费用金额为暂估金额，投标人投标时不得调整，该笔费用按实结算，承包人均需协助发包人办理相关证件，相关协助工作费用在该清单项目报价内综合考虑，不另计价。。</t>
  </si>
  <si>
    <t>15、</t>
  </si>
  <si>
    <t>招标人现场已做的围蔽，中标人进场后移交中标人，中标人按安全文明施工管理规定对现有围蔽的补充、拆改、美化及项目完工后的拆除等不单独计价，由投标人在整体报价内综合考虑。</t>
  </si>
  <si>
    <t>16、</t>
  </si>
  <si>
    <t>施工现场已做的入口大门及部分场地硬化，承包人进场后移交承包人，承包人按安全文明施工管理规定对现有场地硬化、道路畅通等临时设施的补充、完善及项目完工后的拆除等不单独计价，由投标人在整体报价内综合考虑。</t>
  </si>
  <si>
    <t>17、</t>
  </si>
  <si>
    <t>本项目将办理二个施工证，施工单位已考虑办理二个施工证可能需要增加的人员配置，相关费用已在整体报价中综合考虑，不再另行增加费用。</t>
  </si>
  <si>
    <t>18、</t>
  </si>
  <si>
    <t>依据地勘报告本项目底板以下土质为淤泥质土，现场基底已作不少于300mm石粉或砖渣换填（换填厚度由总包单位参与控制），局部已做搅拌桩加固，施工单位为方便施工所采用的措施费用不再单独计价，由投标人在整体报价内综合考虑。</t>
  </si>
  <si>
    <t>二、</t>
  </si>
  <si>
    <t>结算方式说明</t>
  </si>
  <si>
    <t>结算原则。采用清单计价方式，按经招标人认可的中标清单综合单价、合价或费率包干。分部分项工程和单价措施项目按综合单价包干，按系数计算的绿色施工安全防护措施费、预算包干费、总包管理与配合费、甲供材料采保及卸货费、工程优质费等按规定或约定费率包干，按项计算的措施项目费和其他项目费合价包干。包干综合单价或合价除混凝土、砂浆、砌块、电线电缆、塑料管项目清单按下面第2条约定调整材料价差外，综合单价或合价在合同实施期间不因人工、材料、机械的市场价格波动、国家政策调整等因素变化而调整。</t>
  </si>
  <si>
    <t>商品混凝土、商品砂浆、砂、石、水泥、钢筋（仅指工程量清单中以t为单位的钢筋）、结构用型钢、砌块、电线电缆、镀锌钢管、镀锌钢板、玻璃的调整方式为：基期价格按《2021年9月（下半月）份广州地区建设工程常用材料税前综合价格》中的价格，施工期间价格按施工期间《广州地区建设工程常用材料税前综合价格》月度算术平均价，价差分不同强度、规格分别计算汇总，材料损耗率按定额损耗率计算。
示例如下：如基期C30混凝土税前价格为613元/立方，实际施工期间算术平均税前价格为650元/立方，则每立方C30混凝土调整价差金额为：
（650-613*105%）*1.09*（1-合同投标下浮率）=6.99元*（1-合同投标下浮率）。</t>
  </si>
  <si>
    <t>本项目的甲供材料：甲供材料不进入投标单价及结算造价中，承包人仅收取2%的采保及卸货费，甲供材料发包人合理提供量为理论净用量，加定额损耗(定额没有相应损耗率的，由双方实测确定)，承包人实际领用量与合理提供量存在差异时，节约或浪费的材料费均由承包人负责，并在结算造价中调整，将节约的材料费增加到结算造价中，或将浪费的材料费从结算造价中扣除，甲供材料结算单价按发包人实际采购价计算。</t>
  </si>
  <si>
    <t>本项目的甲方认质认价材料：甲方认质认价材料投标时投标人按甲方暂定价格计入并不得调整；结算时按甲方定价文件调整价差并计取规费税金（甲方定价中已含采保费、卸货费）。</t>
  </si>
  <si>
    <t>主材换算。如施工过程中发生混凝土强度、砂浆配合比等变更，可以采用原清单中相近项目进行主材换算，按原综合单价进行主材价差调整，即换算综合单价=原综合单价+（新材料单价-原材料单价）*材料消耗率(仅替换主材单价，人工及其他费用不予调整)。新材料单价和原材料单价均按2018年5月份《广州地区建设工程常用材料税前综合价格》中的价格计取，综合价格中没有的材料价格由承包人报价后由发包人审定。</t>
  </si>
  <si>
    <t>变更、签证工程和新增工程按以下先后顺序确定分部分项及固定单价的措施项目价格：</t>
  </si>
  <si>
    <t>1）</t>
  </si>
  <si>
    <t>（1）合同工程量清单中有相同适用项目的，则采用该项目综合单价；合同工程量清单中相同适用项目有多个的，取最有利于发包人的相同适用项目综合单价（但发包人认为综合单价明显不合理的除外），不论工程量怎样增加或减少，综合单价都不予调整，本合同另有约定的除外。</t>
  </si>
  <si>
    <t>2）</t>
  </si>
  <si>
    <t>（2）合同工程量清单中无相同适用项目、只有类似适用项目的，则按类似项目的综合单价对相应子目、消耗量、材料设备价格等进行调整换算，原管理费、利润水平不变，仅调整主材和主要设备价格（但发包人认为综合单价明显不合理的除外）。如合同工程量清单中类似项目的综合单价有两个或两个以上，则按有利于发包人的综合单价（即消耗量最少、管理费和利润取费最低）的优先顺序选择类似项目进行换算。所换算主材及设备价格首先执行在招标当月已发布的《广州市建设工程造价管理站关于2021年9月份（下半月）广州市建设工程结算及有关问题的通知》(穗建造价[***]***号)之附件《2021年第**月份广州地区建设工程常用材料税前综合价格》（以下简称“《综合价格》”）中有的，则采用相应材料综合价格；工程量清单中没有或工程量清单中虽有但严重偏离市场价格（偏离幅度超过20%及以上）、招标当季《综合价格》也没有的材料，由承包方报发包方审核确定。参考市场价格定价的主材及设备单价，不适用于本合同专用条款第16条相关价格调整的约定。</t>
  </si>
  <si>
    <t>3）</t>
  </si>
  <si>
    <t>（3）合同工程量清单报价中没有相同或类似适用项目的；或者合同工程量清单报价中有相同或类似适用项目，但发包人认为综合单价明显不合理的，按以下原则计价：
a.有适用定额的项目，计价执行《广东省建设工程计价依据（2018年）》、工程造价管理机构发布的答疑、补充定额及《广州市2021年9月份（下半月）建筑工程信息价》材料设备参考价格编制综合单价,并按照投标下浮率（扣除绿色施工安全防护措施费、暂列金、暂估价后，投标价对比招标控制价的下浮率）进行税后下浮。若上述信息价均没有的情况下由承包方报发包方审核确定。参考市场价格定价的材料与设备单价，不适用于本合同专用条款第16条相关价格调整的约定。
b.没有适用定额的项目，由发包人、承包人结合市场价共同协商确定。参考市场价格定价的，不适用于本合同专用条款第16条相关价格调整的约定。</t>
  </si>
  <si>
    <t>除以下条件外，本合同暂定价款中总价包干措施费不得调整：
采用模拟清单招标的，在施工图重计量阶段，总价包干措施费可根据分部分项工程费合计的变化调整，公式为：调整后总价包干措施费=本合同暂定价款（即中标金额）中总价包干措施费×（施工图重计量确定的分部分项工程费合计金额/本合同暂定价款中分部分项工程费合计金额）。
基于本合同承包范围，当单纯性增加施工承包范围或单纯性调减施工承包范围的变更，据实计取或扣减分部分项变更项目所对应的措施费用。
专业工程暂估价对应的措施费用未包含在本合同总价包干措施费内的，发生时据实计取对应措施费用。
发包人书面审批同意的其他可调整总价包干措施费的情形。</t>
  </si>
  <si>
    <t>工程计量。工程量清单中工程量由发包方提供，数量为暂定，结算时根据施工图纸、有关资料及清单工程量计算规则调整，除合同及以下约定外，按《房屋建筑与装饰工程工程量计算规范》(GB50854-2013)、《通用安装工程工程量计算规范》(GB50856-2013)、《市政工程工程量计算规范》(GB50857-2013)、《园林绿化工程工程量计算规范》(GB50858-2013)、《广东省工程量清单计价指引(2013)》等规范进行工程计量。因以下约定工程量计算规则与规范工程量计算规则差异导致的价格差异由投标人在投标报价中综合考虑，结算时不再调整。</t>
  </si>
  <si>
    <t>重点说明工程量清单规范不明确易产生争议或者采用比清单计量规则更简易的计量规则</t>
  </si>
  <si>
    <t>1)</t>
  </si>
  <si>
    <t>钢筋计算问题：
A.钢筋按中轴线计算，定尺长度取12米；
B.本工程设计图纸表示的钢筋，如果实际施工中在市场上无法购买，只能使用其他型号钢筋代替，除合同或清单项目特征另有约定外，施工方必须事前提请甲方项目部、设计部及成本管理部确认，结算则按设计图纸规格的理论重量计算；</t>
  </si>
  <si>
    <t>固定预埋件的支架、不同砼标号交接处、后浇带处收口网，各类固定模板用的对拉螺栓（含止水螺栓）及拆除、螺杆孔的填补及防水、管道孔的填补及防水均不另外计算。</t>
  </si>
  <si>
    <t>场内挖土方工程量按放坡及工作面计算。不论实际放坡系数与工作面多少，工作面按定额规定计算，放坡系数按一类土放坡系数规定计算。</t>
  </si>
  <si>
    <t>4）</t>
  </si>
  <si>
    <t>防水卷材及防水涂膜投标单价应综合考虑所有转角位、施工缝及后浇带处的附加层及增强层，结算时附加层及增强层工程量不予单独计算。</t>
  </si>
  <si>
    <t>5）</t>
  </si>
  <si>
    <t>外墙块料勾缝、擦缝及块料粘接剂等费用应综合考虑在外墙块料投标报价单中，不另行计算其费用。（勾缝材料必须按设计图纸要求）</t>
  </si>
  <si>
    <t>6）</t>
  </si>
  <si>
    <t>墙面阴阳角的加固和圆弧处理、刷素水泥浆或甩浆，转角附加层均在综合单价中综合考虑，不另行计算其费用。</t>
  </si>
  <si>
    <t>7）</t>
  </si>
  <si>
    <t>模板工程结算时，如由于设计变更、签证等原因产生清单中没有适用高度的模板项目，套用接近的高度，超过部分按定额约定计算。示例如下：合同清单仅有4.3m以内模板单价，由于设计变更或签证等原因产生5.4m模板，则5.4m模板单价按4.3m以内单价加上每增加1m模板单价计算。(说明：高度步距从4.6m至5.6m增加1m)</t>
  </si>
  <si>
    <t>8）</t>
  </si>
  <si>
    <t>柱帽模板的工程量并入柱模板工程量中，不单独计算；矩形梁、异形梁模板并入有梁板模板工程量中，不单独计算。</t>
  </si>
  <si>
    <t>9）</t>
  </si>
  <si>
    <t>室内铸铁排水管、雨水管和室内塑料排水管、雨水管的项目投标单位应综合考虑管卡、检查口、透气帽、雨水漏斗、伸缩节、H型管、消能装置、存水弯、止水环等相关费用，结算不再另行计价。</t>
  </si>
  <si>
    <t>10）</t>
  </si>
  <si>
    <t>综合脚手架等脚手架使用费在清单综合单价中中综合考虑，结算时不因脚手架使用天数变化调整综合单价。</t>
  </si>
  <si>
    <t>11）</t>
  </si>
  <si>
    <t>幕墙在层间采用钢板承托200mm厚的防火岩棉,钢板与梁或其它构件交接处缝隙的防火封堵。幕墙构件与其它室内竖向隔墙隔断构件外沿之间的防火封堵
综合考虑在管理费和预算包干费中，不在单独记取，结算时不因方案和设计图纸变化而增减相应金额。</t>
  </si>
  <si>
    <t>12）</t>
  </si>
  <si>
    <t>措施费包干金额包括且不限于密目式安全网、围尼龙编织布、模板的支架、施工现场围挡和临时占地围挡、施工围挡照明、临时钢管架通道、独立安全防护挡板、吊装设备基础、防尘降噪绿色施工防护棚、施工便道、样板引路本清单没有列项的各项措施项目费，以上费用为总价包干，结算时金额不做任何调整。</t>
  </si>
  <si>
    <t>13）</t>
  </si>
  <si>
    <t>-1ATXFB2消防水泵配电箱的主供备供进线电缆暂按BTTQ计算（设计要求从WDZBN-YJY改为BTTQ，但图纸尚未修改）</t>
  </si>
  <si>
    <t>现在修改了吗？</t>
  </si>
  <si>
    <t>14）</t>
  </si>
  <si>
    <t>电气工程包含各电房、地下室侧壁结构预留孔洞及套管；从住户电表箱（不含此箱）出线至户内电源箱（含电源箱及开关）；从低压柜或电表箱出线至泛光照明控制箱（不含控制箱）的配电线路；消防设备（风机、水泵、防火卷帘等）、空调设备、弱电机房设备、消控中心、生活水泵房、潜污泵等设备的配电：从低压计量柜（不含此柜）或电表间的表箱出线至用电设备的电源箱（含此箱）；电梯配电：从低压计量柜或电表箱（不含此箱）出线至电梯机房的电梯电源箱（含此箱）；发电机出线柜（不含此柜）下端电缆出线至低压房双电源切换柜的电缆和桥架等；发电机房至低压房的启动信号线；结构板、剪力墙、砌筑墙体中所有电气线管及底盒的预埋，并穿好铁线（含强弱电、智能化、网络、电话、电视、泛光照明等所有的预埋线管）；外墙广告的用电预留，用电接驳；楼层电表箱至入户总电箱的电线电缆；入户总电箱及箱内开关；毛坯验收对应的一开一灯一插；地下室、公共空间（±0.00及以上的楼梯、平台、过道、走廊、首层大堂、电梯前室）、各功能用房（电梯机房、水泵房、风机房、弱电机房、消控中心等）的管线、开关、插座、灯具、面板等（含消防弱电管线、应急灯、出口指示灯等）。</t>
  </si>
  <si>
    <t>施工范围，不需写在清单说明</t>
  </si>
  <si>
    <t>15）</t>
  </si>
  <si>
    <t>室内给水工程包含消防水系统及设备；住户水表至户内总阀的管道（含户内总阀）；住户水表至户内总阀的管道试压、消毒清洗按粤海水务要求执行；配合生活给水系统强弱电线管预埋。</t>
  </si>
  <si>
    <t>16）</t>
  </si>
  <si>
    <t>室外给水工程包含室外消防水系统；供水管道穿地下室侧壁或顶板的套管预埋。</t>
  </si>
  <si>
    <t>17）</t>
  </si>
  <si>
    <t>室内排水系统按图纸要求施工。</t>
  </si>
  <si>
    <t>18）</t>
  </si>
  <si>
    <t>室外排水工程包括室外所有砂井、检查井、雨污废排水管等。。</t>
  </si>
  <si>
    <t>19）</t>
  </si>
  <si>
    <t>智能化工程包含建筑智能化、电视、电话、网络的线管预埋及穿铁线。</t>
  </si>
  <si>
    <t>20）</t>
  </si>
  <si>
    <t>人防工程按图纸内容施工（含人防门、电气、给排水、通风等设备制作、预埋、安装、调试）</t>
  </si>
  <si>
    <t>21）</t>
  </si>
  <si>
    <t>园林电系统按图纸内容施工（含园林景观照明、水景等）；园林给排水系统按图纸内容施工。（含示范区的室外管网）。</t>
  </si>
  <si>
    <t>22）</t>
  </si>
  <si>
    <t>雨水回收系统暂未计算（未出图纸）。</t>
  </si>
  <si>
    <t>其它说明</t>
  </si>
  <si>
    <t>属于图纸工作内容，但承包人没有施工或部分施工的项目，结算时对未施工部分工程量予以扣除。</t>
  </si>
  <si>
    <t>2)</t>
  </si>
  <si>
    <t>承包人未经发包人同意，擅自降低合同约定的材料档次，则该材料实际价格与原档次该材料合理价格的差价按实调整，并视情况追究承包人相应责任。</t>
  </si>
  <si>
    <t>3)</t>
  </si>
  <si>
    <t>承包人擅自改变图纸做法，造成造价增加的，结算不予调整，造成造价降低的，按实际做法结算。</t>
  </si>
  <si>
    <t>4)</t>
  </si>
  <si>
    <t>承包人必须按图纸和规范要求进行施工，发包人有权在任何时候组织监理、承包人、咨询公司对施工情况进行实测实量，如发现某项实测工程量对比图纸工程量的负偏差（实测工程量小于图纸工程量）大于规范允许范围，则该项前期已完成并隐蔽的全部工程量均按本次实测结果进行计算，且该惩罚性计量结果并不能免除承包人的质量责任。</t>
  </si>
  <si>
    <t xml:space="preserve">
我司已认真阅读并同意上述清单报价、结算方式说明，如若中标同意按以上说明办理结算。
                                                                投标单位签字盖章确认：      *年*月*日</t>
  </si>
  <si>
    <t>本招标清单包括：招标清单总说明、工程造价汇总表、单位工程汇总表、清单计价表、总承包服务费报价表、综合单价分析表(模板)、配电箱组份分析表(模板)、材料表等，投标时投标人应按清单提供的模板对每个清单项目、配电箱进行单价分析。</t>
  </si>
  <si>
    <t>本招标清单参考《建设工程工程量清单计价规范（GB50500-2013）》、《广东省工程量清单计价指引(2013)》编制。投标报价由分部分项工程费、措施项目费、其他项目费和税金组成。报价应充分考虑工程质量、工期、安全文明施工等管理要求、本说明约定的结算计量计价办法及施工管理和施工组织设计涉及的内容，不允许报价与工程施工管理和施工组织严重脱节或工程量清单各项单价存在严重不合理报价。</t>
  </si>
  <si>
    <t>措施项目费：措施项目费包括绿色施工安全防护措施费和措施其他项目费。</t>
  </si>
  <si>
    <t>绿色施工安全防护措施费属非竞争性费用，报价时按系数计算的绿色施工安全防护措施费按规定的基数和费率计算，不得下浮；已开列清单的脚手架、模板工程套用相应定额(本说明中定额是指《广东省建设工程计价依据(2018年)》相关定额，下同)子目计价。</t>
  </si>
  <si>
    <t>措施其他项目费包括文明工地增加费、夜间施工增加费、赶工措施费等，其中获市级文明工地不另计增加费，相关费用在其他有价清单项目报价中综合考虑(实如项目际获得省级文明工地，结算可按定额标准计算省级文明工地与市级文明工地增加费的差额，如实际未获得市级文明工地，结算需按定额标准扣除市级文明工地增加费)；夜间施工增加费、赶工措施费在合同约定工期内不单独计取，由投标人自行在其他有价清单报价中综合考虑(如施工期间要求承包人采取夜间施工或其他赶工措施缩短合同工期时，双方另行协商夜间施工增加费和赶工措施费)。</t>
  </si>
  <si>
    <t>其他项目费：其他项目费包括总承包服务费、预算包干费、工程优质费、暂估价、暂列金额等。</t>
  </si>
  <si>
    <t>总承包服务费包括的内容详见合同附件《总包管理配合协议书及总包协调工作细则》，报价以发包人另行分包的专业工程造价为基数(本清单明确不计总包服务费的专业工程除外，详见总承包服务费报价表)，由投标人以定额指导费率为上限填报总承包服务费费率及报价。</t>
  </si>
  <si>
    <t>预算包干费包括以下内容：施工雨水、污水的排除；因地形影响造成的场内料具二次运输；工程用水加压措施；施工材料堆放场地的整理；机电安装后的补洞(槽)工料费；工程成品保护费；施工中的临时停水停电；基础埋深2米以内挖土方的塌方；日间施工照明增加费；完工清场后的垃圾外运等，报价以分部分项工程费中的人工费与施工机具费之和为基数，由投标人以定额指导费率为上限填报预算包干费费率及报价，不同单位工程可以填报不同费率。</t>
  </si>
  <si>
    <t>工程优质费，按获广州市级质量奖考虑，但不单独报价，由投标人在其他有价清单项目报价中综合考虑。(实际如项目获得市级以上优质工程证书，结算可按定额标准计算相应级别与市级工程优质费的差额，未获市级优质工程，结算需按定额标准扣除市级工程优质费)。</t>
  </si>
  <si>
    <t xml:space="preserve"> </t>
  </si>
  <si>
    <t>暂估价与暂列金额：按发包人暂定金额填报，不得修改。</t>
  </si>
  <si>
    <t>税金按建设行政主管部门规定的费率填报，本项目适用增值税一般计税方法。</t>
  </si>
  <si>
    <t>清单计价表综合合价后的“单价中人机和”，是指综合单价中的人工费、施工机具费之和，用作计算绿色施工安全防护措施费、预算包干费等费用的基数，投标人必须填报，并与综合单价分析表中的人工费、机具费之和保持一致，如不一致时，以二者中低者为准。</t>
  </si>
  <si>
    <t>投标人对清单计价表中的每一个项目填报综合单价与合价，投标人没有填报综合单价或合价的项目，视为完成该工程项目所需费用已包含在其他有价款的竞争性报价内，在实施后，发包人将不予支付。</t>
  </si>
  <si>
    <t>投标人不得擅自修改本清单，投标人对本清单的任何疑问(工程量偏差、缺漏项等)，应在答疑截止时间前向招标人书面提出，经招标人同意后统一修正并下发给所有投标人，投标人擅自修改均作无效处理。</t>
  </si>
  <si>
    <t>其他说明</t>
  </si>
  <si>
    <t>本项目场地比较狭窄，投标人应认真勘察现场，周详考虑生产、生活场地布置、临时设施布置，现场场地不够的，应当考虑自行租地费用，该费用不单独计价，由投标人在整体报价内考虑。</t>
  </si>
  <si>
    <t>承包人需无偿配合检测单位、监测单位等需进场服务单位的工作，相关水电使用费及其它配合费用由投标人在其他有价清单项目报价内考虑(因配合检测而进行的实体施工项目依据检测方案按实签证计算)。承包人送检样品材料费、制作费、送检费用不单独计价，由投标人在整体报价内考虑。</t>
  </si>
  <si>
    <t>原始地面标高须在开工前施工单位验收确认，未经确认的标高不得作为结算依据。（甲方提供的地质勘察资料及招标图纸仅供参考，甲方对其准确性不负责任。）</t>
  </si>
  <si>
    <t>塔吊基础、施工现场围挡、施工便道等的新建、维护以及拆改的费用以及相应的使用费用金额为暂估金额，投标人投标时不得调整，该笔费用按实签证结算。承包人需协助发包人办理相关证件，相关协助工作费用在该清单项目报价内综合考虑，不另计价。</t>
  </si>
  <si>
    <t>本项目将办理三个施工证，施工单位应考虑办理三个施工证可能需要增加的人员配置，相关费用已在整体报价中综合考虑，不再另行增加费用。</t>
  </si>
  <si>
    <t>本项目地上部分按施工许可证分阶段施工(暂定5-1#为一个施工证、5-2#~5-5#为另一个施工证，最终以实际办理施工证为准)，可以分开办理结算（即其中一个施工许可证竣工验收达到结算条件可以先行结算）。其中一个施工许可证施工内容竣工验收后，施工单位自行考虑临时设施、人员、材料、机械设备是否退场，无论是否退场，因此产生的二次进场或者闲置费用或重置费用，均不再另行计算。</t>
  </si>
  <si>
    <t>结算原则。采用清单计价方式，按经招标人认可的中标清单综合单价、合价或费率包干，包干综合单价或合价除按下面第2条约定调整材料价差外，综合单价或合价在合同实施期间不因人工、材料、机械的市场价格波动、国家政策调整等因素变化而调整。分部分项工程和单价措施项目按综合单价包干，结算时工程量据实计算；按费率计算的绿色施工安全防护措施费、预算包干费、总承包服务费等按规定或约定费率包干，结算时计算基础据实调整；按项计算的措施项目费和其他项目费原承包范围内合价包干，变更增加或减少施工承包范围时，据实调整变更项目对应的措施项目费和其他项目费，专业工程暂估价对应的措施费和其他项目费另行计算。</t>
  </si>
  <si>
    <r>
      <rPr>
        <sz val="12"/>
        <rFont val="宋体"/>
        <charset val="134"/>
      </rPr>
      <t>商品混凝土、商品砂浆、水泥、砌块、钢筋（仅指工程量清单中以t为单位的钢筋）、结构用型钢、镀锌钢板、镀锌钢管、电线电缆、铝合金型材、玻璃的价差调整方式为：基期价格按《2023年6月广州地区建设工程常用材料税前综合价格》中的价格，施工期间价格按施工期间《广州地区建设工程常用材料税前综合价格》月度算术平均价，价差分不同强度、规格分别计算汇总，材料损耗率按定额损耗率计算。</t>
    </r>
    <r>
      <rPr>
        <sz val="12"/>
        <color rgb="FFFF0000"/>
        <rFont val="宋体"/>
        <charset val="134"/>
      </rPr>
      <t>特别提醒：结算时承包人需提供经监理、发包人项目部确认的施工节点时间，包括但不限于地下室和各栋号塔楼结构工程、建筑装修工程、机电安装工程、铝合金门窗工程施工的开始与结束时间等，作为材料调差计算施工期间信息价平均值的依据。</t>
    </r>
    <r>
      <rPr>
        <sz val="12"/>
        <rFont val="宋体"/>
        <charset val="134"/>
      </rPr>
      <t xml:space="preserve">
示例如下：如基期C30混凝土税前价格为613元/立方，实际施工期间算术平均税前价格为650元/立方，则每立方C30混凝土调整价差金额为：（650-613*105%）*1.09*（1-合同投标下浮率）=6.99元*（1-合同投标下浮率）。</t>
    </r>
  </si>
  <si>
    <t>变更、签证工程和新增工程按以下方式计价：</t>
  </si>
  <si>
    <t>合同工程量清单中有相同适用项目的，则采用该项目综合单价；合同工程量清单中相同适用项目有多个的，取最有利于发包人的相同适用项目综合单价(但发包人认为综合单价明显不合理的除外)，不论工程量增加或减少，综合单价都不予调整，本合同另有约定的除外。</t>
  </si>
  <si>
    <t>合同工程量清单中无相同适用项目但有类似适用项目的，按类似项目综合单价对相应子目、消耗量、材料设备价格等进行调整换算，原管理费、利润水平不变，仅调整主材和主要设备价格(但发包人认为综合单价明显不合理的除外)。如合同工程量清单中类似项目的综合单价有两个或两个以上，则按有利于发包人的综合单价（即消耗量最少、管理费和利润取费最低）的优先顺序选择类似项目进行换算。所换算主材及设备价格执行招标当月已发布的《广州市建设工程造价管理站关于2023年6月广州市建设工程结算及有关问题的通知》(穗建造价[2023]61号)之附件《2023年6月广州地区建设工程常用材料税前综合价格》（以下简称“《综合价格》”）和承包人所报材料价格中的较低者，对招标当季《综合价格》没有的材料如工程量清单中没有或工程量清单中虽有但严重偏离市场价格（偏离幅度超过20%及以上），由承包方报发包方审核确定。参考市场价格定价的主材及设备单价，不适用于本合同专用条款第16条相关价格调整的约定。</t>
  </si>
  <si>
    <t>合同工程量清单报价中没有相同或类似适用项目的，或者合同工程量清单报价中有相同或类似适用项目，但发包人认为综合单价明显不合理的，按以下原则计价：
a.有适用定额的项目，计价套用相应定额，人材机价格执行穗建造价[2023]61号,并按照投标下浮率（指扣除绿色施工安全防护措施费、暂列金、暂估价后，投标价对比招标控制价的下浮率）进行税前下浮。对于《综合价格》没有的材料价格由承包方报发包方审核确定。参考市场价格定价的材料与设备单价，不适用于本合同专用条款第16条相关价格调整的约定。
b.没有适用定额的项目，由发包人、承包人结合市场价共同协商确定。参考市场价格定价的，不适用于本合同专用条款第16条相关价格调整的约定。</t>
  </si>
  <si>
    <t>工程计量。本清单有约定工程量计算规则的，按本清单约定规则计算，无约定的，按《房屋建筑与装饰工程工程量计算规范》(GB50854-2013)、《通用安装工程工程量计算规范》(GB50856-2013)、《市政工程工程量计算规范》(GB50857-2013)、《园林绿化工程工程量计算规范》(GB50858-2013)、《广东省工程量清单计价指引(2013)》等规范进行工程计量。因本清单约定工程量计算规则与规范工程量计算规则差异导致的价格差异由投标人在投标报价中综合考虑，结算时不再调整。钢筋工程量计算规详见附件：《钢筋工程量计算规则》。</t>
  </si>
  <si>
    <t>其他结算计量计价约定</t>
  </si>
  <si>
    <t>本项目不计平整场费用，除基坑大开挖土方外，场内沟槽基坑开挖工程放坡及工作面，不论实际放坡系数与工作面多少，工作面按定额规定计算，放坡系数按一类土放坡系数规定计算。</t>
  </si>
  <si>
    <t>外墙块料勾缝、擦缝及块料粘接剂等费用应综合考虑在外墙块料投标报价单中，不另行计算其费用。(勾缝材料必须按设计图纸要求)</t>
  </si>
  <si>
    <r>
      <rPr>
        <sz val="12"/>
        <rFont val="宋体"/>
        <charset val="134"/>
      </rPr>
      <t>综合脚手架在清单约定使用时间(已考虑风险天数90天)内综合单价不调整，超过约定使用时间时，按超出天数调整脚手架使用费。其他类型脚手架使用费在清单综合单价中综合考虑，结算时不因脚手架使用天数变化调整其综合单价。</t>
    </r>
    <r>
      <rPr>
        <sz val="12"/>
        <color rgb="FFFF0000"/>
        <rFont val="宋体"/>
        <charset val="134"/>
      </rPr>
      <t>特别提醒：结算时承包人需提供经监理、发包人项目部确认的施工节点时间，包括但不限于地下室和各栋号裙楼、塔楼综合脚手架搭设、拆除的开始与完成时间。</t>
    </r>
  </si>
  <si>
    <t>5.10</t>
  </si>
  <si>
    <t>幕墙在层间采用钢板承托防火岩棉,钢板与梁或其它构件交接处缝隙的防火封堵。幕墙构件与其它室内竖向隔墙隔断构件外沿之间的防火封堵综合幕墙综合单价中，不单独计取，结算时不因方案和设计图纸变化而增减相应金额。</t>
  </si>
  <si>
    <t>5.11</t>
  </si>
  <si>
    <t>施工过程中，投标单位应充分考虑和分析详勘报告、图纸及场地实际情况，由于施工方原因，发生因偏桩、短桩（不满足桩顶标高）、检测不合格桩，而造成需要增大承台或拉梁、接桩、补桩、不合格桩处理等，其处理费用由施工方承担。桩混凝土按设计桩顶标高高出800mm计算。如超过设计标高不计算该部分费用，且负责桩头破除至设计桩顶标高；如灌注混凝土未按设计要求导致有限桩长不足，其处理费用由施工方承担。</t>
  </si>
  <si>
    <t xml:space="preserve">
我司已认真阅读并同意上述清单报价、结算方式说明，如若中标同意按以上说明办理结算。
                                                                投标单位签字盖章确认：         年    月    日</t>
  </si>
  <si>
    <t>钢筋工程量计算规则</t>
  </si>
  <si>
    <t>钢筋定尺搭接：对施工图纸中已明确表示锚固、搭接长度的按施工图纸计算，钢筋定尺连接所引起的搭接长度及搭接范围内加密的箍筋工程量由投标人在投标报价时在钢筋的损耗中自行综合考虑，含在综合单价中，故在钢筋算量软件的搭接设置中“墙柱垂直筋定尺、其余钢筋定尺”设为无限长。钢筋定尺连接不论采用搭接、焊接、机械连接接头均由投标人在钢筋综合单价中考虑，不在单独计算。</t>
  </si>
  <si>
    <r>
      <rPr>
        <sz val="12"/>
        <rFont val="宋体"/>
        <charset val="134"/>
      </rPr>
      <t>钢筋算量软件计算钢筋时，需按如下规则进行设置：①钢筋汇总方式按“按中心线汇总”；②</t>
    </r>
    <r>
      <rPr>
        <sz val="12"/>
        <rFont val="宋体"/>
        <charset val="134"/>
        <scheme val="minor"/>
      </rPr>
      <t>图纸及设计回复文件没有说明垫层、基础、基础梁（承台梁）、非框架梁、现浇板、构造柱、圈梁（过梁）、砌体墙柱、叠合板、其它构件为“抗震构件”，则在楼层设置中均设为“非抗震构件”；</t>
    </r>
    <r>
      <rPr>
        <sz val="12"/>
        <rFont val="宋体"/>
        <charset val="134"/>
      </rPr>
      <t>③楼层设置：钢筋锚固、搭接、保护层厚度应与图纸要求一致；④弯钩设置：箍筋弯钩平直段需按照“图元抗震”；⑤钢筋根数：原默认为“向上取整+1”的按 “四舍五入+1”计算，原默认为“向上取整-1”的按 “四舍五入-1”计算</t>
    </r>
    <r>
      <rPr>
        <sz val="12"/>
        <rFont val="宋体"/>
        <charset val="134"/>
        <scheme val="minor"/>
      </rPr>
      <t>；</t>
    </r>
    <r>
      <rPr>
        <sz val="12"/>
        <rFont val="宋体"/>
        <charset val="134"/>
      </rPr>
      <t>⑥图纸未有明确时，墙、柱纵筋搭接接头错百分率应是50%，梁、板纵筋搭接接头错百分率应是25%；⑦墙、柱箍筋加密范围包含错开距离应选择“否”；⑧柱/墙柱，暗柱/端柱纵筋搭接范围箍筋间距应按16G平法由“min（5d,100)”调整为“100”；⑨如果图纸说明柱只是角筋伸入基础底，在柱/墙柱“计算设置”下的“柱纵筋伸入基础锚固形式”选择“角筋伸入基底弯折”；⑩如果图纸说明剪力墙仅暗柱伸入基础底，其余普通纵筋锚固，在“节点设置”下的“剪力墙”的第6-7条选“左（右）侧垂直筋插筋节点2”；⑾剪力墙的起始竖向分布钢筋距暗柱边的距离应为一个“S”，暗梁/边框梁侧面纵筋距暗梁/边框梁纵筋的距离应为一个“S”，暗梁/边框梁/梁纵筋与墙水平筋的距离在数值范围内不计算水平钢筋，应为一个“S”，连梁侧面纵筋距边梁纵筋的距离应为一个“S”；⑿墙柱基础锚固区只计算外侧箍筋应选择“是”；⒀暗柱/端柱顶部锚固计算起点应选择“从梁底开始计算锚固”；⒁计算规则：框架梁、非框架梁钢筋计算设置：“上部第三排非通长筋伸入跨内长度”按软件默认设置LN/5；⒂墙身拉筋、板（筏板）拉筋及板凳筋布置方式，如果图纸及构造做法等文件均未要求何种方法布置，一律按“双向布置”计算；⒃ 板的计算设置中：图纸未有明确时，面筋（单标注跨板受力筋）伸入支座的锚固长度应选“ha-bhc+h-2*bhc”，单标注负筋锚入支座长度应选“ha-bhc+h-2*bhc”，单边标注支座负筋标注长度位置应选“负筋线长度”，板中间支座负筋标注是否含支座应设置成“是”；⒄“计算规则”下连梁、框架梁、非框架梁、基础主梁/承台梁、基础次梁中公共部分“梁垫铁计算设置”中上、下部垫铁规格应设置为不计算；⒅计算规则：人防及非人防地下室框架梁节点设置：第5、7、8点按软件默认为“顶层节点5-4”而不是其它；⒆</t>
    </r>
    <r>
      <rPr>
        <sz val="12"/>
        <rFont val="宋体"/>
        <charset val="134"/>
        <scheme val="minor"/>
      </rPr>
      <t>其它未说明之处：按施工图纸、构造做法、施工规范调整。</t>
    </r>
  </si>
  <si>
    <t>措施钢筋是指现浇构件中固定位置的支撑钢筋(包含地下室底板、承台马凳筋》、双层钢筋用的“隔铁、硷垫块等”、伸出构件的描固钢筋、电梯吊钩，全部在钢筋综合单价考虑。</t>
  </si>
  <si>
    <t>图纸标示的钢筋按设计图示直径计算(例如图纸标示Φ6圆钢，按设计图示直径Φ6计算工程量)，与市场实际供应尺寸的工程量偏差由投标人在清单综合单价中综合考虑。</t>
  </si>
  <si>
    <t>所有钢筋工程量按设计净长度计算，损耗综合单价内考虑。抗震钢筋（带“E”的钢筋）、带肋钢筋、钢筋调直费等不再单独列项，投标单位在综合单价中自行考虑，后期不得以任何理由增加费用。</t>
  </si>
  <si>
    <t>本工程设计图纸表示的钢筋，如果实际施工中在市场上无法购买，只能使用其他型号钢筋代替，除合同或清单项目特征另有约定外，施工方必须事前提请甲方项目部、设计部及成本管理部确认，结算则按设计图纸规格的理论重量计算；</t>
  </si>
  <si>
    <t>我司已认真阅读上述工程量计算规则，并同意在本项目按上述工程量计算规则进行工程量计量计价。
                                                                                  投标单位签字盖章确认： 年  月  日</t>
  </si>
  <si>
    <t>工程造价汇总表</t>
  </si>
  <si>
    <t>工程名称：合锦嘉泓•天宇花园（广场）二期
施工总承包工程</t>
  </si>
  <si>
    <t>项目名称</t>
  </si>
  <si>
    <t>基坑支护工程
桩基础工程</t>
  </si>
  <si>
    <t>5-1#楼</t>
  </si>
  <si>
    <t>5-2至5-5#楼</t>
  </si>
  <si>
    <t>室外工程</t>
  </si>
  <si>
    <t>其中</t>
  </si>
  <si>
    <r>
      <rPr>
        <b/>
        <sz val="10"/>
        <rFont val="宋体"/>
        <charset val="134"/>
      </rPr>
      <t xml:space="preserve">备注说明
</t>
    </r>
    <r>
      <rPr>
        <sz val="10"/>
        <rFont val="宋体"/>
        <charset val="134"/>
      </rPr>
      <t>(斜杠位置不需填写)</t>
    </r>
  </si>
  <si>
    <t>绿色施工安全防护措施费(含税)</t>
  </si>
  <si>
    <t>暂列金额
(含税)</t>
  </si>
  <si>
    <t>暂估价
(含税)</t>
  </si>
  <si>
    <t>铝合金工程</t>
  </si>
  <si>
    <t>人防工程</t>
  </si>
  <si>
    <t>含人防门及水电气</t>
  </si>
  <si>
    <t>抗震支架工程</t>
  </si>
  <si>
    <t>公共区域装修工程</t>
  </si>
  <si>
    <t>公共区域装修安装工程</t>
  </si>
  <si>
    <t>园林工程</t>
  </si>
  <si>
    <t>含园建、绿化、水电</t>
  </si>
  <si>
    <t>其他项目费</t>
  </si>
  <si>
    <t>总承包管理配合费</t>
  </si>
  <si>
    <t>合计(小写)</t>
  </si>
  <si>
    <t>合计(大写)</t>
  </si>
  <si>
    <t>其中不含暂列金额(含税)</t>
  </si>
  <si>
    <r>
      <rPr>
        <sz val="10"/>
        <color rgb="FFFF0000"/>
        <rFont val="Microsoft YaHei"/>
        <charset val="134"/>
      </rPr>
      <t>★</t>
    </r>
    <r>
      <rPr>
        <sz val="10"/>
        <color rgb="FFFF0000"/>
        <rFont val="宋体"/>
        <charset val="134"/>
      </rPr>
      <t>备注：暂列金额及暂估价投标人不得调整。</t>
    </r>
  </si>
  <si>
    <t>报价单位：</t>
  </si>
  <si>
    <t>(签字盖章)</t>
  </si>
  <si>
    <t>报价时间：</t>
  </si>
  <si>
    <t>合锦嘉泓•天宇花园(广场)二期项目土建工程造价汇总表</t>
  </si>
  <si>
    <t>费用项目</t>
  </si>
  <si>
    <t>基坑支护工程</t>
  </si>
  <si>
    <t>人防门
工程</t>
  </si>
  <si>
    <t>5-2#至5-5#楼</t>
  </si>
  <si>
    <t>分部分项费</t>
  </si>
  <si>
    <t>其中：人工费与施工机具费之和</t>
  </si>
  <si>
    <t>措施项目费</t>
  </si>
  <si>
    <t>绿色施工安全防护措施费</t>
  </si>
  <si>
    <t>以分部分项的人工费与施工机具费之和为计算基础，费率19%</t>
  </si>
  <si>
    <t>其它措施费</t>
  </si>
  <si>
    <t>脚手架、模板、垂直运输、大型机械安拆等</t>
  </si>
  <si>
    <t>预算包干费</t>
  </si>
  <si>
    <t>以分部分项的人工费与施工机具费之和为计算基础，费率上限7%</t>
  </si>
  <si>
    <t>暂列金</t>
  </si>
  <si>
    <t>暂列金投标人不得调整</t>
  </si>
  <si>
    <t>暂估价</t>
  </si>
  <si>
    <r>
      <rPr>
        <sz val="10"/>
        <color rgb="FFFF0000"/>
        <rFont val="Microsoft YaHei"/>
        <charset val="134"/>
      </rPr>
      <t>暂估价投标人不得调整</t>
    </r>
    <r>
      <rPr>
        <sz val="10"/>
        <color rgb="FF000000"/>
        <rFont val="Microsoft YaHei"/>
        <charset val="134"/>
      </rPr>
      <t>(未开列清单的绿色施工安全防护措施项目费暂估含税100万元）</t>
    </r>
  </si>
  <si>
    <t>增值税金</t>
  </si>
  <si>
    <t>（一+二+三）*税率</t>
  </si>
  <si>
    <t>含税工程总造价</t>
  </si>
  <si>
    <t>分部分项工程和单价措施项目清单与计价表</t>
  </si>
  <si>
    <t>工程名称：合锦嘉泓.天宇花园(广场)二期项目-土建</t>
  </si>
  <si>
    <t>项目
编码</t>
  </si>
  <si>
    <t>项目特征与工作内容</t>
  </si>
  <si>
    <t>计量单位</t>
  </si>
  <si>
    <t>综合单价</t>
  </si>
  <si>
    <t>综合合价</t>
  </si>
  <si>
    <t>单价中
人机费</t>
  </si>
  <si>
    <t>土石方工程</t>
  </si>
  <si>
    <t>010101002001</t>
  </si>
  <si>
    <t>挖一般土方</t>
  </si>
  <si>
    <t>1.土壤类别:详地质勘察报告，综合考虑
2.综合考虑:土壤类别(含建筑垃圾、碎渣、杂填土、淤泥、泥浆、地下不明障碍物、场地内石块、强风化岩等)、干湿程度、挖土深度、土石比例、开挖方式(人工、机械、爆破等)、场内转运、转堆、吊土高度、运输方式等，综合单价还需考虑包括但不限于土方施工机械设备进退场费、桩间挖土增加费、钢筋混凝土支撑下挖土增加费、施工便道设置及拆除费用、洗车槽设置及使用费用、根据土方开挖进度切割降水井管等各种可能发生的措施费用
3.机械设备进退场、土方开挖、转运转堆、垂直吊运、场内外运输、便道设置拆除、其它</t>
  </si>
  <si>
    <t>m3</t>
  </si>
  <si>
    <t>010103002001</t>
  </si>
  <si>
    <t>余方弃置</t>
  </si>
  <si>
    <t>1.土方类别:根据地勘资料综合考虑
2.弃土运距:运距26km
3.计价综合考虑干湿比例、装卸方式、垂直运输、场外运输、场外道路等
4.工作内容包括但不限于土方场外运输、排障、协调等</t>
  </si>
  <si>
    <t>地基处理与边坡支护工程</t>
  </si>
  <si>
    <t>040901008001</t>
  </si>
  <si>
    <t>植筋</t>
  </si>
  <si>
    <t>1.钢筋种类:综合考虑
2.钢筋规格:三级钢Φ16
3.植入深度:综合考虑
4.植筋胶品种:专业植筋胶</t>
  </si>
  <si>
    <t>根</t>
  </si>
  <si>
    <t>010503001003</t>
  </si>
  <si>
    <t>C20素混凝土</t>
  </si>
  <si>
    <t>1.混凝土种类、强度等级:C20
2.综合考虑:混凝土拌和料要求、泵送费用、混凝土掺加剂
3.混凝土制作、运输、浇捣、养护、其他</t>
  </si>
  <si>
    <t>010503001001</t>
  </si>
  <si>
    <t>冠梁</t>
  </si>
  <si>
    <t>1.混凝土种类、强度等级:C30
2.综合考虑:混凝土拌和料要求、泵送费用、混凝土掺加剂
3.混凝土制作、运输、浇捣、养护、其他</t>
  </si>
  <si>
    <t>010501004001</t>
  </si>
  <si>
    <t>角撑板</t>
  </si>
  <si>
    <t>010503001002</t>
  </si>
  <si>
    <t>钢筋混凝土支撑</t>
  </si>
  <si>
    <t>010515001001</t>
  </si>
  <si>
    <t>现浇构件钢筋（直筋）</t>
  </si>
  <si>
    <t>1.钢筋种类、规格:HRB400、HRB300
2.综合考虑:钢筋种类、规格、连接接头、搭接方式、构件种类及是否使用抗震钢筋等
3.钢筋制作、运输、安装、其他</t>
  </si>
  <si>
    <t>t</t>
  </si>
  <si>
    <t>010515001002</t>
  </si>
  <si>
    <t>现浇构件钢筋（箍筋）</t>
  </si>
  <si>
    <t>010501001001</t>
  </si>
  <si>
    <t>垫层</t>
  </si>
  <si>
    <t>1.混凝土种类、强度等级:100厚C15素混凝土层
2.综合考虑:填充部位、配合比、混凝土拌和料要求、混凝土掺加剂等
3.铺设位置:冠梁、支撑梁底
4.包括:基层清理、混凝土制作、运输、浇筑、振捣、养护、嵌缝材料等相关费用</t>
  </si>
  <si>
    <t>040203007001</t>
  </si>
  <si>
    <t>基坑顶地面硬化</t>
  </si>
  <si>
    <t>1.混凝土种类、强度等级:100厚C15素混凝土层
2.综合考虑:填充部位、配合比、混凝土拌和料要求、混凝土掺加剂等
3.硬化范围:2m
4.钢筋网：圆钢Φ8@200*200
5.包括:基层清理、混凝土制作、运输、浇筑、振捣、养护、嵌缝材料等相关费用</t>
  </si>
  <si>
    <t>m2</t>
  </si>
  <si>
    <t>040309009001</t>
  </si>
  <si>
    <t>泄水管</t>
  </si>
  <si>
    <t>1.边坡位置泄水管</t>
  </si>
  <si>
    <t>m</t>
  </si>
  <si>
    <t>010202006001</t>
  </si>
  <si>
    <t>钢板桩</t>
  </si>
  <si>
    <t>1.规格、型号、桩长:拉森IV型钢板桩，桩长12m
2.地层情况:根据工程地质勘察报告综合考虑
3.综合考虑:引孔、桩长、桩厚度、材质、规格、型号、间距、钢板桩采购或租赁。包括材料、材料运输、工作平台搭拆、桩机移位、打钢板桩、拔钢板桩、安拆导向夹具、除锈刷防锈漆、摊销、损耗、清理场地、整平隆起土壤、邻近建筑物的保护、排障（孤石、清除废旧砖基础、管线、管井、树根等）、为桩机移动铺筑的临时道路及按图纸和规范而实施、完成和维护等相关费用</t>
  </si>
  <si>
    <t>010202011001</t>
  </si>
  <si>
    <t>钢支撑</t>
  </si>
  <si>
    <t>1.部位:钢管斜撑与腰梁连接件
2.钢材品种、规格:DN426-8钢管支撑,20、10厚钢板</t>
  </si>
  <si>
    <t>010514002001</t>
  </si>
  <si>
    <t>腰梁与钢板桩之间填充C20素砼</t>
  </si>
  <si>
    <t>1.混凝土种类:商品混凝土
2.混凝土强度等级:C20
3.包括:基层清理、混凝土制作、运输、浇筑、振捣、养护、嵌缝材料等相关费用</t>
  </si>
  <si>
    <t>基坑边坡</t>
  </si>
  <si>
    <t>010202009001</t>
  </si>
  <si>
    <t>喷射混凝土60mm（边坡）</t>
  </si>
  <si>
    <t>1.喷射厚度:60mm
2.混凝土强度:C20细石混凝土
3.边坡修整、压实、平台搭设、混凝土制作、运输、喷射、养护、其它</t>
  </si>
  <si>
    <t>010202009002</t>
  </si>
  <si>
    <t>喷射混凝土60mm（桩间）</t>
  </si>
  <si>
    <t>010515001003</t>
  </si>
  <si>
    <t>坡面插筋</t>
  </si>
  <si>
    <t>1.工程部位:放坡坡面
2.钢筋种类:HPB400 25内
3.钢筋制作、安装、其他</t>
  </si>
  <si>
    <t>010515003001</t>
  </si>
  <si>
    <t>喷射混凝土挂钢筋网</t>
  </si>
  <si>
    <t>1.钢筋种类、规格:圆钢Φ6.5@200*200
2.搭接方式:钢筋网采用绑扎连接
3.钢筋制作、安装、其它</t>
  </si>
  <si>
    <t>基坑顶安全护栏、集水井及排水沟</t>
  </si>
  <si>
    <t>011503001001</t>
  </si>
  <si>
    <t>基坑坡顶安全钢护栏</t>
  </si>
  <si>
    <t>1.立柱钢管48mm×3mm，高1200mm，插入墩块内300mm，纵向间距2m
2.横杆钢管48mm×3mm，间距400mm
3.油漆品种、刷漆遍数:刷防锈漆一遍、刷调和漆两遍
4.栏杆墩块:C20商品混凝土、300mm×300mm×300mm
5.砖砌踢脚墙:厚度120mm，高100mm
6.具体做法详见大样图</t>
  </si>
  <si>
    <t>040201022001</t>
  </si>
  <si>
    <t>排水沟</t>
  </si>
  <si>
    <t>1.排水沟截面尺寸:300×300mm
2.砖砌120mm厚排水沟壁  
3.C10混凝土100厚垫层
4.内侧抹M10水泥砂浆20mm厚
5.具体做法详见大样图</t>
  </si>
  <si>
    <t>040504001001</t>
  </si>
  <si>
    <t>集水井</t>
  </si>
  <si>
    <t>1.集水井尺寸:800×800×800
2.砖砌120mm厚集水井壁  
3.C10混凝土100厚垫层
4.内侧抹1:5水泥砂浆20mm厚
5.具体做法详见大样图</t>
  </si>
  <si>
    <t>座</t>
  </si>
  <si>
    <t>基底换填</t>
  </si>
  <si>
    <t>010103001001</t>
  </si>
  <si>
    <t>换填砖渣300mm</t>
  </si>
  <si>
    <t>1.土质要求:砖渣
2.密实度要求:夯填
3.回填厚度:300mm厚
4.运距:综合考虑</t>
  </si>
  <si>
    <t>措施项目</t>
  </si>
  <si>
    <t>011702001001</t>
  </si>
  <si>
    <t>垫层模板</t>
  </si>
  <si>
    <t>1.垫层模板
2.综合考虑:各类固定模板用的对拉螺栓（含止水螺栓）及拆除或截除、螺杆孔的填补等
3.模板制作、安装、拆除、运输、螺杆孔的填补、其他</t>
  </si>
  <si>
    <t>011702005001</t>
  </si>
  <si>
    <t>冠梁、支撑梁模板</t>
  </si>
  <si>
    <t>桩基础</t>
  </si>
  <si>
    <t>桩基</t>
  </si>
  <si>
    <t>010302001001</t>
  </si>
  <si>
    <t>泥浆护壁成孔灌注桩（800）</t>
  </si>
  <si>
    <t>1.设计桩径:φ800
2.C30水下商品混凝土
3.浮浆深度:综合考虑
4.综合考虑:单桩长度、根数、旋挖桩施工工艺、入岩深度、泥浆池（槽）砌筑及拆除、可能发生的塌孔、流砂、泉涌、土洞溶洞处理、搭设支架和平台、混凝土扩散系数、泥浆外运运距等
5.包括成孔、清孔、混凝土运输、灌注、凿桩头浮浆、泥浆池砌筑与拆除、泥浆制作和清运、护筒(含钢护筒)制作、埋设、拆除、成孔试验、场地清理、试验检验(发包人委托第三方检测除外)、其它</t>
  </si>
  <si>
    <t>010302001002</t>
  </si>
  <si>
    <t>泥浆护壁成孔灌注桩（1000）</t>
  </si>
  <si>
    <t>1.设计桩径:φ1000
2.C30水下商品混凝土
3.浮浆深度:综合考虑
4.综合考虑:单桩长度、根数、旋挖桩施工工艺、入岩深度、泥浆池（槽）砌筑及拆除、可能发生的塌孔、流砂、泉涌、土洞溶洞处理、搭设支架和平台、混凝土扩散系数、泥浆外运运距等
5.包括成孔、清孔、混凝土运输、灌注、凿桩头浮浆、泥浆池砌筑与拆除、泥浆制作和清运、护筒(含钢护筒)制作、埋设、拆除、成孔试验、场地清理、试验检验(发包人委托第三方检测除外)、其它</t>
  </si>
  <si>
    <t>010302001003</t>
  </si>
  <si>
    <t>泥浆护壁成孔灌注桩（800）空桩</t>
  </si>
  <si>
    <t>1.设计桩径:φ800
2.综合考虑:单桩长度、根数、旋挖桩施工工艺、入岩深度、泥浆池（槽）砌筑及拆除、可能发生的塌孔、流砂、泉涌、土溶洞处理、搭设支架和平台、泥浆外运运距等
3.包括成孔(含入岩)、清孔、泥浆池砌筑与拆除、泥浆制作和清运、护筒(含钢护筒)制作、埋设、拆除、成孔试验、场地清理、其它</t>
  </si>
  <si>
    <t>010302001004</t>
  </si>
  <si>
    <t>泥浆护壁成孔灌注桩（1000）空桩</t>
  </si>
  <si>
    <t>1.设计桩径:φ1000
2.综合考虑:单桩长度、根数、旋挖桩施工工艺、入岩深度、泥浆池（槽）砌筑及拆除、可能发生的塌孔、流砂、泉涌、土溶洞处理、搭设支架和平台、泥浆外运运距等
3.包括成孔(含入岩)、清孔、泥浆池砌筑与拆除、泥浆制作和清运、护筒(含钢护筒)制作、埋设、拆除、成孔试验、场地清理、其它</t>
  </si>
  <si>
    <t>粤010302008001</t>
  </si>
  <si>
    <t>入岩增加费（800）</t>
  </si>
  <si>
    <t>1.地层情况:微风化岩、中风化岩
2.入岩厚度:综合考虑
3.成孔方法:机械
4.较软岩按照实际体积的70%计算入岩，较硬岩、坚硬岩作全入岩计算</t>
  </si>
  <si>
    <t>粤010302008002</t>
  </si>
  <si>
    <t>入岩增加费（1000）</t>
  </si>
  <si>
    <t>010515004001</t>
  </si>
  <si>
    <t>钢筋笼</t>
  </si>
  <si>
    <t>1.钢筋种类、规格:HRB400、HPB300
2.综合考虑:钢筋规格、连接接头、搭接方式等
3.钢筋制作、运输、安装、其他</t>
  </si>
  <si>
    <t>空桩回填土</t>
  </si>
  <si>
    <t>1.土质要求:综合考虑
2.空桩回填土
3.运距:综合考虑</t>
  </si>
  <si>
    <t>010103001002</t>
  </si>
  <si>
    <t>空桩回填砖渣</t>
  </si>
  <si>
    <t>1.土质要求:综合考虑
2.空桩回填砖渣
3.运距:综合考虑</t>
  </si>
  <si>
    <t>桩基检测辅助</t>
  </si>
  <si>
    <t>010302001005</t>
  </si>
  <si>
    <t>抗压静载试验桩（C30砼）</t>
  </si>
  <si>
    <t>1.旋挖成孔 设计桩径:中1000
2.C30水下商品混凝土
3.综合考虑:单桩长度、根数、抗拔桩施工工艺、入岩深度、泥浆池(槽)筑及拆除、可能发生的塌孔、流砂、泉涌、土洞溶洞处理、搭设支架和平台、混凝土扩散系数、泥浆外运运距等
4.包括成孔(含入岩)、清孔、混凝土运输、灌注、凿桩头浮浆、泥浆池砌筑与拆除、泥浆制作和清运、护筒(含钢护筒)制作、埋设、拆除、成孔试验、场地清理、试验检验(发包人委托第三方检测除外)、其它</t>
  </si>
  <si>
    <t>010501005001</t>
  </si>
  <si>
    <t>抗压静载试验桩帽(C45 砼）</t>
  </si>
  <si>
    <t>1.混凝土种类、强度等级:C45
2.综合考虑:混凝土拌和料要求、泵送费用、混凝土掺加剂
3.土方开挖、土方回填、混凝土制作、运输、浇捣、养护、模板制安、拆除、其他</t>
  </si>
  <si>
    <t>010501005002</t>
  </si>
  <si>
    <t>抗压静载试验桩帽(C40 砼）</t>
  </si>
  <si>
    <t>1.混凝土种类、强度等级:C40
2.综合考虑:混凝土拌和料要求、泵送费用、混凝土掺加剂
3.土方开挖、土方回填、混凝土制作、运输、浇捣、养护、模板制安、拆除、其他</t>
  </si>
  <si>
    <t>现浇构件钢筋</t>
  </si>
  <si>
    <t>1.钢筋种类、规格:HRB400、HRB300
2.综合考虑:钢筋种类、规格、连接接头、搭接方式、构件种类及是否使用抗震钢筋等
3.钢筋制作、运输、安装、其他
4.位置:桩帽钢筋</t>
  </si>
  <si>
    <t>010515010001</t>
  </si>
  <si>
    <t>声测管</t>
  </si>
  <si>
    <t>1.材质、规格型号:镀锌钢管DN50*2
2.综合考虑:安装部位、固定方式等
3.制作、安装、固定、封堵、其它</t>
  </si>
  <si>
    <t>010301004001</t>
  </si>
  <si>
    <t>拆除试验桩及桩帽</t>
  </si>
  <si>
    <t>1.桩类型:1000旋挖灌注桩及桩帽
2.综合考虑:桩头截面、高度,混凝土等级,钢筋、外运运距等</t>
  </si>
  <si>
    <t>010103001003</t>
  </si>
  <si>
    <t>抗压静载试验桩机械垫层</t>
  </si>
  <si>
    <t>1.土质要求:综合考虑
2.砖渣垫层
3.其他:压实并确保水平</t>
  </si>
  <si>
    <t>011705001001</t>
  </si>
  <si>
    <t>大型机械设备进出场及安拆</t>
  </si>
  <si>
    <t>A0</t>
  </si>
  <si>
    <t>拆除工程</t>
  </si>
  <si>
    <t>011602002001</t>
  </si>
  <si>
    <t>钢筋混凝土构件拆除</t>
  </si>
  <si>
    <t>1.拆除构件名称:支撑梁、板撑
2.综合考虑:拆除方式、混凝土强度、拆除余渣场内运输、钢筋回收（剩余残值归承包人）、脚手架搭拆等
3.拆除、余渣归堆、清理、残值回收、外运、脚手架搭拆、其他</t>
  </si>
  <si>
    <t>011611002001</t>
  </si>
  <si>
    <t>钢柱拆除</t>
  </si>
  <si>
    <t>1.拆除构件名称:格构柱
2.综合考虑:拆除方式、钢材规格型号、钢材回收（剩余残值归承包人）、脚手架搭拆等
3.拆除、余渣归堆、清理、残值回收、外运、脚手架搭拆等、其他</t>
  </si>
  <si>
    <t>A1</t>
  </si>
  <si>
    <t>010101004001</t>
  </si>
  <si>
    <t>挖基坑、基槽土方（说明：板底已换填砖渣300mm厚）</t>
  </si>
  <si>
    <t>1.综合考虑土壤类别、干湿土、开挖方式（人工或机械）、桩间土、土方在场地内的转堆、水平及垂直运输等；
2.土方开挖、归堆、转运清理、工作面内排水、其他</t>
  </si>
  <si>
    <t>1.综合考虑土壤类别、干湿土、开挖方式（人工或机械）、桩间土
2.弃土运距:运距26km
3.计价综合考虑干湿比例、装卸方式、垂直运输、场外运输、场外道路等
4.工作内容包括但不限于土方场外运输、排障、协调等</t>
  </si>
  <si>
    <t>回填方</t>
  </si>
  <si>
    <t>1.粒径、密实度要求:满足规范及设计要求
2.综合考虑土方来源（购土或场内）、外运及场内转运运距、夯实方式
3.购土取土、运土、碎土、平土、找平、压实、洒水、其他
4.回填部位：桩承台、集水井等工作面回填、地下室顶板及基坑侧壁回填等</t>
  </si>
  <si>
    <t>1.回填材料：非膨胀土回填（外购）
2.密实度要求:满足设计及规范要求 
3.压实系数:分层压实，每层厚度300mm，压实系数不小于0.94 
4.购土、运土、碎土、平土、找平、压实、洒水、其他</t>
  </si>
  <si>
    <t>A2</t>
  </si>
  <si>
    <t>砌筑工程</t>
  </si>
  <si>
    <t>010401001001</t>
  </si>
  <si>
    <t>砖胎膜、临时保护墙</t>
  </si>
  <si>
    <t>1.砖品种、强度等级:混凝土实心砖
2.基础类型:砖胎膜、临时保护墙
3.综合考虑：厚度、直型墙，弧形墙、砂浆强度等级、配合比等
4.运料、淋砌块、砂浆(制作)运输、砌筑块料、留洞等，包括但不限于规范或图纸要求的一切相关工作内容</t>
  </si>
  <si>
    <t>010402001001</t>
  </si>
  <si>
    <t>内墙砌块墙（200）</t>
  </si>
  <si>
    <t>1.墙体类型:非人防内隔墙200mm内
2.砌块品种、规格、强度等级:加气混凝土砌块A3.5
3.综合考虑：直型墙，弧形墙、砂浆强度等级、配合比等
4.运料、淋砌块、砂浆(制作)运输、砌筑块料、留洞等，包括但不限于规范或图纸的一切相关工作内容</t>
  </si>
  <si>
    <t>010402001004</t>
  </si>
  <si>
    <t>内墙防火墙（200）</t>
  </si>
  <si>
    <t>010402001002</t>
  </si>
  <si>
    <t>内墙砌块墙（300）</t>
  </si>
  <si>
    <t>1.墙体类型、厚度:非人防内隔墙300mm
2.砌块品种、规格、强度等级:加气混凝土砌块A3.5
3.综合考虑：直型墙，弧形墙、砂浆强度等级、配合比等
4.运料、淋砌块、砂浆(制作)运输、砌筑块料、留洞等，包括但不限于规范或图纸的一切相关工作内容</t>
  </si>
  <si>
    <t>010402001003</t>
  </si>
  <si>
    <t>砖砌台阶</t>
  </si>
  <si>
    <t>1.砌块品种、规格、强度等级:蒸压灰砂砖
2.综合考虑：砂浆强度等级、配合比等
3.运料、淋砌块、砂浆(制作)运输、砌筑块料等，包括但不限于规范或图纸要求的一切相关工作内容</t>
  </si>
  <si>
    <t>A3</t>
  </si>
  <si>
    <t>混凝土工程</t>
  </si>
  <si>
    <t>地下室底板</t>
  </si>
  <si>
    <t>1.混凝土种类、强度:商品混凝土 C30P6（泵送）
2.综合考虑：混凝土拌和料要求、混凝土掺加剂、泵送费用
3.混凝土制作、运输、浇筑、振捣、养护、其它，包括但不限于规范或图纸要求的一切相关工作内容</t>
  </si>
  <si>
    <t>010501004002</t>
  </si>
  <si>
    <t>电梯坑、集水井</t>
  </si>
  <si>
    <t>010505006001</t>
  </si>
  <si>
    <t>反檐、栏板</t>
  </si>
  <si>
    <t>1.混凝土种类、强度:商品混凝土 C35（泵送）
2.综合考虑：混凝土拌和料要求、混凝土掺加剂、泵送费用
3.混凝土制作、运输、浇筑、振捣、养护、其它，包括但不限于规范或图纸要求的一切相关工作内容</t>
  </si>
  <si>
    <t>垫层、素砼回填</t>
  </si>
  <si>
    <t>1.混凝土种类、强度:商品混凝土 C15（泵送）
2.综合考虑：混凝土拌和料要求、混凝土掺加剂、泵送费用
3.混凝土制作、运输、浇筑、振捣、养护、其它，包括但不限于规范或图纸要求的一切相关工作内容</t>
  </si>
  <si>
    <t>桩承台基础</t>
  </si>
  <si>
    <t>010502001001</t>
  </si>
  <si>
    <t>矩形柱、异形柱</t>
  </si>
  <si>
    <t>1.混凝土种类、强度:商品混凝土 C60（泵送）
2.综合考虑：混凝土拌和料要求、混凝土掺加剂、泵送费用
3.混凝土制作、运输、浇筑、振捣、养护、其它，包括但不限于规范或图纸要求的一切相关工作内容</t>
  </si>
  <si>
    <t>010502001005</t>
  </si>
  <si>
    <t>1.混凝土种类、强度:商品混凝土 C60P8（泵送）
2.综合考虑：混凝土拌和料要求、混凝土掺加剂、泵送费用
3.混凝土制作、运输、浇筑、振捣、养护、其它，包括但不限于规范或图纸要求的一切相关工作内容</t>
  </si>
  <si>
    <t>010502001003</t>
  </si>
  <si>
    <t>010502001004</t>
  </si>
  <si>
    <t>1.混凝土种类、强度:商品混凝土 C35P6（泵送）
2.综合考虑：混凝土拌和料要求、混凝土掺加剂、泵送费用
3.混凝土制作、运输、浇筑、振捣、养护、其它，包括但不限于规范或图纸要求的一切相关工作内容</t>
  </si>
  <si>
    <t>010504001001</t>
  </si>
  <si>
    <t>直形墙</t>
  </si>
  <si>
    <t>010504001007</t>
  </si>
  <si>
    <t>010504001003</t>
  </si>
  <si>
    <t>010504001004</t>
  </si>
  <si>
    <t>010504001006</t>
  </si>
  <si>
    <t>010504001009</t>
  </si>
  <si>
    <t>1.混凝土种类、强度:商品混凝土 C30P8（泵送）
2.综合考虑：混凝土拌和料要求、混凝土掺加剂、泵送费用
3.混凝土制作、运输、浇筑、振捣、养护、其它，包括但不限于规范或图纸要求的一切相关工作内容</t>
  </si>
  <si>
    <t>010505001001</t>
  </si>
  <si>
    <t>有梁板</t>
  </si>
  <si>
    <t>010505001002</t>
  </si>
  <si>
    <t>有梁板（地下室顶板-室外）</t>
  </si>
  <si>
    <t>010505001003</t>
  </si>
  <si>
    <t>有梁斜板（坡道）</t>
  </si>
  <si>
    <t>010505001004</t>
  </si>
  <si>
    <t>无梁板（集水井盖板）</t>
  </si>
  <si>
    <t>010506001001</t>
  </si>
  <si>
    <t>直形楼梯</t>
  </si>
  <si>
    <t>010507003001</t>
  </si>
  <si>
    <t>排水沟(300mm宽)</t>
  </si>
  <si>
    <t>010507007001</t>
  </si>
  <si>
    <t>坡道混凝土</t>
  </si>
  <si>
    <t>1.混凝土种类、强度:商品混凝土 C25
2.综合考虑：混凝土拌和料要求、混凝土掺加剂、泵送费用
3.混凝土制作、运输、浇筑、振捣、养护、其它，包括但不限于规范或图纸要求的一切相关工作内容</t>
  </si>
  <si>
    <t>010502002001</t>
  </si>
  <si>
    <t>构造柱</t>
  </si>
  <si>
    <t>1.混凝土种类、强度:商品混凝土 C25（非泵送）
2.综合考虑：混凝土拌和料要求、混凝土掺加剂费用
3.混凝土制作、运输、浇筑、振捣、养护、其它，包括但不限于规范或图纸要求的一切相关工作内容</t>
  </si>
  <si>
    <t>010503004001</t>
  </si>
  <si>
    <t>门槛（素混凝土）</t>
  </si>
  <si>
    <t>1.混凝土种类、强度:商品混凝土 C20（泵送）
2.综合考虑：混凝土拌和料要求、混凝土掺加剂、泵送费用
3.混凝土制作、运输、浇筑、振捣、养护、其它，包括但不限于规范或图纸要求的一切相关工作内容</t>
  </si>
  <si>
    <t>010508001001</t>
  </si>
  <si>
    <t>后浇带（筏板）</t>
  </si>
  <si>
    <t>010508001002</t>
  </si>
  <si>
    <t>后浇带(有梁板）</t>
  </si>
  <si>
    <t>1.混凝土种类、强度:商品混凝土 C40P6（泵送）
2.综合考虑：混凝土拌和料要求、混凝土掺加剂、泵送费用
3.混凝土制作、运输、浇筑、振捣、养护、其它，包括但不限于规范或图纸要求的一切相关工作内容</t>
  </si>
  <si>
    <t>010508001003</t>
  </si>
  <si>
    <t>后浇带（梁）</t>
  </si>
  <si>
    <t>010508001004</t>
  </si>
  <si>
    <t>后浇带（外墙）</t>
  </si>
  <si>
    <t>010503004002</t>
  </si>
  <si>
    <t>圈梁</t>
  </si>
  <si>
    <t>010503005001</t>
  </si>
  <si>
    <t>过梁</t>
  </si>
  <si>
    <t>010503005002</t>
  </si>
  <si>
    <t>底板周围混凝土填实</t>
  </si>
  <si>
    <t>1.混凝土种类、强度:商品混凝土 C15（非泵送）
2.综合考虑：混凝土拌和料要求、混凝土掺加剂费用
3.混凝土制作、运输、浇筑、振捣、养护、其它，包括但不限于规范或图纸要求的一切相关工作内容</t>
  </si>
  <si>
    <t>010501006001</t>
  </si>
  <si>
    <t>陶粒回填砼</t>
  </si>
  <si>
    <t>1.回填材料:陶粒混凝土
2.密实度、压实系数要求:满足设计图纸及规范要求 
3.混凝土制作、运输、浇筑、振捣、养护、其它，包括但不限于规范或图纸要求的一切相关工作内容</t>
  </si>
  <si>
    <t>A4</t>
  </si>
  <si>
    <t>钢筋工程</t>
  </si>
  <si>
    <t>1.钢筋种类、规格:HPB300Ф10以内
2、综合考虑钢筋损耗率，包括但不限于施工损耗、因钢筋加工综合开料和钢筋出厂长度定尺所引起的钢筋非设计接驳及定位钢筋、固定位置的支撑钢筋等不计量钢筋（详见招标工程量计算规则）
3、钢筋制作、运输、安装、绑扎，包括但不限于规范或图纸要求的一切相关工作内容</t>
  </si>
  <si>
    <t>1.钢筋种类、规格:HRB400Ф10以内
2、综合考虑钢筋损耗率，包括但不限于施工损耗、因钢筋加工综合开料和钢筋出厂长度定尺所引起的钢筋非设计接驳及定位钢筋、固定位置的支撑钢筋等不计量钢筋（详见招标工程量计算规则）
3、钢筋制作、运输、安装、绑扎，包括但不限于规范或图纸要求的一切相关工作内容</t>
  </si>
  <si>
    <t>1.钢筋种类、规格:HRB400Ф10~25
2、综合考虑钢筋损耗率，包括但不限于施工损耗、因钢筋加工综合开料和钢筋出厂长度定尺所引起的钢筋非设计接驳及定位钢筋、固定位置的支撑钢筋等不计量钢筋（详见招标工程量计算规则）
3、钢筋制作、运输、安装、绑扎，包括但不限于规范或图纸要求的一切相关工作内容</t>
  </si>
  <si>
    <t>010515001004</t>
  </si>
  <si>
    <t>1.钢筋种类、规格:HRB400EФ10以内
2、综合考虑钢筋损耗率，包括但不限于施工损耗、因钢筋加工综合开料和钢筋出厂长度定尺所引起的钢筋非设计接驳及定位钢筋、固定位置的支撑钢筋等不计量钢筋（详见招标工程量计算规则）
3、钢筋制作、运输、安装、绑扎，包括但不限于规范或图纸要求的一切相关工作内容</t>
  </si>
  <si>
    <t>010515001005</t>
  </si>
  <si>
    <t>1.钢筋种类、规格:HRB400EФ10~25
2、综合考虑钢筋损耗率，包括但不限于施工损耗、因钢筋加工综合开料和钢筋出厂长度定尺所引起的钢筋非设计接驳及定位钢筋、固定位置的支撑钢筋等不计量钢筋（详见招标工程量计算规则）
3、钢筋制作、运输、安装、绑扎，包括但不限于规范或图纸要求的一切相关工作内容</t>
  </si>
  <si>
    <t>010515001009</t>
  </si>
  <si>
    <t>1.钢筋种类、规格:HRB400EФ25以外
2、综合考虑钢筋损耗率，包括但不限于施工损耗、因钢筋加工综合开料和钢筋出厂长度定尺所引起的钢筋非设计接驳及定位钢筋、固定位置的支撑钢筋等不计量钢筋（详见招标工程量计算规则）
3、钢筋制作、运输、安装、绑扎，包括但不限于规范或图纸要求的一切相关工作内容</t>
  </si>
  <si>
    <t>010515001006</t>
  </si>
  <si>
    <t>1.钢筋种类、规格:HPB300 Ф10以内
2、综合考虑钢筋损耗率，包括但不限于施工损耗、因钢筋加工综合开料和钢筋出厂长度定尺所引起的钢筋非设计接驳及定位钢筋、固定位置的支撑钢筋等不计量钢筋（详见招标工程量计算规则）
3、钢筋制作、运输、安装、绑扎，包括但不限于规范或图纸要求的一切相关工作内容</t>
  </si>
  <si>
    <t>010515001007</t>
  </si>
  <si>
    <t>1.钢筋种类、规格:HRB400Ф10以内 箍筋
2、综合考虑钢筋损耗率，包括但不限于施工损耗、因钢筋加工综合开料和钢筋出厂长度定尺所引起的钢筋非设计接驳及定位钢筋、固定位置的支撑钢筋等不计量钢筋（详见招标工程量计算规则）
3、钢筋制作、运输、安装、绑扎，包括但不限于规范或图纸要求的一切相关工作内容</t>
  </si>
  <si>
    <t>010515001008</t>
  </si>
  <si>
    <t>1.钢筋种类、规格:HRB400Ф10~25 箍筋
2、综合考虑钢筋损耗率，包括但不限于施工损耗、因钢筋加工综合开料和钢筋出厂长度定尺所引起的钢筋非设计接驳及定位钢筋、固定位置的支撑钢筋等不计量钢筋（详见招标工程量计算规则）
3、钢筋制作、运输、安装、绑扎，包括但不限于规范或图纸要求的一切相关工作内容</t>
  </si>
  <si>
    <t>010516003001</t>
  </si>
  <si>
    <t>机械连接</t>
  </si>
  <si>
    <t>1.连接方式、规格:直螺纹连接φ18以内
2.磨光、车丝、固定安装等，包括但不限于规范或图纸要求的一切相关工作内容</t>
  </si>
  <si>
    <t>010516003002</t>
  </si>
  <si>
    <t>1.连接方式、规格:直螺纹连接φ25以内
2.磨光、车丝、固定安装等，包括但不限于规范或图纸要求的一切相关工作内容</t>
  </si>
  <si>
    <t>010516003003</t>
  </si>
  <si>
    <t>1.连接方式、规格:直螺纹连接φ32以内
2.磨光、车丝、固定安装等，包括但不限于规范或图纸要求的一切相关工作内容</t>
  </si>
  <si>
    <t>010516003004</t>
  </si>
  <si>
    <t>电渣压力焊接头</t>
  </si>
  <si>
    <t>1.连接方式、规格:电渣压力焊φ18以内
2.固定、焊接等，包括但不限于规范或图纸要求的一切相关工作内容</t>
  </si>
  <si>
    <t>010516003005</t>
  </si>
  <si>
    <t>1.连接方式、规格:电渣压力焊φ32以内
2.固定、焊接等，包括但不限于规范或图纸要求的一切相关工作内容</t>
  </si>
  <si>
    <t>010516002001</t>
  </si>
  <si>
    <t>预埋铁件</t>
  </si>
  <si>
    <t>1.钢材种类、规格:综合考虑
2.预埋铁件制作、安装、运输、除锈、防腐、刷漆，包括但不限于规范或图纸要求的一切相关工作内容</t>
  </si>
  <si>
    <t>A5</t>
  </si>
  <si>
    <t>屋面及防水、保温工程</t>
  </si>
  <si>
    <t>010902001003</t>
  </si>
  <si>
    <t>屋面卷材、涂膜防水
(地下室顶板)</t>
  </si>
  <si>
    <t>1.防水品种、厚度:4mm厚Ⅱ型聚酯毡胎SBS改性沥青防水卷材(耐根系穿刺)+2厚非固化橡胶沥青防水涂料
2.隔离层:无纺布200g/m3
3.综合考虑所有转角位、施工缝及后浇带处防水附加层、增强层、上翻层
4.其他:包括但不限于规范或图纸要求的一切相关工作内容</t>
  </si>
  <si>
    <t>010902003001</t>
  </si>
  <si>
    <t>屋面刚性防水
(地下室顶板)</t>
  </si>
  <si>
    <t>1.刚性防水层厚度、材质:70mm厚C20细石混凝土保护层，表面压光,内配筋Φ4@150双向,平面内间距≤4米设纵横分格缝，深15mm,缝宽15~20mm，钢筋断开,缝内硅酮密封膏
2.屋面找坡,随捣随抹平,20厚WP-M15水泥砂浆抹平,用预拌M20水泥砂浆补平孔洞,若顶板发现裂缝或空鼓先处理,阳角与阴角分别作R≥50及R≥20的圆弧处理,满刷素水泥浆一道（掺5%108胶）
3.综合考虑:混凝土拌和料要求、混凝土掺加剂、连接方式等
4.混凝土制作、运输、浇捣、养护、钢筋制安、其他，包括但不限于规范或图纸要求的一切相关工作内容</t>
  </si>
  <si>
    <t>010201002001</t>
  </si>
  <si>
    <t>铺设土工合成材料
(地下室顶板)</t>
  </si>
  <si>
    <t>1.土工布过滤层(400g/m)
2.20高塑料板排水层,凸点向上
3.综合考虑清理基层,铺、贴排水板、土工布上翻层等
4.其他:包括但不限于规范或图纸要求的一切相关工作内容</t>
  </si>
  <si>
    <t>010904004004</t>
  </si>
  <si>
    <t>止水带（顶板施工缝）</t>
  </si>
  <si>
    <t>1.止水带材料种类、规格:钢板止水带,做法详中南标11ZJ311 54-4
2.止水带制作、安装，包括但不限于规范或图纸要求的一切相关工作内容</t>
  </si>
  <si>
    <t>011101001004</t>
  </si>
  <si>
    <t>底板外防水(筏板基础、电梯坑、集水井、桩承台）</t>
  </si>
  <si>
    <t>1.防水层：1.2厚高分子自粘胶膜防水卷材 
2.保护层：0.4厚聚乙烯膜一层
2.找平层：20厚1:2水泥砂浆
3.其他:包括但不限于规范或图纸要求的一切相关工作内容</t>
  </si>
  <si>
    <t>010902001004</t>
  </si>
  <si>
    <t>桩承台立面涂膜防水</t>
  </si>
  <si>
    <t>1.防水层：1.2聚合物水泥防水涂料(II型)
2.保护层：20厚WP-M20水泥砂浆
3.综合考虑所有转角位、施工缝及后浇带处防水附加层、增强层
4.其他:包括但不限于规范或图纸要求的一切相关工作内容</t>
  </si>
  <si>
    <t>010904004005</t>
  </si>
  <si>
    <t>止水带(底板施工缝)</t>
  </si>
  <si>
    <t>1.止水带材料种类、规格:钢板300*3
2.止水带制作、安装，包括但不限于规范或图纸要求的一切相关工作内容</t>
  </si>
  <si>
    <t>011101001005</t>
  </si>
  <si>
    <t>桩头防水(桩径800mm内)</t>
  </si>
  <si>
    <t>1.保护层：50厚C20细石混凝土
2.保护层：0.3厚塑料膜
3.防水层：1.2聚合物水泥防水涂料(II型)+1.5厚水泥基渗透结晶型防水涂料150宽
4.砂浆配合比的变更，阴阳角的加固和圆弧处理、刷素水泥浆或甩浆，转角附加层均在综合单价中综合考虑
5.其他:包括但不限于规范或图纸要求的一切相关工作内容</t>
  </si>
  <si>
    <t>011101001006</t>
  </si>
  <si>
    <t>桩头防水(桩径800mm外)</t>
  </si>
  <si>
    <t>010903002001</t>
  </si>
  <si>
    <t>墙面涂膜防水
(地下室侧壁)</t>
  </si>
  <si>
    <t>1.保护层：30厚挤塑聚苯乙烯泡沫板保护层用建筑胶粘贴
2.防水层;2厚单组份聚氨酯防水涂料(I型)
3.找平层：20厚WP-M20水泥砂浆找平,转角处做R≥50的圆弧处理(上部为防水涂膜时 阳角处可做R≥10的圆弧处理)
4.转角附加层、阴阳角圆弧处理均在综合单价中综合考虑
5.其他:包括但不限于规范或图纸要求的一切相关工作内容</t>
  </si>
  <si>
    <t>010903001001</t>
  </si>
  <si>
    <t>墙面卷材防水(设备区及电梯厅侧壁)</t>
  </si>
  <si>
    <t>1.防水层;3厚湿铺聚酯胎自粘改性沥青防水卷材(II型)
2.其他:包括但不限于规范或图纸要求的一切相关工作内容
3.转角附加层、阴阳角圆弧处理均在综合单价中综合考虑</t>
  </si>
  <si>
    <t>010904004006</t>
  </si>
  <si>
    <t>止水带(地下室外墙、水池壁施工缝)</t>
  </si>
  <si>
    <t>1.止水带材料种类、规格:300*3止水钢板与遇水膨胀橡胶止水条复合使用
2.止水带制作、安装，包括但不限于规范或图纸要求的一切相关工作内容</t>
  </si>
  <si>
    <t>011102003005</t>
  </si>
  <si>
    <t>块料防水地面
(消防水池地面)</t>
  </si>
  <si>
    <t>1.5厚水泥胶浆(掺防水粉)150X150白瓷片,白水泥擦缝
2.30厚最薄处C20细石混凝土找坡0.5%，坡向吸水坑
3.防水层：1.5厚聚合物水泥防水涂料
4.专用界面剂一道
5.墙体清理基层，阴阳角的加固和圆弧处理、刷素水泥浆或甩浆，转角附加层均在综合单价中综合考虑
6.其他:包括但不限于规范或图纸要求的一切相关工作内容</t>
  </si>
  <si>
    <t>011201001004</t>
  </si>
  <si>
    <t>墙面防水
(消防水池池壁)</t>
  </si>
  <si>
    <t>1.5厚水泥胶浆(掺防水粉)150X150白瓷片,白水泥擦缝
2.防水层：1.5厚聚合物水泥防水涂料
3.专用界面剂一道
4.墙体清理基层，阴阳角的加固和圆弧处理、刷素水泥浆或甩浆，转角附加层均在综合单价中综合考虑
5.其他:包括但不限于规范或图纸要求的一切相关工作内容</t>
  </si>
  <si>
    <t>011301001003</t>
  </si>
  <si>
    <t>天棚防水做法
(消防水池天棚)</t>
  </si>
  <si>
    <t>1.防水层： 1.5厚聚合物水泥防水涂料
2.其他:包括但不限于规范或图纸要求的一切相关工作内容
3.墙体清理基层，阴阳角的加固和圆弧处理、刷素水泥浆或甩浆，转角附加层均在综合单价中综合考虑</t>
  </si>
  <si>
    <t>010904002004</t>
  </si>
  <si>
    <t>水泥防水砂浆楼地面(集水井、电梯基坑)</t>
  </si>
  <si>
    <t>1.20厚D-M20水泥砂浆保护层
2.2厚单组份聚氨酯防水涂料(I型)
3.基层清理，阴阳角的加固和圆弧处理、刷素水泥浆或甩浆，转角附加层均在综合单价中综合考虑
4.其他：包括但不限于规范或图纸要求的一切相关工作内容</t>
  </si>
  <si>
    <t>010904002005</t>
  </si>
  <si>
    <t>水泥防水砂浆楼地面（水泵房截水沟）</t>
  </si>
  <si>
    <t>1.1:2防水水泥砂浆找坡，最薄处15厚
2.素水泥浆一道
3.基层清理，阴阳角的加固和圆弧处理、刷素水泥浆或甩浆，转角附加层均在综合单价中综合考虑
4.其他：包括但不限于规范或图纸要求的一切相关工作内容</t>
  </si>
  <si>
    <t>010904003001</t>
  </si>
  <si>
    <t>楼(地)面砂浆防水
(负一层截水沟防潮)</t>
  </si>
  <si>
    <t>1.15厚DP-M15水泥砂浆
2.基层清理，阴阳角的加固和圆弧处理、刷素水泥浆或甩浆，转角附加层均在综合单价中综合考虑
3.其他：包括但不限于规范或图纸要求的一切相关工作内容</t>
  </si>
  <si>
    <t>A6</t>
  </si>
  <si>
    <t>金属工程</t>
  </si>
  <si>
    <t>010607005001</t>
  </si>
  <si>
    <t>砌块墙钢丝网加固</t>
  </si>
  <si>
    <t>1.材料品种、规格:镀锌电焊钢丝网(Φ1.07*25*25)
2.加固方式:水泥钉钉挂
3.其他:包括但不限于规范或图纸要求的一切相关工作内容
4.部位:地下室内墙（不同材质交接处）</t>
  </si>
  <si>
    <t>粤R2-5-1</t>
  </si>
  <si>
    <t>热镀锌钢制搁栅（可承受车重）</t>
  </si>
  <si>
    <t>1.名称、规格：700*700*8mm厚花纹钢板盖板
2.表面处理:刷红丹,扫防锈漆二度,再刷灰色调和漆一度
3.盖板制作、安装，包括但不限于规范或图纸要求的一切相关工作内容</t>
  </si>
  <si>
    <t>块</t>
  </si>
  <si>
    <t>010606009001</t>
  </si>
  <si>
    <t>不锈钢挡水板</t>
  </si>
  <si>
    <t>1.钢材品种、规格:800、1000mm高不锈钢挡水板
2.盖板制作、安装，包括但不限于规范或图纸要求的一切相关工作内容</t>
  </si>
  <si>
    <t>010512008001</t>
  </si>
  <si>
    <t>水沟盖板（水泵房）</t>
  </si>
  <si>
    <t>1.成品不锈钢格板，暂定400*600*30mm
2.盖板制作、安装，包括但不限于规范或图纸要求的一切相关工作内容</t>
  </si>
  <si>
    <t>010512008002</t>
  </si>
  <si>
    <t>水沟盖板（截水沟）</t>
  </si>
  <si>
    <t>1.镀锌格栅（成品）400x600x30mm
2.包含但不限以上内容，按图纸文件施工</t>
  </si>
  <si>
    <t>010606008001</t>
  </si>
  <si>
    <t>钢爬梯
(消防水池、集水井)</t>
  </si>
  <si>
    <t>1.钢材品种、规格:沿高度Φ20@300 突出70、200mm L=1700，爬梯在池顶加拉手
2.爬梯的制作、运输、拼装、安装、除锈、刷防锈漆等，包括但不限于规范或图纸要求的一切相关工作内容</t>
  </si>
  <si>
    <t>010606008002</t>
  </si>
  <si>
    <t>消防水池铁爬梯(不锈钢)</t>
  </si>
  <si>
    <t>1.不锈钢梯形式:爬式
2.爬梯的制作、运输、拼装、安装等，包括但不限于规范或图纸要求的一切相关工作内容</t>
  </si>
  <si>
    <t>010516002002</t>
  </si>
  <si>
    <t>1.规格:L60*5角钢、L50*5角钢、L40X5角钢、Ф8
2.油漆:除锈后刷红丹，扫防锈漆二度，再刷灰色调和漆一度
3.其他：包括但不限于规范或图纸要求的一切相关工作内容</t>
  </si>
  <si>
    <t>060212017001</t>
  </si>
  <si>
    <t>金属网（防消水池及水池）</t>
  </si>
  <si>
    <t>1.规格:16目不锈钢丝网
2.其他：包括但不限于规范或图纸要求的一切相关工作内容</t>
  </si>
  <si>
    <t>010603001001</t>
  </si>
  <si>
    <t>钢柱(防倒塌棚架）</t>
  </si>
  <si>
    <t>1.钢材品种、规格:Q235
2.型号:5ZP4831-15（参见国家标准图集05SFG04页49）
3.其他:包括但不限于规范或图纸要求的一切相关工作内容</t>
  </si>
  <si>
    <t>010604001001</t>
  </si>
  <si>
    <t>钢梁(防倒塌棚架）</t>
  </si>
  <si>
    <t>1.钢材品种、规格:Q235
2.型号:5ZP4831-15（参见国家标准图集05SFG04页47）
3.其他:包括但不限于规范或图纸要求的一切相关工作内容</t>
  </si>
  <si>
    <t>010516002003</t>
  </si>
  <si>
    <t>预埋铁件(防倒塌棚架）</t>
  </si>
  <si>
    <t>1.钢材品种、规格:Q235
2.其他:包括但不限于规范或图纸要求的一切相关工作内容</t>
  </si>
  <si>
    <t>A7</t>
  </si>
  <si>
    <t>门窗工程</t>
  </si>
  <si>
    <t>010803002001</t>
  </si>
  <si>
    <t>特级防火卷帘</t>
  </si>
  <si>
    <t>1.综合考虑:卷帘规格、启动装置、导轨、帘板、座板、门楣、箱体、相关的五金配件、防护材料、油漆与洞口间填缝材料等
2.门框及门扇的制作、运输、安装，包括但不限于规范或图纸要求的一切相关工作内容</t>
  </si>
  <si>
    <t>010802003001</t>
  </si>
  <si>
    <t>甲级防火玻璃门</t>
  </si>
  <si>
    <t>1.综合考虑:规格尺寸、闭门器、视窗、门锁、拉手、相关的五金配件、门框与洞口间填缝材料等
2.门框及门扇的制作、运输、安装，包括但不限于规范或图纸要求的一切相关工作内容</t>
  </si>
  <si>
    <t>010802003002</t>
  </si>
  <si>
    <t>钢质防火门（单扇甲级）</t>
  </si>
  <si>
    <t>010802003003</t>
  </si>
  <si>
    <t>钢质防火门（双扇甲级）</t>
  </si>
  <si>
    <t>010802003004</t>
  </si>
  <si>
    <t>钢质防火门（单扇乙级）</t>
  </si>
  <si>
    <t>010802003005</t>
  </si>
  <si>
    <t>钢质防火门（双扇乙级）</t>
  </si>
  <si>
    <t>A8</t>
  </si>
  <si>
    <t>栏杆工程</t>
  </si>
  <si>
    <t>楼梯栏杆（1200）-顶层楼梯平台</t>
  </si>
  <si>
    <t>1.扶手材料种类、规格:栏杆选用镀锌钢管,做法参中南标11ZJ401
2.综合考虑:包括栏杆的制作、运输与安装，包括连接件、预埋件、膨胀螺栓、表面为磷化处理后作静电喷涂等
3.其他:包括但不限于规范或图纸要求的一切相关工作内容</t>
  </si>
  <si>
    <t>011503001002</t>
  </si>
  <si>
    <t>金属靠墙扶手-楼梯间等</t>
  </si>
  <si>
    <t>1.扶手材料种类、规格:Φ50镀锌钢管，做法参照中南标11ZJ401
2.综合考虑:包括栏杆的制作、运输与安装，包括连接件、预埋件、膨胀螺栓、表面为磷化处理后作静电喷涂等
3.其他:包括但不限于规范或图纸要求的一切相关工作内容</t>
  </si>
  <si>
    <t>A9</t>
  </si>
  <si>
    <t>楼地面装饰工程</t>
  </si>
  <si>
    <t>011101003001</t>
  </si>
  <si>
    <t>金刚砂楼面(车库楼板)-L-1.1</t>
  </si>
  <si>
    <t>1.面层材质、厚度:50厚(最薄处)C30细石混凝土找坡,施工时随捣随加金刚砂并压光(金刚砂每平米用量不少于5kg),内配筋Φ4@150双向(置于该层上半部分,保护层厚度≥15),平面四周(沿墙和水沟边)设伸缩缝,平面内间距≤6m设纵横分格缝,用切割机切深15,缝宽5~10,钢筋断开,缝内嵌聚氨酯密封膏
2.素水泥浆一道(掺水重5% 108胶)
3.基层清理，阴阳角的加固和圆弧处理、刷素水泥浆或甩浆，转角附加层均在综合单价中综合考虑
4.其他:包括但不限于规范或图纸要求的一切相关工作内容</t>
  </si>
  <si>
    <t>011101003002</t>
  </si>
  <si>
    <t>金刚砂楼面(车库坡道)-L-1.2</t>
  </si>
  <si>
    <t>1.50厚(最薄处)C30细石混凝土找坡,施工时随捣随加金刚砂并压光(金刚砂每平米用量不少5kg),内配筋Φ4@150双向(置于该层上半部分,保护层厚度≥15),平面四周(沿墙和水沟边)设伸缩缝,平面内间距≤6m设纵横分格缝,用切割机切深15,缝宽5~10,钢筋断开,缝内嵌聚氨酯密封膏,待混凝土达到一定强度时,用Φ14钢筋每隔10cm距离压出减速纹
2.素水泥浆一道(掺水重5%108胶)
3.基层清理，阴阳角的加固和圆弧处理、刷素水泥浆或甩浆，转角附加层均在综合单价中综合考虑
4.其他:包括但不限于规范或图纸要求的一切相关工作内容</t>
  </si>
  <si>
    <t>011101003003</t>
  </si>
  <si>
    <t>细石混凝土楼地面-L-11</t>
  </si>
  <si>
    <t>1.面层材质、厚度：C20细石混凝土,最薄处40厚,内配Φ4@150双向筋,随打随抹光(根据建筑施工图找坡,6mx6m分格缝),分格缝与垫层缩缝对齐, 缝宽10,防水油膏填缝
2.素水泥浆一道(掺 108胶 5%)
3.基层清理，阴阳角的加固和圆弧处理、刷素水泥浆或甩浆，转角附加层均在综合单价中综合考虑
4.混凝土制作、运输、浇筑、抹光、养护、钢筋制安、分格缝填缝、其他，包括但不限于规范或图纸要求的一切相关工作内容</t>
  </si>
  <si>
    <t>011102003002</t>
  </si>
  <si>
    <t>块料楼地面(楼梯间、楼梯间前室、走道)-L-10</t>
  </si>
  <si>
    <t>1.5厚水泥胶浆(掺水重5%108胶)贴防滑地砖,面用白水泥浆擦缝
2.20厚WS-M20水泥砂浆抹面压光
3.素水泥浆一道(掺水重5% 108胶)
4.钢筋混凝土梯板,基层清理
5.其他:包括但不限于规范或图纸要求的一切相关工作内容</t>
  </si>
  <si>
    <t>011102003003</t>
  </si>
  <si>
    <t>块料楼地面(楼梯踏步板、休息平台)-L-10</t>
  </si>
  <si>
    <t>1.5厚水泥胶浆(掺水重5%108胶)贴防滑梯级砖,面用白水泥浆擦缝
2.20厚WS-M20水泥砂浆抹面压光
3.素水泥浆一道(掺水重5% 108胶)
4.基层清理，阴阳角的加固和圆弧处理、刷素水泥浆或甩浆，转角附加层均在综合单价中综合考虑
5.其他:包括但不限于规范或图纸要求的一切相关工作内容</t>
  </si>
  <si>
    <t>011101003004</t>
  </si>
  <si>
    <t>金刚砂楼面(室内台阶面层)-L-1.1</t>
  </si>
  <si>
    <t>1.面层材质、厚度:50厚(最薄处)C30细石混凝土找坡,施工时随捣随加金刚砂并压光(金刚砂每平米用量不少于5kg),
2.素水泥浆一道(掺水重5% 108胶)
3.基层清理，阴阳角的加固和圆弧处理、刷素水泥浆或甩浆，转角附加层均在综合单价中综合考虑
4.其他:包括但不限于规范或图纸要求的一切相关工作内</t>
  </si>
  <si>
    <t>011105001001</t>
  </si>
  <si>
    <t>水泥砂浆踢脚线-T-1.水泥砂浆面层</t>
  </si>
  <si>
    <t>1.灰色水泥砂浆二遍,砂纸磨平
2.10厚WP-M20水泥砂浆抹面压光
3.15厚WP-M15水泥砂浆找平(加气混凝土砌块用
WP-M10),分两遍成活,底层抹灰应压实搓毛
4.专用界面剂一道
5.基层清理，阴阳角的加固和圆弧处理、刷素水泥浆或甩浆，转角附加层均在综合单价中综合考虑
6.其他：包括但不限于规范或图纸要求的一切相关工作内容</t>
  </si>
  <si>
    <t>011105003001</t>
  </si>
  <si>
    <t>块料踢脚线(楼梯间、楼梯间前室、走道)-T-4</t>
  </si>
  <si>
    <t>1.瓷砖专用胶粘剂贴饰面砖,专用填缝剂擦缝，面砖100×600另定
2.10厚WP-M20水泥砂浆抹面压光
3.15厚WP-M15水泥砂浆找平(加气混凝土墙体用
WP-M10水泥石灰砂浆),分两遍成活,底层抹灰应压实搓毛
4.专用界面剂一道
5.基层清理，阴阳角的加固和圆弧处理、刷素水泥浆或甩浆，转角附加层均在综合单价中综合考虑
6.其他：包括但不限于规范或图纸要求的一切相关工作内容</t>
  </si>
  <si>
    <t>011101003005</t>
  </si>
  <si>
    <t>细石混凝土楼地面
(负一层截水沟)</t>
  </si>
  <si>
    <t>1.C30细石砼找0.5%坡度，最薄20厚
2.基层清理，阴阳角的加固和圆弧处理、刷素水泥浆或甩浆，转角附加层均在综合单价中综合考虑
3.其他：包括但不限于规范或图纸要求的一切相关工作内容</t>
  </si>
  <si>
    <t>A10</t>
  </si>
  <si>
    <t>墙、柱面装饰与隔断、幕墙工程</t>
  </si>
  <si>
    <t>011201001002</t>
  </si>
  <si>
    <t>砖胎膜、临时保护墙抹灰</t>
  </si>
  <si>
    <t>1.底层抹灰:15mm厚1:1:6水泥石灰砂浆
2.墙体清理基层，阴阳角的加固和圆弧处理、刷素水泥浆或甩浆，转角附加层均在综合单价中综合考虑
3.其他:包括但不限于规范或图纸要求的一切相关工作内容</t>
  </si>
  <si>
    <t>011202001001</t>
  </si>
  <si>
    <t>抹灰面油漆（ N-2.1 普通涂料面-独立柱及单梁）</t>
  </si>
  <si>
    <t>1.封底涂料一遍,外墙涂料两遍
2.刮外墙腻子
3.5厚WP-M20水泥砂浆找平(毛胚交楼做到此层)
4.15厚WP-M15水泥砂浆找平(加气混凝土墙体用WP-M10
水泥砂浆),分两遍成活,底层抹灰应压实搓毛
5.专用界面剂一道
6.墙体,清理基层，砂浆配合比的变更，阴阳角的加固和圆弧处理、刷素水泥浆或甩浆，转角附加层均在综合单价中综合考虑
7.其他:包括但不限于规范或图纸要求的一切相关工作内容
8.部位:地下车库坡道、机动车库、非机动车库、人防口部、弱电间、电信间、报警阀间、送/排风机房、管道井、储油间</t>
  </si>
  <si>
    <t>011406001001</t>
  </si>
  <si>
    <t>抹灰面油漆（ N-2.1 普通涂料面-墙面）</t>
  </si>
  <si>
    <t>1.封底涂料一遍,外墙涂料两遍
2.刮外墙腻子
3.5厚WP-M20水泥砂浆找平
4.15厚WP-M15水泥砂浆找平(加气混凝土墙体用WP-M10水砂浆),分两遍成活,底层抹灰应压实搓毛
5. 墙体,清理基层
6.其他:包括但不限于规范或图纸要求的一切相关工作内容
7.部位:地下车库坡道、机动车库、非机动车库、人防口部、控制室、弱电间、电信间、报警阀间、送/排风机房、管道井</t>
  </si>
  <si>
    <t>011406001002</t>
  </si>
  <si>
    <t>抹灰面油漆（ N-2.2 普通涂料面）</t>
  </si>
  <si>
    <t>1. 封底涂料一遍,内墙涂料两遍
2. 满刮内墙腻子一道
3. 5厚WP-M20水泥砂浆找平
4. 15厚WP-M15水泥砂浆找平(加气混凝土墙体用WP-M10
水泥砂浆),分两遍成活,底层抹灰应压实搓毛
5. 专用界面剂一道
6. 墙体清理基层，砂浆配合比的变更，阴阳角的加固和圆弧处理、刷素水泥浆或甩浆，转角附加层均在综合单价中综合考虑
7.其他:包括但不限于规范或图纸要求的一切相关工作内容
8.部位:楼梯间、楼梯间前室、走道</t>
  </si>
  <si>
    <t>011207001001</t>
  </si>
  <si>
    <t>穿孔铝板墙面(水泵房)-N-7吸声墙面</t>
  </si>
  <si>
    <t>1. 3厚穿孔铝板,自攻螺丝与龙骨固定
2. 玻璃布一层绷紧固定于龙骨表面
3. 50厚岩棉(或玻璃棉)毡,建筑胶粘剂粘贴于龙骨档内
4. 轻钢龙骨(龙骨断面应视墙面高度及板材厚度而定) 用膨胀螺栓与墙面固定
5. 高分子防水涂膜防潮层
6. 5厚WP-M15水泥砂浆抹平
7. 15厚WP-M20水泥砂浆打底扫毛或划道
8. 墙体清理基层，砂浆配合比的变更，阴阳角的加固和圆弧处理、刷素水泥浆或甩浆，转角附加层均在综合单价中综合考虑
9.其他:包括但不限于规范或图纸要求的一切相关工作内容</t>
  </si>
  <si>
    <t>010904002003</t>
  </si>
  <si>
    <t>水泥防水砂浆墙面（集水井、电梯基坑）-立面</t>
  </si>
  <si>
    <t>1.20厚D-M20水泥砂浆保护层
2.2厚单组份聚氨酯防水涂料(I型)
3.墙体清理基层，阴阳角的加固和圆弧处理、刷素水泥浆或甩浆，转角附加层均在综合单价中综合考虑
4.包含但不限以上内容，按图纸文件施工
5.部位:集水井、电梯基坑</t>
  </si>
  <si>
    <t>011201001003</t>
  </si>
  <si>
    <t>墙面一般抹灰(凡砖砌的电梯井道、风道、烟道、竖井，有检修门之井道内壁等)</t>
  </si>
  <si>
    <t>1.综合考虑：砂浆配合比，随砌随原浆抹光
2.墙体清理基层，阴阳角的加固和圆弧处理、刷素水泥浆或甩浆，转角附加层均在综合单价中综合考虑
3.其他:包括但不限于规范或图纸要求的一切相关工作内容</t>
  </si>
  <si>
    <t>011201004001</t>
  </si>
  <si>
    <t>立面砂浆找平层</t>
  </si>
  <si>
    <t>1.15厚1:2水泥砂浆压光墙面水泥砂浆抹光、
2.墙体清理基层，阴阳角的加固和圆弧处理、刷素水泥浆或甩浆，转角附加层均在综合单价中综合考虑
3.其他:包括但不限于规范或图纸要求的一切相关工作内容
4.部位：第一密闭通道、第二密闭通道、防毒通道、密闭通道、滤毒室扩散室、除尘室、淋浴室,脱衣室、穿衣检查室、人防口部内集气室</t>
  </si>
  <si>
    <t>A11</t>
  </si>
  <si>
    <t>天棚工程</t>
  </si>
  <si>
    <t>011406001003</t>
  </si>
  <si>
    <t>抹灰面油漆（D-2.1 涂料 ）</t>
  </si>
  <si>
    <t>1.防霉涂料,一底两面
2.2mm非固化橡胶沥青防水涂料 
3.钢筋混凝土板,基层清理,露出的铁钉、铁丝及个别露筋点作防锈处理
4.其他:包括但不限于规范或图纸要求的一切相关工作内容
5.部位:水泵房、发电机房、弱电间、电信间、报警阀间、送/排风机房、储油间</t>
  </si>
  <si>
    <t>011406001004</t>
  </si>
  <si>
    <t>抹灰面油漆（D-2.3 涂料面 ）</t>
  </si>
  <si>
    <t>1.内墙涂料,一底两面
2.刮外墙腻子(无吊顶做法)
3.钢筋混凝土板,基层清理,露出的铁钉、铁丝及个别
露筋点作防锈处理
4.其他:包括但不限于规范或图纸要求的一切相关工作内容
5.部位:楼梯间、楼梯间前室、走道、机动车库、非机动车库</t>
  </si>
  <si>
    <t>011301001002</t>
  </si>
  <si>
    <t>天棚抹灰（D-3 水泥砂浆面 ）</t>
  </si>
  <si>
    <t>1.5厚WP-M10混合砂浆压光
2.7厚WP-M10混合砂浆打底扫毛
3.素水泥浆一道(掺 801胶 5%)修补
4.钢筋混凝土板底面,露出的铁钉、铁丝及个别露筋处理,表面清理干净
5.外加剂，滴水线，刷水泥浆货甩浆找平等，建筑物高度调整，均在综合单价中综合考虑
6.包含但不限以上内容，按图纸文件施工
7.部位：管道井</t>
  </si>
  <si>
    <t>011407002001</t>
  </si>
  <si>
    <t>天棚喷刷涂料</t>
  </si>
  <si>
    <t>1.白水泥浆涂刷
2.外加剂，滴水线，刷水泥浆货甩浆找平等，建筑物高度调整，均在综合单价中综合考虑
3.其他:包括但不限于规范或图纸要求的一切相关工作内容
4.部位:第一密闭通道、第二密闭通道、防毒通道、密闭通道、滤毒室、扩散室、除尘室、淋浴室,脱衣室、穿衣检查室、人防口部内集气室</t>
  </si>
  <si>
    <t>A12</t>
  </si>
  <si>
    <t>粤011701008001</t>
  </si>
  <si>
    <t>综合钢脚手架</t>
  </si>
  <si>
    <t>1.搭设高度:12.5m内
2.综合脚手架包括脚手架、平桥、斜桥、平台、护栏、挡脚板、安全网等
3.使用时间:203天±90天内综合考虑
4.脚手架搭设、维护、拆除、运输等，包括但不限于规范或图纸要求的一切相关工作内容</t>
  </si>
  <si>
    <t>粤011701011001</t>
  </si>
  <si>
    <t>里脚手架</t>
  </si>
  <si>
    <t>1.搭设高度:5.2m内
2.综合考虑:使用时间
3.脚手架搭设、维护、拆除、运输等，包括但不限于规范或图纸要求的一切相关工作内容</t>
  </si>
  <si>
    <t>粤011701010001</t>
  </si>
  <si>
    <t>满堂脚手架</t>
  </si>
  <si>
    <t>基础垫层模板</t>
  </si>
  <si>
    <t>1.基础类型:垫层
2.模板制作、安装、拆除、运输，包括但不限于规范或图纸要求的一切相关工作内容</t>
  </si>
  <si>
    <t>011702001002</t>
  </si>
  <si>
    <t>集水井、电梯井模板</t>
  </si>
  <si>
    <t>1.基础类型:集水井、电梯井
2.模板制作、安装、拆除、运输，包括但不限于规范或图纸要求的一切相关工作内容</t>
  </si>
  <si>
    <t>011702002007</t>
  </si>
  <si>
    <t>矩形柱模板1.2内高度5.6m内</t>
  </si>
  <si>
    <t>1.截面尺寸(柱周长)/支模高度:1.8m内/3.6m内
2.模板制作、安装、拆除、运输，包括但不限于规范或图纸要求的一切相关工作内容</t>
  </si>
  <si>
    <t>011702002005</t>
  </si>
  <si>
    <t>矩形柱模板1.8内高度3.6m内</t>
  </si>
  <si>
    <t>1.截面尺寸(柱周长)/支模高度:1.8m内/5.6m内
2.模板制作、安装、拆除、运输，包括但不限于规范或图纸要求的一切相关工作内容</t>
  </si>
  <si>
    <t>011702002006</t>
  </si>
  <si>
    <t>矩形柱模板1.8内高度5.6m内</t>
  </si>
  <si>
    <t>011702002001</t>
  </si>
  <si>
    <t>矩形柱模板1.8内高度4.6m内</t>
  </si>
  <si>
    <t>1.截面尺寸(柱周长)/支模高度:1.8m内/4.6m内
2.模板制作、安装、拆除、运输，包括但不限于规范或图纸要求的一切相关工作内容</t>
  </si>
  <si>
    <t>011702002002</t>
  </si>
  <si>
    <t>矩形柱模板1.8外高度4.6m内</t>
  </si>
  <si>
    <t>011702002003</t>
  </si>
  <si>
    <t>矩形柱模板1.8外高度5.6m内</t>
  </si>
  <si>
    <t>1.截面尺寸(柱周长)/支模高度:1.8m外/5.6m内
2.模板制作、安装、拆除、运输，包括但不限于规范或图纸要求的一切相关工作内容</t>
  </si>
  <si>
    <t>011702002004</t>
  </si>
  <si>
    <t>矩形柱模板1.8外高度6.6m内</t>
  </si>
  <si>
    <t>1.截面尺寸(柱周长)/支模高度:1.8m外/6.6m内
2.模板制作、安装、拆除、运输，包括但不限于规范或图纸要求的一切相关工作内容</t>
  </si>
  <si>
    <t>011702004001</t>
  </si>
  <si>
    <t>异形柱模板</t>
  </si>
  <si>
    <t>1.截面尺寸/支模高度:综合考虑/4.6m内
2.模板制作、安装、拆除、运输，包括但不限于规范或图纸要求的一切相关工作内容</t>
  </si>
  <si>
    <t>011702004004</t>
  </si>
  <si>
    <t>1.截面尺寸/支模高度:综合考虑/4.6m内
2.综合考虑:止水螺杆
3.模板制作、安装、拆除、运输，包括但不限于规范或图纸要求的一切相关工作内容</t>
  </si>
  <si>
    <t>011702004002</t>
  </si>
  <si>
    <t>1.截面尺寸/支模高度:综合考虑/5.6m内
2.模板制作、安装、拆除、运输，包括但不限于规范或图纸要求的一切相关工作内容</t>
  </si>
  <si>
    <t>011702004003</t>
  </si>
  <si>
    <t>1.支模高度:6.6m内
2.模板制作、安装、拆除、运输，包括但不限于规范或图纸要求的一切相关工作内容</t>
  </si>
  <si>
    <t>011702002008</t>
  </si>
  <si>
    <t>构造柱模板</t>
  </si>
  <si>
    <t>1.截面尺寸/支模高度:综合考虑/6.6m内
2.模板制作、安装、拆除、运输，包括但不限于规范或图纸要求的一切相关工作内容</t>
  </si>
  <si>
    <t>011702002009</t>
  </si>
  <si>
    <t>1.截面尺寸/支模高度:综合考虑/3.6m内
2.模板制作、安装、拆除、运输，包括但不限于规范或图纸要求的一切相关工作内容</t>
  </si>
  <si>
    <t>011702011001</t>
  </si>
  <si>
    <t>直形墙模板</t>
  </si>
  <si>
    <t>1.墙体厚度/支模高度:40cm内/4.6m内
2.模板制作、安装、拆除、运输，包括但不限于规范或图纸要求的一切相关工作内容</t>
  </si>
  <si>
    <t>011702011002</t>
  </si>
  <si>
    <t>1.墙体厚度/支模高度:40cm内/5.6m内
2.模板制作、安装、拆除、运输，包括但不限于规范或图纸要求的一切相关工作内容</t>
  </si>
  <si>
    <t>011702011003</t>
  </si>
  <si>
    <t>1.墙体厚度/支模高度:40cm内/6.6m内
2.模板制作、安装、拆除、运输，包括但不限于规范或图纸要求的一切相关工作内容</t>
  </si>
  <si>
    <t>011702011004</t>
  </si>
  <si>
    <t>直形墙模板
(有防水要求的墙面)</t>
  </si>
  <si>
    <t>1.墙体厚度/支模高度:40cm内/4.6m内
2.综合考虑:止水螺杆
3.模板制作、安装、拆除、运输，包括但不限于规范或图纸要求的一切相关工作内容</t>
  </si>
  <si>
    <t>011702011005</t>
  </si>
  <si>
    <t>1.墙体厚度/支模高度:40cm内/5.6m内
2.综合考虑:止水螺杆
3.模板制作、安装、拆除、运输，包括但不限于规范或图纸要求的一切相关工作内容</t>
  </si>
  <si>
    <t>011702014001</t>
  </si>
  <si>
    <t>有梁板模板</t>
  </si>
  <si>
    <t>1.支模高度:3.6m内
2.模板制作、安装、拆除、运输，包括但不限于规范或图纸要求的一切相关工作内容</t>
  </si>
  <si>
    <t>011702014002</t>
  </si>
  <si>
    <t>1.支模高度:4.6m内
2.模板制作、安装、拆除、运输，包括但不限于规范或图纸要求的一切相关工作内容</t>
  </si>
  <si>
    <t>011702014003</t>
  </si>
  <si>
    <t>1.支模高度:5.6m内
2.模板制作、安装、拆除、运输，包括但不限于规范或图纸要求的一切相关工作内容</t>
  </si>
  <si>
    <t>011702014004</t>
  </si>
  <si>
    <t>011702014005</t>
  </si>
  <si>
    <t>坡道板模板</t>
  </si>
  <si>
    <t>011702008001</t>
  </si>
  <si>
    <t>圈梁模板</t>
  </si>
  <si>
    <t>011702008002</t>
  </si>
  <si>
    <t>门槛模板</t>
  </si>
  <si>
    <t>1.构件类型:门槛
2.模板制作、安装、拆除、运输，包括但不限于规范或图纸要求的一切相关工作内容</t>
  </si>
  <si>
    <t>011702009001</t>
  </si>
  <si>
    <t>过梁模板</t>
  </si>
  <si>
    <t>011702021001</t>
  </si>
  <si>
    <t>反檐、栏板模板</t>
  </si>
  <si>
    <t>1.综合考虑板厚、支模高度
2.模板制作、安装、拆除、运输，包括但不限于规范或图纸要求的一切相关工作内容</t>
  </si>
  <si>
    <t>011702024001</t>
  </si>
  <si>
    <t>楼梯模板</t>
  </si>
  <si>
    <t>1.类型:直形楼梯
2.模板制作、安装、拆除、运输，包括但不限于规范或图纸要求的一切相关工作内容</t>
  </si>
  <si>
    <t>011702027001</t>
  </si>
  <si>
    <t>台阶</t>
  </si>
  <si>
    <t>1.综合考虑规格、尺寸
2.模板制作、安装、拆除、运输，包括但不限于规范或图纸要求的一切相关工作内容</t>
  </si>
  <si>
    <t>011702030001</t>
  </si>
  <si>
    <t>地下室底板模板</t>
  </si>
  <si>
    <t>1.综合考虑支模高度
2.模板制作、安装、拆除、运输，包括但不限于规范或图纸要求的一切相关工作内容</t>
  </si>
  <si>
    <t>011703001001</t>
  </si>
  <si>
    <t>垂直运输</t>
  </si>
  <si>
    <t>1.高度:20m以内
2.综合考虑:建筑物建筑类型、结构形式及工期</t>
  </si>
  <si>
    <t>大型机械设备安拆</t>
  </si>
  <si>
    <t>1.机械设备名称:自升式塔式起重机、施工升降电梯等
2.综合考虑：机械设备规格型号、数量</t>
  </si>
  <si>
    <t>人防门</t>
  </si>
  <si>
    <t>081004001002</t>
  </si>
  <si>
    <t>钢结构活门槛双扇防护密闭门（GHSFM5025(5)）</t>
  </si>
  <si>
    <t>1.型号:GHSFM5025(5)(选自人民防空工程防护设备选用图集RFJ01-2008)
2.综合考虑:门安装、五金安装等.
3.其他:包括但不限于规范或图纸要求的一切相关工作内容</t>
  </si>
  <si>
    <t>樘</t>
  </si>
  <si>
    <t>081004001023</t>
  </si>
  <si>
    <t>钢结构活门槛双扇防护密闭门（GHSFM4030(5)）</t>
  </si>
  <si>
    <t>1.型号:GHSFM4030(5)(选自人民防空工程防护设备选用图集RFJ01-2008)
2.综合考虑:门安装、五金安装等.
3.其他:包括但不限于规范或图纸要求的一切相关工作内容</t>
  </si>
  <si>
    <t>081004001024</t>
  </si>
  <si>
    <t>双扇活门槛钢筋混凝土防护密闭门（BHFM6025-15）</t>
  </si>
  <si>
    <t>1.型号:BHFM6025-15(选自国家建筑标准图集07FJ03)
2.综合考虑:门安装、五金安装等.
3.其他:包括但不限于规范或图纸要求的一切相关工作内容</t>
  </si>
  <si>
    <t>081004001003</t>
  </si>
  <si>
    <t>双扇活门槛钢筋混凝土防护密闭门（BHFM5025-15）</t>
  </si>
  <si>
    <t>1.型号:BHFM5025-15(选自国家建筑标准图集07FJ03)
2.综合考虑:门安装、五金安装等.
3.其他:包括但不限于规范或图纸要求的一切相关工作内容</t>
  </si>
  <si>
    <t>081004001025</t>
  </si>
  <si>
    <t>双扇活门槛钢筋混凝土防护密闭门（BHFM2525-30）</t>
  </si>
  <si>
    <t>1.型号:BHFM2525-30(选自国家建筑标准图集07FJ03)
2.综合考虑:门安装、五金安装等.
3.其他:包括但不限于规范或图纸要求的一切相关工作内容</t>
  </si>
  <si>
    <t>081004001026</t>
  </si>
  <si>
    <t>双扇活门槛钢筋混凝土防护密闭门（BHFM2020-30）</t>
  </si>
  <si>
    <t>1.型号:BHFM2020-30(选自国家建筑标准图集07FJ03)
2.综合考虑:门安装、五金安装等.
3.其他:包括但不限于规范或图纸要求的一切相关工作内容</t>
  </si>
  <si>
    <t>081004001004</t>
  </si>
  <si>
    <t>单扇固定门槛钢筋混凝土防护密闭门（BFM1520-30）</t>
  </si>
  <si>
    <t>1.型号:BFM1520-30(选自国家建筑标准图集07FJ03)
2.综合考虑:门安装、五金安装等.
3.其他:包括但不限于规范或图纸要求的一切相关工作内容</t>
  </si>
  <si>
    <t>081004001005</t>
  </si>
  <si>
    <t>单扇固定门槛钢筋混凝土防护密闭门（BFM1520-15）</t>
  </si>
  <si>
    <t>1.型号:BFM1520-15(选自国家建筑标准图集07FJ03)
2.综合考虑:门安装、五金安装等.
3.其他:包括但不限于规范或图纸要求的一切相关工作内容</t>
  </si>
  <si>
    <t>081004001006</t>
  </si>
  <si>
    <t>单扇固定门槛钢筋混凝土防护密闭门（BFM1220-15）</t>
  </si>
  <si>
    <t>1.型号:BFM1220-15(选自国家建筑标准图集07FJ03)
2.综合考虑:门安装、五金安装等.
3.其他:包括但不限于规范或图纸要求的一切相关工作内容</t>
  </si>
  <si>
    <t>081004001007</t>
  </si>
  <si>
    <t>单扇固定门槛钢筋混凝土防护密闭门（BFM1020-30）</t>
  </si>
  <si>
    <t>1.型号:BFM1020-30(选自国家建筑标准图集07FJ03)
2.综合考虑:门安装、五金安装等.
3.其他:包括但不限于规范或图纸要求的一切相关工作内容</t>
  </si>
  <si>
    <t>081004001009</t>
  </si>
  <si>
    <t>单扇固定门槛钢筋混凝土防护密闭门（BFM0820-30）</t>
  </si>
  <si>
    <t>1.型号:BFM0820-30(选自国家建筑标准图集07FJ03)
2.综合考虑:门安装、五金安装等.
3.其他:包括但不限于规范或图纸要求的一切相关工作内容</t>
  </si>
  <si>
    <t>081004001010</t>
  </si>
  <si>
    <t>单扇固定门槛钢筋混凝土防护密闭门（BFM0820-15）</t>
  </si>
  <si>
    <t>1.型号:BFM0820-15(选自国家建筑标准图集07FJ03)
2.综合考虑:门安装、五金安装等.
3.其他:包括但不限于规范或图纸要求的一切相关工作内容</t>
  </si>
  <si>
    <t>081004001011</t>
  </si>
  <si>
    <t>单扇固定门槛钢筋混凝土防护密闭门（BFM0716-30）</t>
  </si>
  <si>
    <t>1.型号:BFM0716-30(选自国家建筑标准图集07FJ03)
2.综合考虑:门安装、五金安装等.
3.其他:包括但不限于规范或图纸要求的一切相关工作内容</t>
  </si>
  <si>
    <t>081004001012</t>
  </si>
  <si>
    <t>单扇固定门槛钢筋混凝土防护密闭门（BFM0716-15）</t>
  </si>
  <si>
    <t>1.型号:BFM0716-15(选自国家建筑标准图集07FJ03)
2.综合考虑:门安装、五金安装等.
3.其他:包括但不限于规范或图纸要求的一切相关工作内容</t>
  </si>
  <si>
    <t>081004001027</t>
  </si>
  <si>
    <t>单扇固定门槛钢筋混凝土密闭门（BHFM1520-30）</t>
  </si>
  <si>
    <t>1.型号:BHFM1520-30(选自国家建筑标准图集07FJ03)
2.综合考虑:门安装、五金安装等.
3.其他:包括但不限于规范或图纸要求的一切相关工作内容</t>
  </si>
  <si>
    <t>081004001028</t>
  </si>
  <si>
    <t>单扇固定门槛钢筋混凝土密闭门（BHFM1520-15）</t>
  </si>
  <si>
    <t>1.型号:BHFM1520-15(选自国家建筑标准图集07FJ03)
2.综合考虑:门安装、五金安装等.
3.其他:包括但不限于规范或图纸要求的一切相关工作内容</t>
  </si>
  <si>
    <t>081004001029</t>
  </si>
  <si>
    <t>单扇固定门槛钢筋混凝土密闭门（BHFM1220-30）</t>
  </si>
  <si>
    <t>1.型号:BHFM1220-30(选自国家建筑标准图集07FJ03)
2.综合考虑:门安装、五金安装等.
3.其他:包括但不限于规范或图纸要求的一切相关工作内容</t>
  </si>
  <si>
    <t>081004001030</t>
  </si>
  <si>
    <t>单扇固定门槛钢筋混凝土密闭门（BHFM1220-15）</t>
  </si>
  <si>
    <t>1.型号:BHFM1220-15(选自国家建筑标准图集07FJ03)
2.综合考虑:门安装、五金安装等.
3.其他:包括但不限于规范或图纸要求的一切相关工作内容</t>
  </si>
  <si>
    <t>081004001013</t>
  </si>
  <si>
    <t>单扇固定门槛钢筋混凝土防护密闭门（BM1520）</t>
  </si>
  <si>
    <t>081004001014</t>
  </si>
  <si>
    <t>单扇固定门槛钢筋混凝土防护密闭门（BM1220）</t>
  </si>
  <si>
    <t>1.型号:BM1220(选自国家建筑标准图集07FJ03)
2.综合考虑:门安装、五金安装等.
3.其他:包括但不限于规范或图纸要求的一切相关工作内容</t>
  </si>
  <si>
    <t>081004001015</t>
  </si>
  <si>
    <t>单扇固定门槛钢筋混凝土防护密闭门（BM1020）</t>
  </si>
  <si>
    <t>1.型号:BM1020(选自国家建筑标准图集07FJ03)
2.综合考虑:门安装、五金安装等.
3.其他:包括但不限于规范或图纸要求的一切相关工作内容</t>
  </si>
  <si>
    <t>081004001016</t>
  </si>
  <si>
    <t>单扇固定门槛钢筋混凝土防护密闭门（BM0820）</t>
  </si>
  <si>
    <t>1.型号:BM0820(选自国家建筑标准图集07FJ03)
2.综合考虑:门安装、五金安装等.
3.其他:包括但不限于规范或图纸要求的一切相关工作内容</t>
  </si>
  <si>
    <t>081004001031</t>
  </si>
  <si>
    <t>单扇活门槛钢筋混凝土密闭门（BHM1520）</t>
  </si>
  <si>
    <t>1.型号:BHM1520(选自国家建筑标准图集07FJ03)
2.综合考虑:门安装、五金安装等.
3.其他:包括但不限于规范或图纸要求的一切相关工作内容</t>
  </si>
  <si>
    <t>081004001032</t>
  </si>
  <si>
    <t>单扇活门槛钢筋混凝土密闭门（BHM1220）</t>
  </si>
  <si>
    <t>081004001017</t>
  </si>
  <si>
    <t>连通口双向受力双扇防护密闭门（GSFMG5025(5)）</t>
  </si>
  <si>
    <t>1.型号:GSFMG5025(5)(选自人民防空工程防护设备选用图集RFJ01-2008)
2.综合考虑:门安装、五金安装等.
3.其他:包括但不限于规范或图纸要求的一切相关工作内容</t>
  </si>
  <si>
    <t>081004001018</t>
  </si>
  <si>
    <t>悬板活门 （BMH8000-15）</t>
  </si>
  <si>
    <t>1.型号:BMH8000-15(选自国家建筑标准图集07FJ03)
2.综合考虑:门安装、五金安装等.
3.其他:包括但不限于规范或图纸要求的一切相关工作内容</t>
  </si>
  <si>
    <t>081004001019</t>
  </si>
  <si>
    <t>悬板活门 （BMH3600-30）</t>
  </si>
  <si>
    <t>1.型号:BMH3600-30(选自国家建筑标准图集07FJ03)
2.综合考虑:门安装、五金安装等.
3.其他:包括但不限于规范或图纸要求的一切相关工作内容</t>
  </si>
  <si>
    <t>081004001020</t>
  </si>
  <si>
    <t>悬板式防爆波活门（HK1000(5)）</t>
  </si>
  <si>
    <t>1.型号:HK1000(5)(选自人民防空工程防护设备选用图集RFJ01-2008)
2.综合考虑:门安装、五金安装等.
3.其他:包括但不限于规范或图纸要求的一切相关工作内容</t>
  </si>
  <si>
    <t>081004001021</t>
  </si>
  <si>
    <t>悬板式防爆波活门（HK400(5)）</t>
  </si>
  <si>
    <t>1.型号:HK400(5)(选自人民防空工程防护设备选用图集RFJ01-2008)
2.综合考虑:门安装、五金安装等.
3.其他:包括但不限于规范或图纸要求的一切相关工作内容</t>
  </si>
  <si>
    <t>081004001022</t>
  </si>
  <si>
    <t>密闭观察窗（MGC1008）</t>
  </si>
  <si>
    <t xml:space="preserve">1.型号:MGC1008(选自人民防空工程防护设备选用图集RFJ01-2008)
2.综合考虑:门安装、五金安装等.
3.其他:包括但不限于规范或图纸要求的一切相关工作内容 </t>
  </si>
  <si>
    <t>011101006001</t>
  </si>
  <si>
    <t>墙身防潮层(-0.06标高处及墙身高差处)</t>
  </si>
  <si>
    <t>1.20厚WS M20防水砂浆（掺5%防水剂）防潮层
2.其他：包括但不限于规范或图纸要求的一切相关工作内容</t>
  </si>
  <si>
    <t>内墙砌块墙（50至200）</t>
  </si>
  <si>
    <t>1.墙体类型、厚度:内墙墙体厚度:50至200mm（含200mm）
2.砌块品种、规格、强度等级:加气混凝土砌块A3.5
3.综合考虑：直型墙，弧形墙、砂浆强度等级、配合比等
4.运料、淋砌块、砂浆(制作)运输、砌筑块料、留洞等，包括但不限于规范或图纸的一切相关工作内容</t>
  </si>
  <si>
    <t>010402001006</t>
  </si>
  <si>
    <t>内墙防火墙（50至200）</t>
  </si>
  <si>
    <t>010402001007</t>
  </si>
  <si>
    <t>内墙隔音墙（50至200）</t>
  </si>
  <si>
    <t>1.墙体类型、厚度:内墙墙体厚度:50至200mm（含200mm）
2.砌块品种、规格、强度等级:陶粒空心砖，内岩棉填充
3.综合考虑：直型墙，弧形墙、砂浆强度等级、配合比等
4.运料、淋砌块、砂浆(制作)运输、砌筑块料、留洞等，包括但不限于规范或图纸的一切相关工作内容</t>
  </si>
  <si>
    <t>内墙砌块墙（200以上）</t>
  </si>
  <si>
    <t>1.墙体类型、厚度:内墙200以上（不含200mm）
3.砌块品种、规格、强度等级:加气混凝土砌块A3.5
3.综合考虑：直型墙，弧形墙、砂浆强度等级、配合比等
4.运料、淋砌块、砂浆(制作)运输、砌筑块料、留洞等，包括但不限于规范或图纸的一切相关工作内容</t>
  </si>
  <si>
    <t>外墙砌块墙（0至200）</t>
  </si>
  <si>
    <t>1.墙体类型、厚度:外墙200mm内（含200mm）
2.砌块品种、规格、强度等级:加气混凝土砌块5.0
3.综合考虑：直型墙，弧形墙、砂浆强度等级、配合比等
4.运料、淋砌块、砂浆(制作)运输、砌筑块料、留洞等，包括但不限于规范或图纸的一切相关工作内容</t>
  </si>
  <si>
    <t>砌体女儿墙（200）</t>
  </si>
  <si>
    <t>1.墙体类型、厚度:女儿墙200mm
2.砌块品种、规格、强度等级:≥SCB MU15 的混凝土实心砖
3.综合考虑：直型墙，弧形墙、砂浆强度等级、配合比等
4.运料、淋砌块、砂浆(制作)运输、砌筑块料、留洞等，包括但不限于规范或图纸的一切相关工作内容</t>
  </si>
  <si>
    <t>010402001005</t>
  </si>
  <si>
    <t>矩形柱、异形柱、圆形柱</t>
  </si>
  <si>
    <t>010502001002</t>
  </si>
  <si>
    <t>1.混凝土种类、强度:商品混凝土 C55（泵送）
2.综合考虑：混凝土拌和料要求、混凝土掺加剂、泵送费用
3.混凝土制作、运输、浇筑、振捣、养护、其它，包括但不限于规范或图纸要求的一切相关工作内容</t>
  </si>
  <si>
    <t>1.混凝土种类、强度:商品混凝土 C50（泵送）
2.综合考虑：混凝土拌和料要求、混凝土掺加剂、泵送费用
3.混凝土制作、运输、浇筑、振捣、养护、其它，包括但不限于规范或图纸要求的一切相关工作内容</t>
  </si>
  <si>
    <t>1.混凝土种类、强度:商品混凝土 C45（泵送）
2.综合考虑：混凝土拌和料要求、混凝土掺加剂、泵送费用
3.混凝土制作、运输、浇筑、振捣、养护、其它，包括但不限于规范或图纸要求的一切相关工作内容</t>
  </si>
  <si>
    <t>1.混凝土种类、强度:商品混凝土 C40（泵送）
2.综合考虑：混凝土拌和料要求、混凝土掺加剂、泵送费用
3.混凝土制作、运输、浇筑、振捣、养护、其它，包括但不限于规范或图纸要求的一切相关工作内容</t>
  </si>
  <si>
    <t>010502001006</t>
  </si>
  <si>
    <t>010502001007</t>
  </si>
  <si>
    <t>1.混凝土种类、强度:商品混凝土 C30（泵送）
2.综合考虑：混凝土拌和料要求、混凝土掺加剂、泵送费用
3.混凝土制作、运输、浇筑、振捣、养护、其它，包括但不限于规范或图纸要求的一切相关工作内容</t>
  </si>
  <si>
    <t>直形墙（含素砼门垛）</t>
  </si>
  <si>
    <t>010504001002</t>
  </si>
  <si>
    <t>010504001005</t>
  </si>
  <si>
    <t>直形墙、女儿墙（含素砼门垛）</t>
  </si>
  <si>
    <t>010504001008</t>
  </si>
  <si>
    <t>直形墙（水池）（含素砼门垛）</t>
  </si>
  <si>
    <t>有梁板、无梁板</t>
  </si>
  <si>
    <t>有梁板、无梁板（水池）</t>
  </si>
  <si>
    <t>010503002001</t>
  </si>
  <si>
    <t>矩形梁</t>
  </si>
  <si>
    <t>010505008001</t>
  </si>
  <si>
    <t>雨篷、悬挑板、阳台板</t>
  </si>
  <si>
    <t>010505007002</t>
  </si>
  <si>
    <t>天沟(檐沟)、挑檐板</t>
  </si>
  <si>
    <t>010505007003</t>
  </si>
  <si>
    <t>栏板、反檐</t>
  </si>
  <si>
    <t>010505007004</t>
  </si>
  <si>
    <t>010505007005</t>
  </si>
  <si>
    <t>外墙装饰线（外窗及幕墙处）</t>
  </si>
  <si>
    <t>1.混凝土种类、强度:商品混凝土 C25（非泵送）
2.综合考虑：直型和弧形圈梁、混凝土拌和料要求、混凝土掺加剂费用
3.混凝土制作、运输、浇筑、振捣、养护、其它，包括但不限于规范或图纸要求的一切相关工作内容</t>
  </si>
  <si>
    <t>反坎、底座（素混凝土）</t>
  </si>
  <si>
    <t>1.混凝土种类、强度:商品混凝土 C20（非泵送）
2.综合考虑：混凝土拌和料要求、混凝土掺加剂费用
3.混凝土制作、运输、浇筑、振捣、养护、其它，包括但不限于规范或图纸要求的一切相关工作内容</t>
  </si>
  <si>
    <t>010503004003</t>
  </si>
  <si>
    <t>压顶</t>
  </si>
  <si>
    <t>1.混凝土种类:商品混凝土 C25（非泵送）
2.综合考虑：混凝土拌和料要求、混凝土掺加剂费用
3.混凝土制作、运输、浇筑、振捣、养护、其它，包括但不限于规范或图纸要求的一切相关工作内容</t>
  </si>
  <si>
    <t>陶粒砼回填</t>
  </si>
  <si>
    <t>1.混凝土种类、强度等级:陶粒混凝土C10(水泥：陶粒=1:8)
2.综合考虑:混凝土拌和料要求、混凝土掺加剂
3.混凝土制作、运输、浇捣、养护、其他，包括但不限于规范或图纸要求的一切相关工作内容</t>
  </si>
  <si>
    <t>现浇构件钢筋HPB300</t>
  </si>
  <si>
    <t>现浇构件钢筋HPB300（箍筋）</t>
  </si>
  <si>
    <t>1.钢筋种类、规格:HPB300Ф10以内箍筋
2、综合考虑钢筋损耗率，包括但不限于施工损耗、因钢筋加工综合开料和钢筋出厂长度定尺所引起的钢筋非设计接驳及定位钢筋、固定位置的支撑钢筋等不计量钢筋（详见招标工程量计算规则）
3、钢筋制作、运输、安装、绑扎，包括但不限于规范或图纸要求的一切相关工作内容</t>
  </si>
  <si>
    <t>现浇构件钢筋HRB400</t>
  </si>
  <si>
    <t>现浇构件钢筋HRB400（箍筋）</t>
  </si>
  <si>
    <t>现浇构件钢筋HRB400E</t>
  </si>
  <si>
    <t>1.连接方式:直螺纹连接φ25以内
2.规格:综合考虑
3.磨光、车丝、固定安装等，包括但不限于规范或图纸要求的一切相关工作内容</t>
  </si>
  <si>
    <t>1.连接方式:电渣压力焊
2.规格:综合考虑
3.固定、焊接等，包括但不限于规范或图纸要求的一切相关工作内容</t>
  </si>
  <si>
    <t>010902001001</t>
  </si>
  <si>
    <t>屋面卷材、涂膜防水（R-1\R-4）-楼梯间屋面、电梯机房屋面、塔楼、裙楼屋面</t>
  </si>
  <si>
    <t>1.防水品种、厚度:3厚APP聚酯胎改性沥青防水卷材Ⅰ型+2mm非固化橡胶沥青防水涂料、遇墙上返至建筑完成面250
2.综合考虑所有转角位、施工缝及后浇带处防水附加层、增强层、上翻层
3.其他:包括但不限于规范或图纸要求的一切相关工作内容</t>
  </si>
  <si>
    <t>复核厚度</t>
  </si>
  <si>
    <t>墙面涂膜防水(卫生间及卫生间走道)</t>
  </si>
  <si>
    <t>1.防水品种、厚度:1.5厚聚合物水泥防水涂料Ⅱ型满布(防水做到结构顶板)
2.综合考虑所有转角位、施工缝及后浇带处防水附加层、增强层、上翻层
3.其他:包括但不限于规范或图纸要求的一切相关工作内容</t>
  </si>
  <si>
    <t>010904002001</t>
  </si>
  <si>
    <t>楼(地)面涂膜防水(卫生间及卫生间走道、露台)</t>
  </si>
  <si>
    <t>1.防水品种、厚度:2mm非固化橡胶沥青防水涂料，分3遍成活、墙上反并高出楼板建筑完成面标高
2.综合考虑所有转角位、施工缝及后浇带处防水附加层、增强层、上翻层
3.其他:包括但不限于规范或图纸要求的一切相关工作内容</t>
  </si>
  <si>
    <t>010903002002</t>
  </si>
  <si>
    <t>墙面涂膜防水-外墙</t>
  </si>
  <si>
    <t>1.防水品种、厚度:2mm非固化橡胶沥青防水涂料 
2.综合考虑所有转角位、施工缝及后浇带处防水附加层、增强层、上翻层
3.其他:包括但不限于规范或图纸要求的一切相关工作内容</t>
  </si>
  <si>
    <t>010904004001</t>
  </si>
  <si>
    <t>楼(地)面变形缝</t>
  </si>
  <si>
    <t>1.嵌缝:嵌缝、填缝:嵌缝膏嵌缝、填缝材料综合考虑
2.止水保温：1厚铝合金板、保温板材建筑胶粘贴
3.盖板：3厚热镀锌钢板
4.综合考虑阴阳角的加固和圆弧处理、刷素水泥浆或甩浆，转角附加层均在综合单价中综合考虑
5.包含但不限以上内容，按图纸文件施工（详见11ZJ111-A-8-6）</t>
  </si>
  <si>
    <t>010904004002</t>
  </si>
  <si>
    <t>屋面变形缝</t>
  </si>
  <si>
    <t>1.嵌缝膏嵌缝、聚乙烯泡沫塑料棒填缝
2.铝合金盖缝板，木螺栓钉固定@200中距，嵌23厚硬木
3.保温板材建筑胶粘贴
4.综合考虑阴阳角的加固和圆弧处理、刷素水泥浆或甩浆，转角附加层均在综合单价中综合考虑
5.包含但不限以上内容，按图纸文件施工（详见11ZJ111-A-8-6）</t>
  </si>
  <si>
    <t>砌块墙钢丝网加固-内墙不同材料交接处</t>
  </si>
  <si>
    <t>1.材料品种、规格:非满挂300宽镀锌电焊钢丝网（直径1.07*12.7*12.7）
2.综合考虑剪网、加固方式、膨胀螺栓，因挂网墙面抹灰人工费增加等
3.其他:包括但不限于规范或图纸要求的一切相关工作内容</t>
  </si>
  <si>
    <t>010607005002</t>
  </si>
  <si>
    <t>砌块墙钢丝网加固-楼梯间及人流通道处（不含外墙满挂）</t>
  </si>
  <si>
    <t>1.材料品种、规格:满挂镀锌电焊钢丝网（直径0.9*12.7*12.7）
2.综合考虑剪网、加固方式、膨胀螺栓，因挂网墙面抹灰人工费增加等
3.其他:包括但不限于规范或图纸要求的一切相关工作内容</t>
  </si>
  <si>
    <t>钢质防火门（单扇丙级）</t>
  </si>
  <si>
    <t>钢质防火门（双扇丙级）</t>
  </si>
  <si>
    <t>010802003006</t>
  </si>
  <si>
    <t>玻璃防火门（双扇）</t>
  </si>
  <si>
    <t>1.综合考虑:规格尺寸、闭门器、视窗、门锁、拉手、相关的五金配件、门框与洞口间填缝材料、玻璃厚度、防火等级、耐火时限等
2.门框及门扇的制作、运输、安装，包括但不限于规范或图纸要求的一切相关工作内容</t>
  </si>
  <si>
    <t>楼梯栏杆（900）</t>
  </si>
  <si>
    <t>1.扶手材料种类、规格:栏杆选用镀锌钢管,做法参中南标11ZJ401
2.综合考虑:包括栏杆的制作、安装与运输，包括连接件、预埋件、膨胀螺栓、表面为磷化处理后作静电喷涂等
3.其他:包括但不限于规范或图纸要求的一切相关工作内容</t>
  </si>
  <si>
    <t>楼梯栏杆（1200）</t>
  </si>
  <si>
    <t>011503001003</t>
  </si>
  <si>
    <t>金属靠墙扶手</t>
  </si>
  <si>
    <t>1.扶手材料种类、规格:Φ50镀锌钢管，做法参照中南标11ZJ401
2..综合考虑:包括栏杆的制作、安装与运输，包括连接件、预埋件、膨胀螺栓、表面为磷化处理后作静电喷涂等
3.其他:包括但不限于规范或图纸要求的一切相关工作内容</t>
  </si>
  <si>
    <t>其它工程</t>
  </si>
  <si>
    <t>010514001001</t>
  </si>
  <si>
    <t>烟道（发电机烟道）</t>
  </si>
  <si>
    <t>1.190厚耐火砖
2.防火保全板
3.防火岩棉填塞
4.Φ150钢管烟道
5.每6000高做柔性支撑连接,需由专业安装单位负责</t>
  </si>
  <si>
    <t>010514001002</t>
  </si>
  <si>
    <t>成品烟道</t>
  </si>
  <si>
    <t>1.名称:成品烟道
2.规格:具体尺寸详见设计图纸
3.综合考虑烟道阀门等
4.其他:包括但不限于规范或图纸要求的一切相关工作内容</t>
  </si>
  <si>
    <t>爬梯（98ZJ501）</t>
  </si>
  <si>
    <t>1.表面处理:刷红丹,扫防锈漆二度,再刷灰色调和漆一度
2.爬梯的制作、运输、拼装、安装、除锈、刷防锈漆等，包括但不限于规范或图纸要求的一切相关工作内容</t>
  </si>
  <si>
    <t>1.80厚砖砌水沟侧墙
2.20mm厚1:2.5水泥砂浆保护层
2.包含但不限以上内容，按图纸文件施工，详见大样图：JS-T14/5</t>
  </si>
  <si>
    <t>010401014001</t>
  </si>
  <si>
    <t>地沟盖板</t>
  </si>
  <si>
    <t>1.盖板:石材盖板
2.规格尺寸:300mm宽
3.其他:包括但不限于规范或图纸要求的一切相关工作内容</t>
  </si>
  <si>
    <t>011102003001</t>
  </si>
  <si>
    <t>块料楼地面(裙楼走道、电表间)-L-5</t>
  </si>
  <si>
    <t>1.20厚WS-M20防水砂浆(加5%防水粉),找坡兼找平,1%坡向地漏口有排水要求的房间
2.素水泥浆一道(掺水重5% 108胶) 
3.基层清理，阴阳角的加固和圆弧处理、刷素水泥浆或甩浆，转角附加层均在综合单价中综合考虑
4.其他:包括但不限于规范或图纸要求的一切相关工作内容</t>
  </si>
  <si>
    <t>011101001001</t>
  </si>
  <si>
    <t>防静电楼面(消防控制室)-L-7</t>
  </si>
  <si>
    <t>1.0.5~1.5厚无溶剂防静电面涂层(需专业队施工)
2.无溶剂防静电底涂一遍(需专业队施工)
3.40厚C25细石混凝土,随打随抹光
4.素水泥浆结合层一遍
5.20厚WS-M20水泥砂浆掺入水泥用量5%的防水剂
6.基层清理，阴阳角的加固和圆弧处理、刷素水泥浆或甩浆，转角附加层均在综合单价中综合考虑
7.其他:包括但不限于规范或图纸要求的一切相关工作内容</t>
  </si>
  <si>
    <t>011101001002</t>
  </si>
  <si>
    <t>水泥砂浆楼地面(公共厕所及其走道需要回填陶粒区域)-L-8</t>
  </si>
  <si>
    <t>1.15厚WS-M20水泥砂浆保护层(毛坯交楼标准为沉箱不需回填时做至该层)
2.20厚WS-M20水泥砂浆找坡层,坡向二次排水口,阴角与阳角位置分别做R≥10的圆弧处理
3.满刷素水泥浆一遍(掺108胶)
4.基层清理，阴阳角的加固和圆弧处理、刷素水泥浆或甩浆，转角附加层均在综合单价中综合考虑
5.其他:包括但不限于规范或图纸要求的一切相关工作内容</t>
  </si>
  <si>
    <t>011101001003</t>
  </si>
  <si>
    <t>水泥砂浆楼地面(公共厕所及其走道不需要回填陶粒区域)-L-8</t>
  </si>
  <si>
    <t>水泥砂浆楼地面(露台)-L-9</t>
  </si>
  <si>
    <t>1.最薄处20厚1:3水泥砂浆找坡兼找平层,i=2%
2.钢筋混凝土楼板板面随打随抹光
3.基层清理，阴阳角的加固和圆弧处理、刷素水泥浆或甩浆，转角附加层均在综合单价中综合考虑
4.其他:包括但不限于规范或图纸要求的一切相关工作内容</t>
  </si>
  <si>
    <t>块料楼地面(楼梯间不含楼梯梯板与休息平台、前室、走道)-L-10</t>
  </si>
  <si>
    <t>1.5厚水泥胶浆(掺水重5%108胶)贴防滑梯级砖,面用白水泥浆擦缝
2.20厚WS-M20水泥砂浆抹面压光
3.素水泥浆一道(掺水重5% 108胶)
4.钢筋混凝土梯板,基层清理
5.基层清理，阴阳角的加固和圆弧处理、刷素水泥浆或甩浆，转角附加层均在综合单价中综合考虑
6.其他:包括但不限于规范或图纸要求的一切相关工作内容</t>
  </si>
  <si>
    <t>块料楼地面(楼梯梯板与休息平台)-L-10</t>
  </si>
  <si>
    <t>1.5厚水泥胶浆(掺水重5%108胶)贴防滑梯级砖,面用白水泥浆擦缝
2.20厚WS-M20水泥砂浆抹面压光
3.素水泥浆一道(掺水重5% 108胶)
4.钢筋混凝土梯板,基层清理
5.基层清理，阴阳角的加固和圆弧处理、刷素水泥浆或甩浆，转角附加层均在综合单价中综合考虑,工程量按投影面积计算
6.其他:包括但不限于规范或图纸要求的一切相关工作内容</t>
  </si>
  <si>
    <t>细石混凝土楼地面(强电间、弱电间、管道井、水井、电梯机房)-L-11</t>
  </si>
  <si>
    <t>1.C20细石混凝土,最薄处40厚,内配Φ4@150双向筋,
筋,随打随抹光(根据建筑施工图找坡,6mx6m分格缝),
分格缝与垫层缩缝对齐, 缝宽10,防水油膏填缝
2.钢筋混凝土楼板,素水泥浆一道(掺 108胶 5%)
3.基层清理，阴阳角的加固和圆弧处理、刷素水泥浆或甩浆，转角附加层均在综合单价中综合考虑
4.其他:包括但不限于规范或图纸要求的一切相关工作内容</t>
  </si>
  <si>
    <t>水泥砂浆楼地（水池底板）</t>
  </si>
  <si>
    <t>1.5厚水泥胶浆(掺防水粉)150X150白瓷片,白水泥擦缝
2.30厚最薄处C20细石混凝土找0.5%,坡向吸水坑
3.10厚聚合物防水砂浆
4.专用界面剂一道
5.基层清理，阴阳角的加固和圆弧处理、刷素水泥浆或甩浆，转角附加层均在综合单价中综合考虑
6.其他:包括但不限于规范或图纸要求的一切相关工作内容</t>
  </si>
  <si>
    <t>水泥砂浆楼地面（设备管井顶板面）</t>
  </si>
  <si>
    <t>1.5厚WS M25聚合物水泥防水砂浆
2.基层清理，阴阳角的加固和圆弧处理、刷素水泥浆或甩浆，转角附加层均在综合单价中综合考虑
3.其他:包括但不限于规范或图纸要求的一切相关工作内容</t>
  </si>
  <si>
    <t>水泥砂浆踢脚线(强电间、弱电间、电梯机房)-T-1.水泥砂浆面层</t>
  </si>
  <si>
    <t>1.灰色水泥砂浆二遍,砂纸磨平
2.10厚WP-M20水泥砂浆抹面压光
3.15厚WP-M15水泥砂浆找平(加气混凝土砌块用
WP-M10),分两遍成活,底层抹灰应压实搓毛
4.专用界面剂一道
5.基层清理，阴阳角的加固和圆弧处理、刷素水泥浆或甩浆，转角附加层均在综合单价中综合考虑
6.其他:包括但不限于规范或图纸要求的一切相关工作内容</t>
  </si>
  <si>
    <t>块料踢脚线(裙楼走道、敞开楼梯、楼梯间)-T-4.面砖</t>
  </si>
  <si>
    <t>1.瓷砖专用胶粘剂贴饰面砖,专用填缝剂擦缝
2.10厚WP-M20水泥砂浆抹面压光
3.15厚WP-M15水泥砂浆找平(加气混凝土墙体用
WP-M10水泥石灰砂浆),分两遍成活,底层抹灰应压实搓毛 4. 专用界面剂一道
4.基层清理，阴阳角的加固和圆弧处理、刷素水泥浆或甩浆，转角附加层均在综合单价中综合考虑
5.其他:包括但不限于规范或图纸要求的一切相关工作内容</t>
  </si>
  <si>
    <t>011105006001</t>
  </si>
  <si>
    <t>金属踢脚线-T-7.不锈钢</t>
  </si>
  <si>
    <t>1.不小于1厚成品不锈钢踢脚线固定在卡件上
2.金属卡件与墙面固定
3.10厚WP-M20水泥砂浆抹面压实赶光
4.15厚WP-M15水泥砂浆打底扫毛或划道
5.基层清理，阴阳角的加固和圆弧处理、刷素水泥浆或甩浆，转角附加层均在综合单价中综合考</t>
  </si>
  <si>
    <t>011201001001</t>
  </si>
  <si>
    <t>块料墙面底层(首层架空层/内走廊、非机动车库坡道)-N-1.1</t>
  </si>
  <si>
    <t>1.15厚WP-M15水泥防水砂浆(加气混凝土墙面用WP-M10水泥砂浆)
2.专用界面剂一道
3.墙体清理基层，阴阳角的加固和圆弧处理、刷素水泥浆或甩浆，转角附加层均在综合单价中综合考虑
4.其他:包括但不限于规范或图纸要求的一切相关工作内容</t>
  </si>
  <si>
    <t>011204003001</t>
  </si>
  <si>
    <t>块料墙面底层(公共厕所及其走道)-N-1.2</t>
  </si>
  <si>
    <t>1.20厚WP-M15水泥砂浆
2.专用界面剂一道
3.墙体清理基层，阴阳角的加固和圆弧处理、刷素水泥浆或甩浆，转角附加层均在综合单价中综合考虑
4.其他:包括但不限于规范或图纸要求的一切相关工作内容</t>
  </si>
  <si>
    <t>抹灰面油漆(强电间、弱电间、裙楼走道、敞开楼梯)-N-2.1</t>
  </si>
  <si>
    <t>1.5厚WP-M20水泥砂浆找平
2.15厚WP-M15水泥砂浆找平(加气混凝土墙体用WP-M10水泥砂浆),分两遍成活,底层抹灰应压实搓毛
3.专用界面剂一道
4.墙体清理基层，阴阳角的加固和圆弧处理、刷素水泥浆或甩浆，转角附加层均在综合单价中综合考虑
5.其他:包括但不限于规范或图纸要求的一切相关工作内容</t>
  </si>
  <si>
    <t>抹灰面油漆(管道井、水井)-N-2.1做到腻子</t>
  </si>
  <si>
    <t>1.刮内墙腻子
2.5厚WP-M20水泥砂浆找平
3.15厚WP-M15水泥砂浆找平(加气混凝土墙体用WP-M10水泥砂浆),分两遍成活,底层抹灰应压实搓毛
4.专用界面剂一道
5.墙体清理基层，阴阳角的加固和圆弧处理、刷素水泥浆或甩浆，转角附加层均在综合单价中综合考虑
6.其他:包括但不限于规范或图纸要求的一切相关工作内容</t>
  </si>
  <si>
    <t>墙面一般抹灰(消防控制室、楼梯间、电梯机房)-N-2.2</t>
  </si>
  <si>
    <t>1.5厚WP-M20水泥砂浆找平
2.15厚WP-M15水泥砂浆找平(加气混凝土墙体用WP-M10
水泥砂浆),分两遍成活,底层抹灰应压实搓毛
3.专用界面剂一道
4.墙体清理基层，阴阳角的加固和圆弧处理、刷素水泥浆或甩浆，转角附加层均在综合单价中综合考虑
5.其他:包括但不限于规范或图纸要求的一切相关工作内容</t>
  </si>
  <si>
    <t>墙面一般抹灰-N-2.2做到毛坯</t>
  </si>
  <si>
    <t>1.5厚WP-M20水泥砂浆找平 (毛胚交楼做到此层)
2.15厚WP-M15水泥砂浆找平(加气混凝土墙体用WP-M10
水泥砂浆),分两遍成活,底层抹灰应压实搓毛
3.专用界面剂一道
4.墙体清理基层
5.砂浆配合比的变更，阴阳角的加固和圆弧处理、刷素水泥浆或甩浆，转角附加层均在综合单价中综合考虑
6.其他:包括但不限于规范或图纸要求的一切相关工作内容</t>
  </si>
  <si>
    <t>011204003002</t>
  </si>
  <si>
    <t>块料墙面(水池侧壁)</t>
  </si>
  <si>
    <t>1.5厚水泥胶浆(掺防水粉)150X150白瓷片,白水泥擦缝
2.10厚聚合物防水砂浆
3.专用界面剂一道
4.墙体清理基层，阴阳角的加固和圆弧处理、刷素水泥浆或甩浆，转角附加层均在综合单价中综合考虑
5.其他:包括但不限于规范或图纸要求的一切相关工作内容</t>
  </si>
  <si>
    <t>墙面一般抹灰(井道随砌随抹)</t>
  </si>
  <si>
    <t>1.15厚混合砂浆随砌随原浆抹光，有检修门之管道井内壁做15厚混合砂浆粉刷
2.墙体清理基层，阴阳角的加固和圆弧处理、刷素水泥浆或甩浆，转角附加层均在综合单价中综合考虑
3.其他:包括但不限于规范或图纸要求的一切相关工作内容</t>
  </si>
  <si>
    <t>011204003003</t>
  </si>
  <si>
    <t>块料墙面(外墙,综合考虑梁柱、挑檐、天沟，装饰线等部位)-W-1.1</t>
  </si>
  <si>
    <t>1.瓷砖专用胶粘剂贴米黄色外墙砖45mm*45mm,缝宽5mm专用填缝剂擦缝
2.8厚聚合物水泥防水砂浆
3.12厚DP-M15聚合物抗裂合成纤维水泥砂浆
4.全挂镀锌电焊钢丝网(Φ0.9×12.7×12.7),使用水泥钉钉挂
5.专用界面剂一道
6.墙体清理基层，阴阳角的加固和圆弧处理、刷素水泥浆或甩浆，转角附加层均在综合单价中综合考虑
7.其他:包括但不限于规范或图纸要求的一切相关工作内容</t>
  </si>
  <si>
    <t>墙面一般抹灰(外墙,综合考虑梁柱、挑檐、天沟，装饰线等部位)-W-3.2</t>
  </si>
  <si>
    <t>1.12厚DP-M15聚合物抗裂合成纤维水泥砂浆
2.专用界面剂一道
3.全挂镀锌电焊钢丝网(∅0.9X12.7X12.7),使用水泥钉钉挂4.墙体清理基层，阴阳角的加固和圆弧处理、刷素水泥浆或甩浆，转角附加层均在综合单价中综合考虑
5.其他:包括但不限于规范或图纸要求的一切相关工作内容</t>
  </si>
  <si>
    <t>抹灰面油漆(空调外机三侧,综合考虑顶、地、墙)-N-2.2</t>
  </si>
  <si>
    <t>1.封底涂料一遍,外墙涂料两遍
2.刮外墙腻子
3.5厚WP-M20水泥砂浆找平
4.15厚WP-M15水泥砂浆找平(加气混凝土墙体用WP-M10
水泥砂浆),分两遍成活,底层抹灰应压实搓毛
5.专用界面剂一道
6.墙体清理基层，阴阳角的加固和圆弧处理、刷素水泥浆或甩浆，转角附加层均在综合单价中综合考虑
7.其他:包括但不限于规范或图纸要求的一切相关工作内容</t>
  </si>
  <si>
    <t>011406001005</t>
  </si>
  <si>
    <t>抹灰面油漆(强电间、弱电间、电梯机房、裙楼走道、敞开楼梯、工具间、电表间、加压机房、人防报警间)-D-2.1涂料</t>
  </si>
  <si>
    <t>1.防霉涂料,一底两面
2.2mm非固化橡胶沥青防水涂料 
3.钢筋混凝土板,基层清理,露出的铁钉、铁丝及个别露筋点作防锈处理
4.外加剂，滴水线，刷水泥浆货甩浆找平等均在综合单价中综合考虑，建筑物高度调整，墙体随砌随抹均在综合单价中综合考虑
5.其他:包括但不限于规范或图纸要求的一切相关工作内容</t>
  </si>
  <si>
    <t>011406001006</t>
  </si>
  <si>
    <t>抹灰面油漆(消防控制室、非机动车库坡道、楼梯间及其前室及其走道)-D-2.3涂料面</t>
  </si>
  <si>
    <t>1.内墙涂料,一底两面
2.刮外墙腻子(无吊顶做法)
3.钢筋混凝土板,基层清理,露出的铁钉、铁丝及个别
露筋点作防锈处理
4.外加剂，滴水线，刷水泥浆货甩浆找平等均在综合单价中综合考虑
5.其他:包括但不限于规范或图纸要求的一切相关工作内容</t>
  </si>
  <si>
    <t>011301001001</t>
  </si>
  <si>
    <t>天棚抹灰(管道井、水井)-D-3水泥砂浆面</t>
  </si>
  <si>
    <t>1.5厚WP-M10混合砂浆压光
2.7厚WP-M10混合砂浆打底扫毛
3.素水泥浆一道(掺 801胶 5%)修补
4.钢筋混凝土板底面,露出的铁钉、铁丝及个别露筋处理,表面清理干净
5.外加剂，滴水线，刷水泥浆货甩浆找平等均在综合单价中综合考虑
6.其他:包括但不限于规范或图纸要求的一切相关工作内容</t>
  </si>
  <si>
    <t>011001002001</t>
  </si>
  <si>
    <t>保温隔热天棚(挑空楼板底)</t>
  </si>
  <si>
    <t>1.20mm厚挤塑聚苯板
2.其他:包括但不限于规范或图纸要求的一切相关工作内容</t>
  </si>
  <si>
    <t>天棚抹灰(水池顶板)</t>
  </si>
  <si>
    <t>1.钢筋混凝土顶板基层
2.10厚聚合物防水砂浆
3.外加剂，滴水线，刷水泥浆货甩浆找平等均在综合单价中综合考虑
4.其他:包括但不限于规范或图纸要求的一切相关工作内容</t>
  </si>
  <si>
    <t>综合钢脚手架（裙楼）</t>
  </si>
  <si>
    <t>1.搭设高度:20.5m内
2.综合脚手架包括脚手架、平桥、斜桥、平台、护栏、挡脚板、安全网等
3.使用时间:481天±90天内综合考虑
4.脚手架搭设、维护、拆除、运输等，包括但不限于规范或图纸要求的一切相关工作内容</t>
  </si>
  <si>
    <t>粤011701008002</t>
  </si>
  <si>
    <t>综合钢脚手架（塔楼）</t>
  </si>
  <si>
    <t>1.搭设高度:110.5m内
2.综合脚手架包括脚手架、平桥、斜桥、平台、护栏、挡脚板、安全网等
3.使用时间:481天±90天内综合考虑
4.脚手架搭设、维护、拆除、运输等，包括但不限于规范或图纸要求的一切相关工作内容</t>
  </si>
  <si>
    <t>1.搭设高度:3.6m内
2.综合考虑:使用时间
3.脚手架搭设、维护、拆除、运输等，包括但不限于规范或图纸要求的一切相关工作内容</t>
  </si>
  <si>
    <t>粤011701011002</t>
  </si>
  <si>
    <t>1.搭设高度:5m内
2.综合考虑:使用时间
3.脚手架搭设、维护、拆除、运输等，包括但不限于规范或图纸要求的一切相关工作内容</t>
  </si>
  <si>
    <t>粤011701015001</t>
  </si>
  <si>
    <t>电梯井脚手架</t>
  </si>
  <si>
    <t>1.搭设高度:100m内
2.综合考虑:使用时间
3.脚手架搭设、维护、拆除、运输等，包括但不限于规范或图纸要求的一切相关工作内容</t>
  </si>
  <si>
    <t>粤011701015002</t>
  </si>
  <si>
    <t>1.搭设高度:20m内
2.综合考虑:使用时间
3.脚手架搭设、维护、拆除、运输等，包括但不限于规范或图纸要求的一切相关工作内容</t>
  </si>
  <si>
    <t>粤011701013001</t>
  </si>
  <si>
    <t>靠脚手架安全板</t>
  </si>
  <si>
    <t>1.搭设高度:101.5m内
2.综合考虑:搭设、拆除、运输、维护
3.其他:包括但不限于规范或图纸要求的一切相关工作内容</t>
  </si>
  <si>
    <t>矩形柱模板</t>
  </si>
  <si>
    <t>1.柱截面尺寸(柱周长)/支模高度：1.2m内/3.6m以内
2.模板制作、安装、拆除、运输，包括但不限于规范或图纸要求的一切相关工作内容</t>
  </si>
  <si>
    <t>1.柱截面尺寸(柱周长)/支模高度：:1.8m内/5m内
2.模板制作、安装、拆除、运输，包括但不限于规范或图纸要求的一切相关工作内容</t>
  </si>
  <si>
    <t>1.柱截面尺寸(柱周长)/支模高度：1.8m外/3.6m以内
2.模板制作、安装、拆除、运输，包括但不限于规范或图纸要求的一切相关工作内容</t>
  </si>
  <si>
    <t>1.柱截面尺寸(柱周长)/支模高度：:1.8m外/5m内
2.模板制作、安装、拆除、运输，包括但不限于规范或图纸要求的一切相关工作内容</t>
  </si>
  <si>
    <t>1.柱截面尺寸/支模高度:综合考虑/3.6m以内
2.模板制作、安装、拆除、运输，包括但不限于规范或图纸要求的一切相关工作内容</t>
  </si>
  <si>
    <t>1.柱截面尺寸/支模高度:综合考虑/5m内
2.模板制作、安装、拆除、运输，包括但不限于规范或图纸要求的一切相关工作内容</t>
  </si>
  <si>
    <t>1.墙体厚度/支模高度:综合考虑/3.6m内
2.模板制作、安装、拆除、运输，包括但不限于规范或图纸要求的一切相关工作内容</t>
  </si>
  <si>
    <t>1.墙体厚度/支模高度:综合考虑/5m内
2.模板制作、安装、拆除、运输，包括但不限于规范或图纸要求的一切相关工作内容</t>
  </si>
  <si>
    <t>1.板厚度/支模高度:综合考虑/3.6m以内
2.综合考虑有梁板、后浇有梁板、有梁板后浇带模板等
3.模板制作、安装、拆除、运输，包括但不限于规范或图纸要求的一切相关工作内容</t>
  </si>
  <si>
    <t>1.板厚度/支模高度:综合考虑/5m内
2.综合考虑有梁板、后浇有梁板、有梁板后浇带模板等
3.模板制作、安装、拆除、运输，包括但不限于规范或图纸要求的一切相关工作内容</t>
  </si>
  <si>
    <t>011702006001</t>
  </si>
  <si>
    <t>单梁模板</t>
  </si>
  <si>
    <t>1.梁截面尺寸(底宽)/支模高度:25cm以内/3.6m
2.综合考虑矩形梁、异形梁、斜梁、粱后浇带模板等
3.模板制作、安装、拆除、运输，包括但不限于规范或图纸要求的一切相关工作内容</t>
  </si>
  <si>
    <t>圈梁、反坎、过梁、外墙线条模板</t>
  </si>
  <si>
    <t>1.截面尺寸/支模高度：综合考虑/综合考虑
2.综合考虑圈梁、素砼反坎、素砼门槛、门窗过梁、外墙砼线条等
3.模板制作、安装、拆除、运输，包括但不限于规范或图纸要求的一切相关工作内容</t>
  </si>
  <si>
    <t>1.综合考虑梯板厚度、支模高度
2.模板制作、安装、拆除、运输，包括但不限于规范或图纸要求的一切相关工作内容</t>
  </si>
  <si>
    <t>011702028001</t>
  </si>
  <si>
    <t>压顶、扶手模板</t>
  </si>
  <si>
    <t>1.综合考虑截面尺寸、支模高度
2.模板制作、安装、拆除、运输，包括但不限于规范或图纸要求的一切相关工作内容</t>
  </si>
  <si>
    <t>011702023001</t>
  </si>
  <si>
    <t>1.综合考虑板厚度、支模高度
2.模板制作、安装、拆除、运输，包括但不限于规范或图纸要求的一切相关工作内容</t>
  </si>
  <si>
    <t>010505007006</t>
  </si>
  <si>
    <t>1.综合考虑板厚度、支模高度 
2.模板制作、安装、拆除、运输，包括但不限于规范或图纸要求的一切相关工作内容</t>
  </si>
  <si>
    <t>垂直运输（塔楼）</t>
  </si>
  <si>
    <t>1.高度:100m以内
2.综合考虑:建筑物建筑类型、结构形式及工期</t>
  </si>
  <si>
    <t>011703001002</t>
  </si>
  <si>
    <t>垂直运输（裙楼）</t>
  </si>
  <si>
    <t>5-2#楼至5-5#楼</t>
  </si>
  <si>
    <t>内墙砌块墙（100至200）</t>
  </si>
  <si>
    <t>1.墙体类型、厚度:内墙200mm内（含200mm）
2.砌块品种、规格、强度等级:加气混凝土砌块A3.5
3.综合考虑：直型墙，弧形墙、砂浆强度等级、配合比等
4.运料、淋砌块、砂浆(制作)运输、砌筑块料、留洞等，包括但不限于规范或图纸的一切相关工作内容</t>
  </si>
  <si>
    <t>010402001009</t>
  </si>
  <si>
    <t>内墙防火墙（100至200）</t>
  </si>
  <si>
    <t>1.墙体类型、厚度:女儿墙:200mm
2.砌块品种、规格、强度等级:≥SCB MU15 的混凝土实心砖
3.综合考虑：直型墙，弧形墙、砂浆强度等级、配合比等
4.运料、淋砌块、砂浆(制作)运输、砌筑块料、留洞等，包括但不限于规范或图纸的一切相关工作内容</t>
  </si>
  <si>
    <t>直形墙、女儿墙</t>
  </si>
  <si>
    <t>有梁板、无梁板、矩形梁</t>
  </si>
  <si>
    <t>010505007001</t>
  </si>
  <si>
    <t>1.混凝土种类:陶粒混凝土(水泥：陶粒=1:8)
2.混凝土强度等级：C10（非泵送）
3.综合考虑:混凝土拌和料要求、混凝土掺加剂
4.混凝土制作、运输、浇捣、养护、其他，包括但不限于规范或图纸要求的一切相关工作内容</t>
  </si>
  <si>
    <t>1.连接方式:直螺纹连接φ25以内
2.磨光、车丝、固定安装等，包括但不限于规范或图纸要求的一切相关工作内容</t>
  </si>
  <si>
    <t>1.连接方式:电渣压力焊
2.固定、焊接等，包括但不限于规范或图纸要求的一切相关工作内容</t>
  </si>
  <si>
    <t>裙楼、塔楼屋面-R-1.保温隔热屋面</t>
  </si>
  <si>
    <t>1.面层：5厚水泥胶浆贴户外防滑地砖,水泥浆擦缝
2.结合层：20厚WS-M15水泥砂浆结合层,表面找平扫毛
3.保温层：100厚RC型B2级挤塑聚苯板保温层(密度不小于335kg/m,导热系数≤0.032W/(M K));可根据项目的具体施工条件,采取屋面排气措施;n值:40mm(计算值),50mm(设计值);详各子项节能设计说明专篇
4.隔离层:0.4厚聚乙烯膜或200g/m²聚酯无纺布一层
5.找坡层：20厚C20细石混凝土找2%坡,与结构板一起浇筑
6.转角附加层、阴阳角圆弧处理均在综合单价中综合考虑
7.其他：包括但不限于规范或图纸要求的一切相关工作内容</t>
  </si>
  <si>
    <t>010902003002</t>
  </si>
  <si>
    <t>屋面刚性防水(塔楼、裙楼屋面、楼梯间屋面、电梯机房屋面)</t>
  </si>
  <si>
    <t>1.刚性防水层厚度、材质:40厚C20细石混凝土保护层,表面压光,内配筋Φ4@150双向,(置于该层上半部分,保护层厚度≥15)平面内间距≤4000设纵横分格缝,缝宽15~20,钢筋断开,缝内沥青密封膏
2.综合考虑:混凝土拌和料要求、混凝土掺加剂、连接方式等
3.混凝土制作、运输、浇捣、压光、养护、钢筋制安、填缝，其他包括但不限于规范或图纸要求的一切相关工作内容
4.其他：包括但不限于规范或图纸要求的一切相关工作内容</t>
  </si>
  <si>
    <t>屋面卷材、涂膜防水</t>
  </si>
  <si>
    <t>1.防水品种、厚度:3厚APP聚酯胎改性沥青防水卷材Ⅰ型+2mm非固化橡胶沥青防水涂料、遇墙上返至建筑完成面250
2.综合考虑所有转角位、施工缝及后浇带处防水附加层、增强层、上翻层
3.其他:包括但不限于规范或图纸要求的一切相关工作内容
4.部位:楼梯间屋面、电梯机房屋面、塔楼、裙楼屋面</t>
  </si>
  <si>
    <t>楼(地)面涂膜防水</t>
  </si>
  <si>
    <t>1.防水品种、厚度:2mm非固化橡胶沥青防水涂料，分3遍成活、墙上反并高出楼板建筑完成面标高
2.综合考虑所有转角位、施工缝及后浇带处防水附加层、增强层、上翻层
3.其他:包括但不限于规范或图纸要求的一切相关工作内容
4.部位:卫生间及卫生间走道、露台</t>
  </si>
  <si>
    <t>墙面涂膜防水</t>
  </si>
  <si>
    <t>1.防水品种、厚度:2mm非固化橡胶沥青防水涂料 
2.综合考虑所有转角位、施工缝及后浇带处防水附加层、增强层、上翻层
3.其他:包括但不限于规范或图纸要求的一切相关工作内容
4.部位:外墙</t>
  </si>
  <si>
    <t>砌块墙钢丝网加固
(内墙不同材料交接处)</t>
  </si>
  <si>
    <t>1.材料品种、规格:非满挂300宽镀锌电焊钢丝网（直径1.07*12.7*12.7）
2.综合考虑剪钢、加固方式、膨胀螺栓，因挂网墙面抹灰人工费增加等
3.其他:包括但不限于规范或图纸要求的一切相关工作内容</t>
  </si>
  <si>
    <t>砌块墙钢丝网加固
(楼梯间及人流通道处,不含外墙满挂)</t>
  </si>
  <si>
    <t>1.材料品种、规格:满挂镀锌电焊钢丝网（直径0.9*12.7*12.7）
2.综合考虑剪钢、加固方式、膨胀螺栓，因挂网墙面抹灰人工费增加等
3.其他:包括但不限于规范或图纸要求的一切相关工作内容</t>
  </si>
  <si>
    <t>1.综合考虑:洞口尺寸、闭门器、视窗、门锁、拉手、相关的五金配件、门框与洞口间填缝材料等
2.门框及门扇的制作、运输、安装，包括但不限于规范或图纸要求的一切相关工作内容</t>
  </si>
  <si>
    <t>玻璃防火门（双扇乙级）</t>
  </si>
  <si>
    <t>1.扶手材料种类、规格:Φ50镀锌钢管，做法参照中南标11ZJ401
2.综合考虑:包括栏杆的制作、安装与运输，包括连接件、预埋件、膨胀螺栓、表面为磷化处理后作静电喷涂等
3.其他:包括但不限于规范或图纸要求的一切相关工作内容</t>
  </si>
  <si>
    <t>排水沟-裙楼</t>
  </si>
  <si>
    <t>块料楼地面(裙楼走道、敞开楼梯)-L-5</t>
  </si>
  <si>
    <t>块料楼地面(敞开楼梯)-L-5</t>
  </si>
  <si>
    <t>1.20厚WS-M20防水砂浆(加5%防水粉),找坡兼找平,1%坡向地漏口有排水要求的房间
2.素水泥浆一道(掺水重5% 108胶) 
3.基层清理，阴阳角的加固和圆弧处理、刷素水泥浆或甩浆，转角附加层均在综合单价中综合考虑,工程量按投影面积计算
4.其他:包括但不限于规范或图纸要求的一切相关工作内容</t>
  </si>
  <si>
    <t>块料楼地面-(楼梯间不含楼梯梯板与休息平台、前室、走道)-L-10</t>
  </si>
  <si>
    <t>011102003004</t>
  </si>
  <si>
    <t>细石混凝土楼地面(强电间、弱电间、电表间、管道井、水井、电梯机房)-L-11</t>
  </si>
  <si>
    <t>1.C20细石混凝土,最薄处40厚,内配Φ4@150双向筋,随打随抹光(根据建筑施工图找坡,6mx6m分格缝),分格缝与垫层缩缝对齐, 缝宽10,防水油膏填缝
2.钢筋混凝土楼板,素水泥浆一道(掺 108胶 5%)
3.基层清理，阴阳角的加固和圆弧处理、刷素水泥浆或甩浆，转角附加层均在综合单价中综合考虑
4.其他:包括但不限于规范或图纸要求的一切相关工作内容</t>
  </si>
  <si>
    <t>水泥砂浆踢脚线(强电间、弱电间、电梯机房)- T-1.水泥砂浆面层</t>
  </si>
  <si>
    <t>1.瓷砖专用胶粘剂贴饰面砖,专用填缝剂擦缝
2.10厚WP-M20水泥砂浆抹面压光
3.15厚WP-M15水泥砂浆找平(加气混凝土墙体用
WP-M10水泥石灰砂浆),分两遍成活,底层抹灰应压实搓毛 4. 专用界面剂一道
5.基层清理，阴阳角的加固和圆弧处理、刷素水泥浆或甩浆，转角附加层均在综合单价中综合考虑
7.其他:包括但不限于规范或图纸要求的一切相关工作内容</t>
  </si>
  <si>
    <t>墙面一般抹灰(首层架空层/内走廊、非机动车库坡道)</t>
  </si>
  <si>
    <t>抹灰面油漆(强电间、弱电间、电表间、裙楼走道、敞开楼梯)-N-2.1</t>
  </si>
  <si>
    <t>1.封底涂料一遍,外墙涂料两遍
2.刮外墙腻子
3.5厚WP-M20水泥砂浆找平
4.15厚WP-M15水泥砂浆找平(加气混凝土墙体用WP-M10水泥砂浆),分两遍成活,底层抹灰应压实搓毛
5.专用界面剂一道
6.墙体清理基层，阴阳角的加固和圆弧处理、刷素水泥浆或甩浆，转角附加层均在综合单价中综合考虑
7.其他:包括但不限于规范或图纸要求的一切相关工作内容</t>
  </si>
  <si>
    <t>1.刮外墙腻子
2.5厚WP-M20水泥砂浆找平
3.15厚WP-M15水泥砂浆找平(加气混凝土墙体用WP-M10水泥砂浆),分两遍成活,底层抹灰应压实搓毛
4.专用界面剂一道
5.墙体清理基层，阴阳角的加固和圆弧处理、刷素水泥浆或甩浆，转角附加层均在综合单价中综合考虑
7.其他:包括但不限于规范或图纸要求的一切相关工作内容</t>
  </si>
  <si>
    <t>抹灰面油漆(楼梯间)-N-2.2</t>
  </si>
  <si>
    <t>抹灰面油漆-N-2.2做到毛培</t>
  </si>
  <si>
    <t>块料墙面(外墙,综合考虑梁柱、挑檐、天沟\装饰线等部位)-W-1.1无外隔热</t>
  </si>
  <si>
    <t>1.瓷砖专用胶粘剂贴饰面砖,专用填缝剂擦缝
2.8厚聚合物水泥防水砂浆
3.12厚DP-M15聚合物抗裂合成纤维水泥砂浆
4.全挂镀锌电焊钢丝网(Φ0.9×12.7×12.7),使用水泥钉钉挂
5.专用界面剂一道
6.墙体清理基层，阴阳角的加固和圆弧处理、刷素水泥浆或甩浆，转角附加层均在综合单价中综合考虑
7.其他:包括但不限于规范或图纸要求的一切相关工作内容</t>
  </si>
  <si>
    <t>墙面一般抹灰(外墙,综合考虑梁柱、挑檐、天沟\装饰线等部位-W-3.2</t>
  </si>
  <si>
    <t>抹灰面油漆(强电间、弱电间、电表间、裙楼走道、敞开楼梯)-D-2.1涂料 ）</t>
  </si>
  <si>
    <t>1.防霉涂料,一底两面
2.2mm非固化橡胶沥青防水涂料 
3.钢筋混凝土板,基层清理,露出的铁钉、铁丝及个别露筋点作防锈处理
4.砂浆配合比及外加剂的变更，滴水线，刷水泥浆货甩浆找平等，建筑物高度调整，墙体随砌随抹均在综合单价中综合考虑
5.其他:包括但不限于规范或图纸要求的一切相关工作内容</t>
  </si>
  <si>
    <t>抹灰面油漆(非机动车库坡道、楼梯间)-D-2.3 涂料面</t>
  </si>
  <si>
    <t>1.内墙涂料,一底两面
2.刮外墙腻子(无吊顶做法)
3.钢筋混凝土板,基层清理,露出的铁钉、铁丝及个别
露筋点作防锈处理
4.清理基层，滴水线，刷水泥浆货甩浆找平等，建筑物高度调整，墙体随砌随抹均在综合单价中综合考虑
5.其他:包括但不限于规范或图纸要求的一切相关工作内容</t>
  </si>
  <si>
    <t>1.5厚WP-M10混合砂浆压光
2.7厚WP-M10混合砂浆打底扫毛
3.素水泥浆一道(掺 801胶 5%)修补
4.钢筋混凝土板底面,露出的铁钉、铁丝及个别露筋处理,表面清理干净
5.砂浆配合比及外加剂的变更，滴水线，刷水泥浆货甩浆找平等，建筑物高度调整，墙体随砌随抹均在综合单价中综合考虑
6.其他:包括但不限于规范或图纸要求的一切相关工作内容</t>
  </si>
  <si>
    <t>1.玻化微珠保温浆料20厚
2.砂浆配合比及外加剂的变更，滴水线，刷水泥浆货甩浆找平等，建筑物高度调整，墙体随砌随抹均在综合单价中综合考虑
3.其他:包括但不限于规范或图纸要求的一切相关工作内容</t>
  </si>
  <si>
    <t>A13</t>
  </si>
  <si>
    <t>观光电梯</t>
  </si>
  <si>
    <t>钢柱</t>
  </si>
  <si>
    <t>1.钢材品种、规格:Q355B，截面尺寸综合考虑
2.单根柱重量:综合考虑
3.探伤要求:按设计图纸要求
4.防火要求:满足设计图纸及规范要求
5.油漆品种、刷漆遍数:按设计图纸要求
6.其他:综合考虑钢构件场内运输、钢构件连接配件、拼接板、加劲板、螺栓等,包括但不限于规范或图纸要求的一切相关工作内容</t>
  </si>
  <si>
    <t>钢梁</t>
  </si>
  <si>
    <t>1.钢材品种、规格:Q355B，截面尺寸综合考虑
2.单根梁重量:综合考虑
3.探伤要求:按设计图纸要求
4.防火要求:满足设计图纸及规范要求
5.油漆品种、刷漆遍数:按设计图纸要求
6.其他:综合考虑钢构件场内运输、钢构件连接配件、拼接板、加劲板、螺栓等,包括但不限于规范或图纸要求的一切相关工作内容</t>
  </si>
  <si>
    <t>A14</t>
  </si>
  <si>
    <t>1.搭设高度:20.5m内
2.综合脚手架包括脚手架、平桥、斜桥、平台、护栏、挡脚板、安全网等
3.使用时间:131天±90天内综合考虑
4.脚手架搭设、维护、拆除、运输等，包括但不限于规范或图纸要求的一切相关工作内容</t>
  </si>
  <si>
    <t>粤011701009001</t>
  </si>
  <si>
    <t>单排钢脚手架</t>
  </si>
  <si>
    <t>1.搭设高度:20.5m内
2.综合考虑:使用时间
3.脚手架搭设、维护、拆除、运输等，包括但不限于规范或图纸要求的一切相关工作内容</t>
  </si>
  <si>
    <t>1.搭设高度:5.2m内
2.综合考虑:搭设、拆除、运输、维护
3.其他:包括但不限于规范或图纸要求的一切相关工作内容</t>
  </si>
  <si>
    <t>1.柱截面尺寸(柱周长)/支模高度:1.2m内/5m内
2.模板制作、安装、拆除、运输，包括但不限于规范或图纸要求的一切相关工作内容</t>
  </si>
  <si>
    <t>1.柱截面尺寸(柱周长)/支模高度:长1.8m内/5m内
2.模板制作、安装、拆除、运输，包括但不限于规范或图纸要求的一切相关工作内容</t>
  </si>
  <si>
    <t>1.柱截面尺寸(柱周长)/支模高度:1.8m外/5m内
2.模板制作、安装、拆除、运输，包括但不限于规范或图纸要求的一切相关工作内容</t>
  </si>
  <si>
    <t>1.柱截面尺寸(柱周长)/支模高度:综合考虑/5m内
2.模板制作、安装、拆除、运输，包括但不限于规范或图纸要求的一切相关工作内容</t>
  </si>
  <si>
    <t>1.柱截面尺寸(柱周长)/支模高度:综合考虑/6.5m内
2.模板制作、安装、拆除、运输，包括但不限于规范或图纸要求的一切相关工作内容</t>
  </si>
  <si>
    <t>1.支模高度;5m内
2.综合考虑板厚、有梁板、后浇有梁板、有梁板后浇带模板等
3.模板制作、安装、拆除、运输，包括但不限于规范或图纸要求的一切相关工作内容</t>
  </si>
  <si>
    <t>圈梁、反坎、过梁</t>
  </si>
  <si>
    <t>1.综合考虑尺寸、支模高度
2.模板制作、安装、拆除、运输，包括但不限于规范或图纸要求的一切相关工作内容</t>
  </si>
  <si>
    <t>合锦嘉泓•天宇花园(广场)二期项目铝合金门窗及幕墙工程
造价汇总表</t>
  </si>
  <si>
    <t>5-1#栋
（1至3层）</t>
  </si>
  <si>
    <t>5-1#栋
（4至26层）</t>
  </si>
  <si>
    <t>5-2至5-5#栋</t>
  </si>
  <si>
    <t>女儿墙铝合金格栅</t>
  </si>
  <si>
    <t>人工费与施工机具费之和</t>
  </si>
  <si>
    <t>工程名称：合锦嘉泓.天宇花园(广场)二期项目-铝合金门窗及幕墙工程</t>
  </si>
  <si>
    <t>铝合金门窗</t>
  </si>
  <si>
    <t>010802001001</t>
  </si>
  <si>
    <t>金属门（地弹门）</t>
  </si>
  <si>
    <t>1.洞口尺寸：综合考虑
2.结构铝型材：壁厚≥1.8mm
3.铝型材系列：46系列地弹门
4.铝型材表面处理：粉末喷涂
5.玻璃：双银6LOW-E+12A+6钢化中空玻璃
6.五金配件：含门拉手、地弹簧、顶轴等；其它配件均符合设计要求         
7.门窗框洞口封堵：采用密封垫和密封胶条；
8.制作、安装、周边塞缝及防水、防雷装置等包括但不限于规范或图纸要求的一切相关工作内容</t>
  </si>
  <si>
    <t>010802001008</t>
  </si>
  <si>
    <t>金属门（地弹门）-磨砂</t>
  </si>
  <si>
    <t>1.洞口尺寸：综合考虑
2.结构铝型材：壁厚≥1.8mm
3.铝型材系列：46系列地弹门
4.铝型材表面处理：粉末喷涂
5.玻璃：双银6LOW-E+12A+6钢化中空磨砂玻璃
6.五金配件：含门拉手、地弹簧、顶轴等；其它配件均符合设计要求         
7.门窗框洞口封堵：采用密封垫和密封胶条；
8.制作、安装、周边塞缝及防水、防雷装置等包括但不限于规范或图纸要求的一切相关工作内容</t>
  </si>
  <si>
    <t>010807001001</t>
  </si>
  <si>
    <t>金属窗（方管窗）</t>
  </si>
  <si>
    <t>1.洞口尺寸：综合考虑
2.结构铝型材：壁厚≥1.8mm
3.铝型材系列：100系列方管窗
4.铝型材表面处理：粉末喷涂
5.玻璃：双银6LOW-E+12A+6钢化中空玻璃
6.五金配件：含执手锁、不锈钢铰链等；其它配件均符合设计要求  
7.门窗框洞口封堵：采用密封垫和密封胶条；
8.制作、安装、周边塞缝及防水、防雷装置等包括但不限于规范或图纸要求的一切相关工作内容</t>
  </si>
  <si>
    <t>010807001009</t>
  </si>
  <si>
    <t>金属窗（方管窗）异型</t>
  </si>
  <si>
    <t>1.洞口尺寸：综合考虑
2.结构铝型材：壁厚≥1.8mm
3.铝型材系列：100系列异型方管窗
4.铝型材表面处理：粉末喷涂
5.玻璃：双银6LOW-E+12A+6钢化中空玻璃
6.五金配件：含执手锁、不锈钢铰链等；其它配件均符合设计要求  
7.门窗框洞口封堵：采用密封垫和密封胶条；
8.制作、安装、周边塞缝及防水、防雷装置等包括但不限于规范或图纸要求的一切相关工作内容</t>
  </si>
  <si>
    <t>010807001006</t>
  </si>
  <si>
    <t>金属窗（方管窗）-磨砂</t>
  </si>
  <si>
    <t>1.洞口尺寸：综合考虑
2.结构铝型材：壁厚≥1.8mm
3.铝型材系列：100系列方管窗
4.铝型材表面处理：粉末喷涂
5.玻璃：双银6LOW-E+12A+6钢化中空磨砂玻璃
6.五金配件：含执手锁、不锈钢铰链等；其它配件均符合设计要求  
7.门窗框洞口封堵：采用密封垫和密封胶条；
8.制作、安装、周边塞缝及防水、防雷装置等包括但不限于规范或图纸要求的一切相关工作内容</t>
  </si>
  <si>
    <t>010807001002</t>
  </si>
  <si>
    <t>1.洞口尺寸：综合考虑
2.结构铝型材：壁厚≥1.8mm
3.铝型材系列：100系列方管窗
4.铝型材表面处理：粉末喷涂
5.玻璃：双银8LOW-E+9A+8钢化中空玻璃
6.五金配件：含执手锁、不锈钢铰链等；其它配件均符合设计要求  
7.门窗框洞口封堵：采用密封垫和密封胶条
8.制作、安装、周边塞缝及防水、防雷装置等包括但不限于规范或图纸要求的一切相关工作内容</t>
  </si>
  <si>
    <t>010807001008</t>
  </si>
  <si>
    <t>1.洞口尺寸：综合考虑
2.结构铝型材：壁厚≥1.8mm
3.铝型材系列：100系列方管窗
4.铝型材表面处理：粉末喷涂
5.玻璃：双银6LOW-E+12A+6钢化中空防火玻璃
6.五金配件：含执手锁、不锈钢铰链等；其它配件均符合设计要求  
7.门窗框洞口封堵：采用密封垫和密封胶条
8.制作、安装、周边塞缝及防水、防雷装置等包括但不限于规范或图纸要求的一切相关工作内容</t>
  </si>
  <si>
    <t>010807001010</t>
  </si>
  <si>
    <t>金属窗（铝合金平开窗）</t>
  </si>
  <si>
    <t>1.洞口尺寸：综合考虑
2.结构铝型材：壁厚≥1.8mm
3.铝型材系列：50系列平开窗
4.铝型材表面处理：粉末喷涂
5.玻璃：双银6LOW-E+12A+6钢化中空玻璃
6.五金配件：含执手锁、不锈钢铰链等；其它配件均符合设计要求     
7.门窗框洞口封堵：采用密封垫和密封胶条；
8.制作、安装、周边塞缝及防水、防雷装置等包括但不限于规范或图纸要求的一切相关工作内容</t>
  </si>
  <si>
    <t>010807001003</t>
  </si>
  <si>
    <t>金属窗（固定窗）</t>
  </si>
  <si>
    <t>1.洞口尺寸：综合考虑
2.结构铝型材：壁厚≥1.8mm
3.铝型材系列：50系列固定窗
4.铝型材表面处理：粉末喷涂
5.玻璃：双银6LOW-E+12A+6钢化中空玻璃
6.五金配件：其它配件均符合设计要求         
7.门窗框洞口封堵：采用密封垫和密封胶条；
8.制作、安装、周边塞缝及防水、防雷装置等包括但不限于规范或图纸要求的一切相关工作内容</t>
  </si>
  <si>
    <t>010807001011</t>
  </si>
  <si>
    <t>1.洞口尺寸：综合考虑
2.结构铝型材：壁厚≥1.8mm
3.铝型材系列：50系列固定窗
4.铝型材表面处理：粉末喷涂
5.玻璃：双银8LOW-E+9A+8钢化中空玻璃
6.五金配件：其它配件均符合设计要求         
7.门窗框洞口封堵：采用密封垫和密封胶条；
8.制作、安装、周边塞缝及防水、防雷装置等包括但不限于规范或图纸要求的一切相关工作内容</t>
  </si>
  <si>
    <t>010807001012</t>
  </si>
  <si>
    <t>手动开启装置</t>
  </si>
  <si>
    <t>1.手摇杆开启装置(开启角度综合考虑、满足消防验收标准)
2.制作、安装等包括但不限于规范或图纸要求的一切相关工作内容</t>
  </si>
  <si>
    <t>套</t>
  </si>
  <si>
    <t>铝合金百叶</t>
  </si>
  <si>
    <t>010807003001</t>
  </si>
  <si>
    <t>金属百叶窗（空调百叶）</t>
  </si>
  <si>
    <t>1.规格：外框主料铝型材壁厚不小于1.4mm，规格综合考虑
2.百叶叶片厚度：1.2mm
3.百叶叶片净距：50mm
4.叶片材料：铝合金
5.铝型材表面处理：粉末喷涂
6.门窗框洞口封堵：采用密封垫和密封胶条；
7.制作、安装、周边塞缝及防水、防雷装置等包括但不限于规范或图纸要求的一切相关工作内容</t>
  </si>
  <si>
    <t>010807003002</t>
  </si>
  <si>
    <t>金属百叶窗（送风井百叶）</t>
  </si>
  <si>
    <t>护窗栏杆</t>
  </si>
  <si>
    <t>金属扶手、栏杆、栏板(900)</t>
  </si>
  <si>
    <t>1.规格：主料壁厚不小于1.4mm，规格综合考虑
2.立杆间距：≤110mm
3.立杆高度：900mm
4.立杆材料：铝合金
5.铝型材表面处理：粉末喷涂
6.综合考虑:包括栏杆的制作、安装与运输，包括连接件、预埋件、膨胀螺栓、型钢型材表面处理等
7.其他:包括但不限于规范或图纸要求的一切相关工作内容</t>
  </si>
  <si>
    <t>金属扶手、栏杆、栏板(750)</t>
  </si>
  <si>
    <t>1.规格：主料壁厚不小于1.4mm，规格综合考虑
2.立杆间距：≤110mm
3.立杆高度：750mm
4.立杆材料：铝合金
5.铝型材表面处理：粉末喷涂
6.综合考虑:包括栏杆的制作、安装与运输，包括连接件、预埋件、膨胀螺栓、型钢型材表面处理等
7.其他:包括但不限于规范或图纸要求的一切相关工作内容</t>
  </si>
  <si>
    <t>其他工程</t>
  </si>
  <si>
    <t>011204001001</t>
  </si>
  <si>
    <t>石材墙面（30mm厚花岗石）</t>
  </si>
  <si>
    <t>1.面层材料品种、规格、颜色:30mm厚花岗石
2.面层固定方式:螺栓、化学螺栓、铝角码等各类钢质铝质不锈钢质连接件
3.骨架材料种类、规格、中距:钢型材、钢板，型钢表面处理综合考虑粉末喷涂，热浸镀，氟碳漆等各种方式
4.嵌缝、塞口材料种类:密封垫/耐候密封胶等符合设计及规范要求；
5.预埋件:热浸镀锌防锈处理根据图纸及现场实际情况布置
6.磨光、酸洗、打蜡、防水等要求:采用的涂料刷防水层、石材六面防水、防火、防雷均符合设计及规范要求
7.其它:设计图纸及规范要求的所有内容，综合考虑相关措施费费用</t>
  </si>
  <si>
    <t>011204001003</t>
  </si>
  <si>
    <t>石材墙面（消防栓门）</t>
  </si>
  <si>
    <t>墙面装饰板（铝板）</t>
  </si>
  <si>
    <t>1.饰面规格、材质：3mm厚单层铝板；
2.骨架，固定用之钢材，配件、隐蔽钢结构:镀锌钢方通、镀锌角钢、镀锌槽钢、镀锌钢角码、铝合金附框、铝合金挂件、螺栓、化学螺栓、其它镀锌型钢等，表面处理综合考虑氟碳喷漆、粉末喷涂、阳极氧化处理等各种方式；
3.嵌缝、塞口材料种类：密封垫和密封胶符合设计及规范要求；
4.铝板加劲肋：铝槽加劲肋综合考虑其固定方式及固定配件，焊钉，螺栓等
5.其他：设计图纸及规范要求的所有内容，综合考虑相关措施费费用。</t>
  </si>
  <si>
    <t>011207001002</t>
  </si>
  <si>
    <t>广告位装饰板（铝板）</t>
  </si>
  <si>
    <t>011302001001</t>
  </si>
  <si>
    <t>玻璃雨棚</t>
  </si>
  <si>
    <t>1.饰面规格、材质：6+1.14pvb+6钢化夹胶玻璃；
2.固定用之钢材，隐蔽钢结构:骨架，固定用之钢材，隐蔽钢结构:钢方通、钢方管、角钢、铝槽、铝合金附框、铝合金挂件、螺栓、化学螺栓、其它型钢等，表面处理综合考虑氟碳喷漆、粉末喷涂、阳极氧化处理等各种方式；
3.嵌缝、塞口材料种类：密封垫/耐候密封胶等符合设计及规范要求；
4.其他：设计图纸及规范要求的所有内容，综合考虑相关措施费费用。</t>
  </si>
  <si>
    <t>玻璃栏杆(1250)</t>
  </si>
  <si>
    <t>1.玻璃规格、材质：不锈钢护手、6+1.14pvb+6钢化夹胶玻璃；
2.12mm厚不锈钢单板立柱、Φ60*2.5不锈钢圆管及不锈钢表面处理考虑在综合单价中
3.固定用之钢材，隐蔽钢结构:镀锌钢板等型钢、铝板分隔缝不锈钢爪件、不锈钢连接件、其它镀锌型钢等，表面处理综合考虑氟碳喷漆、粉末喷涂阳极氧化处理等各种方式；
4.嵌缝、塞口材料种类：密封垫/密封胶等符合设计及规范要求；
5.其他：设计图纸及规范要求的所有内容，综合考虑相关措施费费用。</t>
  </si>
  <si>
    <t>010807001004</t>
  </si>
  <si>
    <t>010807001005</t>
  </si>
  <si>
    <t>1.洞口尺寸：综合考虑
2.结构铝型材：壁厚≥1.8mm
3.铝型材系列：固定窗
4.铝型材表面处理：粉末喷涂
5.玻璃：双银6LOW-E+12A+6钢化中空玻璃
6.五金配件：含执手锁、不锈钢铰链等；其它配件均符合设计要求     
7.门窗框洞口封堵：采用密封垫和密封胶条；
8.制作、安装、周边塞缝及防水、防雷装置等包括但不限于规范或图纸要求的一切相关工作内容</t>
  </si>
  <si>
    <t>1.洞口尺寸：综合考虑
2.结构铝型材：壁厚≥1.8mm
3.铝型材系列：固定窗
4.铝型材表面处理：粉末喷涂
5.玻璃：双银8LOW-E+9A+8钢化中空玻璃
6.五金配件：含执手锁、不锈钢铰链等；其它配件均符合设计要求          
7.门窗框洞口封堵：采用密封垫和密封胶条；
8.制作、安装、周边塞缝及防水、防雷装置等包括但不限于规范或图纸要求的一切相关工作内容</t>
  </si>
  <si>
    <t>金属窗（铝合金平开窗带百叶）</t>
  </si>
  <si>
    <t>1.洞口尺寸：综合考虑
2.结构铝型材：壁厚≥1.8mm
3.铝型材系列：50系列平开窗
4.铝型材表面处理：粉末喷涂
5.玻璃：双银6LOW-E+12A+6钢化中空玻璃
6.防雨百叶：平开窗窗框内防雨百叶不单独列项，并入清单计算
6.五金配件：含不锈钢铰链等；其它配件均符合设计要求       
7.门窗框洞口封堵：采用密封垫和密封胶条；
8.制作、安装、周边塞缝及防水、防雷装置等包括但不限于规范或图纸要求的一切相关工作内容</t>
  </si>
  <si>
    <t>010807001007</t>
  </si>
  <si>
    <t>金属栏杆(900)</t>
  </si>
  <si>
    <t>1.规格：主料壁厚不小于1.4mm，规格综合考虑
2.立杆间距：≤110mm
3.立杆高度：900mm
4.立杆材料：铝合金
5.铝型材表面处理：粉沫喷涂
6.综合考虑:包括栏杆的制作、安装与运输，包括连接件、预埋件、膨胀螺栓、型钢型材表面处理等
7.其他:包括但不限于规范或图纸要求的一切相关工作内容</t>
  </si>
  <si>
    <t>金属栏杆(750)</t>
  </si>
  <si>
    <t>011209001001</t>
  </si>
  <si>
    <t>带骨架幕墙</t>
  </si>
  <si>
    <t>1.面层材料品种、规格、颜色:6LOW-E+12A+6钢化中空玻璃
2.结构铝型材：壁厚≥1.8mm
3.铝型材系列：6063-T6
4.铝型材表面处理：粉末喷涂
5.嵌缝、塞口材料种类:密封垫/耐候密封胶等符合设计及规范要求；
6.预埋件:热浸镀锌防锈处理根据图纸及现场实际情况布置
7.其它:设计图纸及规范要求的所有内容，综合考虑相关措施费费用</t>
  </si>
  <si>
    <t>011209001002</t>
  </si>
  <si>
    <t>1.面层材料品种、规格、颜色:双银8LOW-E+9A+8钢化中空玻璃
2.结构铝型材：壁厚≥1.8mm
3.铝型材系列：6063-T6
4.铝型材表面处理：粉末喷涂
5.嵌缝、塞口材料种类:密封垫/耐候密封胶等符合设计及规范要求；
6.预埋件:热浸镀锌防锈处理根据图纸及现场实际情况布置
7.其它:设计图纸及规范要求的所有内容，综合考虑相关措施费费用</t>
  </si>
  <si>
    <t>5-2#至5-5#栋</t>
  </si>
  <si>
    <t>010802001002</t>
  </si>
  <si>
    <t>金属窗（铝合金推拉窗）</t>
  </si>
  <si>
    <t>1.洞口尺寸：综合考虑
2.结构铝型材：壁厚≥1.8mm
3.铝型材系列：90系列推拉窗
4.铝型材表面处理：粉末喷涂
5.玻璃：双银6LOW-E+12A+6钢化中空玻璃
6.五金配件：含执手锁、不锈钢铰链等；其它配件均符合设计要求     
7.门窗框洞口封堵：采用密封垫和密封胶条；
8.制作、安装、周边塞缝及防水、防雷装置等包括但不限于规范或图纸要求的一切相关工作内容</t>
  </si>
  <si>
    <t>金属窗（铝合金固定窗）</t>
  </si>
  <si>
    <t>1.洞口尺寸：综合考虑
2.结构铝型材：壁厚≥1.8mm
3.铝型材系列：90系列固定窗
4.铝型材表面处理：粉末喷涂
5.玻璃：双银6LOW-E+12A+6钢化中空玻璃
6.五金配件：含执手锁、不锈钢铰链等；其它配件均符合设计要求     
7.门窗框洞口封堵：采用密封垫和密封胶条；
8.制作、安装、周边塞缝及防水、防雷装置等包括但不限于规范或图纸要求的一切相关工作内容</t>
  </si>
  <si>
    <t>金属窗（铝合金上悬窗）</t>
  </si>
  <si>
    <t>1.洞口尺寸：综合考虑
2.结构铝型材：壁厚≥1.8mm
3.铝型材系列：90系列上悬窗
4.铝型材表面处理：粉末喷涂
5.玻璃：双银6LOW-E+12A+6钢化中空玻璃
6.五金配件：含执手锁、不锈钢铰链等；其它配件均符合设计要求     
7.门窗框洞口封堵：采用密封垫和密封胶条；
8.制作、安装、周边塞缝及防水、防雷装置等包括但不限于规范或图纸要求的一切相关工作内容</t>
  </si>
  <si>
    <t>金属窗（方管窗）ZC-01</t>
  </si>
  <si>
    <t>1.洞口尺寸：综合考虑
2.结构铝型材：壁厚≥1.8mm
3.铝型材系列：100系列异型方管窗ZC-01
4.铝型材表面处理：粉末喷涂
5.玻璃：双银8LOW-E+9A+8钢化中空玻璃
6.五金配件：含执手锁、不锈钢铰链等；其它配件均符合设计要求  
7.门窗框洞口封堵：采用密封垫和密封胶条；
8.制作、安装、周边塞缝及防水、防雷装置等包括但不限于规范或图纸要求的一切相关工作内容</t>
  </si>
  <si>
    <t>金属窗（断桥铝方管窗）</t>
  </si>
  <si>
    <t>1.洞口尺寸：综合考虑
2.结构铝型材：壁厚≥1.8mm
3.断桥铝型材系列：100系列方管窗
4.断桥铝型材表面处理：粉末喷涂
5.玻璃：双银6LOW-E+12A+6钢化中空玻璃
6.五金配件：含执手锁、不锈钢铰链等；其它配件均符合设计要求  
7.门窗框洞口封堵：采用密封垫和密封胶条；
8.制作、安装、周边塞缝及防水、防雷装置等包括但不限于规范或图纸要求的一切相关工作内容</t>
  </si>
  <si>
    <t>010802001006</t>
  </si>
  <si>
    <t>金属门（断桥铝门联窗）</t>
  </si>
  <si>
    <t>1.洞口尺寸：综合考虑
2.结构铝型材：壁厚≥1.8mm
3.断桥铝型材系列：100系列方管窗+46系列地弹门
4.断桥铝型材表面处理：粉末喷涂
5.玻璃：双银6LOW-E+12A+6钢化中空玻璃、双银6LOW-E+12A+6钢化中空磨砂玻璃
6.五金配件：含门拉手、地弹簧、顶轴等；其它配件均符合设计要求         
7.门窗框洞口封堵：采用密封垫和密封胶条；
8.制作、安装、周边塞缝及防水、防雷装置等包括但不限于规范或图纸要求的一切相关工作内容</t>
  </si>
  <si>
    <t>石材墙面（花岗石外墙）</t>
  </si>
  <si>
    <t>011204001002</t>
  </si>
  <si>
    <t>1.饰面规格、材质：3mm厚单层铝板；
2.骨架，固定用之钢材，配件、隐蔽钢结构:镀锌钢方通、镀锌角钢、镀锌槽钢、镀锌钢角码、铝合金附框、铝合金挂件、螺栓、化学螺栓、其它镀锌型钢等，表面处理综合考虑氟碳喷漆、粉末喷涂、阳极氧化处理等各种方式；
3.嵌缝、塞口材料种类：密封垫/耐候密封胶等符合设计及规范要求；
4.铝板加劲肋：铝槽加劲肋综合考虑其固定方式及固定配件，焊钉，螺栓等
5.其他：设计图纸及规范要求的所有内容，综合考虑相关措施费费用。</t>
  </si>
  <si>
    <t>女儿墙铝合金格栅饰面</t>
  </si>
  <si>
    <t>1.面层材料品种、规格、颜色:250x150x3.0铝合金格栅、100x80x2.5铝合金格栅、150x150x3.0铝合金格栅
2.面层固定方式:2-M12x160不锈钢螺栓、120x50x8mm镀锌钢角码
3.骨架材料种类、规格、中距:铝合金挂件、铝合金压块采用6063-T6外,其他型材均采用6065-T5,所有外露铝材表面粉末喷涂处理;隐蔽铝材表面采用阳极氧化处理,氧化膜厚等级需达到AA15。
4.嵌缝、塞口材料种类:密封垫和密封胶条均采用黑色三元乙丙/硅橡胶,嵌固垫块采用氯丁橡胶,密封胶条邵氏硬度为65±P5,并具有20%至35%的变形能力
5.预埋件:热浸镀锌防锈处理根据图纸及现场实际情况布置
6.其它:设计图纸及规范要求的所有内容，综合考虑相关措施费费用</t>
  </si>
  <si>
    <t>女儿墙铁艺栏杆</t>
  </si>
  <si>
    <t>1.规格：主料壁厚不小于3.0mm，规格综合考虑
2.立杆间距：≤110mm
3.立杆高度：1220mm
4.立杆材料：镀锌方钢
6.综合考虑:包括栏杆的制作、安装与运输，包括连接件、预埋件、膨胀螺栓、型钢型材表面处理等
7.其他:包括但不限于规范或图纸要求的一切相关工作内容</t>
  </si>
  <si>
    <t>合锦嘉泓.天宇花园(广场)二期项目安装工程造价汇总表</t>
  </si>
  <si>
    <t>人防水电气工程</t>
  </si>
  <si>
    <t>室外</t>
  </si>
  <si>
    <t>水电工程小计</t>
  </si>
  <si>
    <t>其中人工费与
施工机具费之和</t>
  </si>
  <si>
    <t>按人工费及机具费的35.77%</t>
  </si>
  <si>
    <t>绿色施工安全防护措施费以外的其他措施费</t>
  </si>
  <si>
    <t>以分部分项的人工费与施工机具费之和为计算基础，费率上限10%</t>
  </si>
  <si>
    <t>安装工程
合计</t>
  </si>
  <si>
    <t>消防工程小计</t>
  </si>
  <si>
    <t>工程名称：合锦嘉泓.天宇花园(广场)二期项目-安装工程</t>
  </si>
  <si>
    <t xml:space="preserve">
</t>
  </si>
  <si>
    <t>C1</t>
  </si>
  <si>
    <t>地下室电气</t>
  </si>
  <si>
    <t>030404017075</t>
  </si>
  <si>
    <t>配电箱（主材费）</t>
  </si>
  <si>
    <t>1.配电箱编号：-1-ZAL</t>
  </si>
  <si>
    <t>030404017076</t>
  </si>
  <si>
    <t>1.配电箱编号：-1ALEZa、-1ALEZb</t>
  </si>
  <si>
    <t>030404017077</t>
  </si>
  <si>
    <t>1.配电箱编号：-1-1ALEZ、-1-2ALEZ、-1-3ALEZ、-1-4ALEZ、-1-5ALEZ、-1-7ALEZ、-2ALEZ</t>
  </si>
  <si>
    <t>030404017078</t>
  </si>
  <si>
    <t>1.配电箱编号：-1-1AL、-1-2AL、-1-3AL、-1-4AL</t>
  </si>
  <si>
    <t>030404017079</t>
  </si>
  <si>
    <t>1.配电箱编号：-1APJXTCZ</t>
  </si>
  <si>
    <t>030404017080</t>
  </si>
  <si>
    <t>1.配电箱编号：:ZJAP</t>
  </si>
  <si>
    <t>030404017081</t>
  </si>
  <si>
    <t>1.配电箱编号：-1-APa、-1-APb</t>
  </si>
  <si>
    <t>030404017082</t>
  </si>
  <si>
    <t>1.配电箱编号：-1-5AL</t>
  </si>
  <si>
    <t>030404017083</t>
  </si>
  <si>
    <t>1.配电箱编号：-1APJXTC1、-1APJXTC2、-1APJXTC3、-1APJXTC4</t>
  </si>
  <si>
    <t>030404017086</t>
  </si>
  <si>
    <t>1.配电箱编号：-1-5ATPF1</t>
  </si>
  <si>
    <t>030404017087</t>
  </si>
  <si>
    <t>1.配电箱编号：-1-6ALEZ</t>
  </si>
  <si>
    <t>030404017089</t>
  </si>
  <si>
    <t>1.配电箱编号：-1-2ATPF1</t>
  </si>
  <si>
    <t>030404017090</t>
  </si>
  <si>
    <t>1.配电箱编号：-1-1ATPF1</t>
  </si>
  <si>
    <t>030404017091</t>
  </si>
  <si>
    <t>1.配电箱编号：-1-3ATSF1</t>
  </si>
  <si>
    <t>030404017106</t>
  </si>
  <si>
    <t>1.配电箱编号：-1ATXFB1</t>
  </si>
  <si>
    <t>030404017107</t>
  </si>
  <si>
    <t>1.配电箱编号：-1ATXFB2</t>
  </si>
  <si>
    <t>030404017094</t>
  </si>
  <si>
    <t>1.配电箱编号：-1-1ATSF1</t>
  </si>
  <si>
    <t>030404017095</t>
  </si>
  <si>
    <t>1.配电箱编号：-1-4ATPF1</t>
  </si>
  <si>
    <t>030404017110</t>
  </si>
  <si>
    <t>1.配电箱编号：-1APSHSB</t>
  </si>
  <si>
    <t>030404017097</t>
  </si>
  <si>
    <t>1.配电箱编号：-1-3ATPF1</t>
  </si>
  <si>
    <t>030404017098</t>
  </si>
  <si>
    <t>1.配电箱编号：-1-4ATSF1</t>
  </si>
  <si>
    <t>030404017099</t>
  </si>
  <si>
    <t>1.配电箱编号：-1-5ATSF1</t>
  </si>
  <si>
    <t>030404017101</t>
  </si>
  <si>
    <t>1.配电箱编号：-1ATRDF</t>
  </si>
  <si>
    <t>030404017109</t>
  </si>
  <si>
    <t>1.配电箱编号：-1-3ATPF2</t>
  </si>
  <si>
    <t>030404017102</t>
  </si>
  <si>
    <t>应急照明配电箱（主材费）</t>
  </si>
  <si>
    <t>1.配电箱编号：-1-1ALE、-1-4ALE</t>
  </si>
  <si>
    <t>030404017103</t>
  </si>
  <si>
    <t>1.配电箱编号：-1-3ALE</t>
  </si>
  <si>
    <t>030404017104</t>
  </si>
  <si>
    <t>1.配电箱编号：-1-5ALE</t>
  </si>
  <si>
    <t>030404017105</t>
  </si>
  <si>
    <t>1.配电箱编号：-1-2ALE、-1-6ALE、-1-7ALE</t>
  </si>
  <si>
    <t>动力</t>
  </si>
  <si>
    <t>030404017002</t>
  </si>
  <si>
    <t>配电箱（安装费）</t>
  </si>
  <si>
    <t>1.箱体材质：冷轧镀锌钢板
2.安装方式：明装/嵌入式安装
3.综合考虑：箱体尺寸、安装部位、安装高度等，包括但不限于规范及图纸范围内的一切相关工作内容</t>
  </si>
  <si>
    <t>030404017071</t>
  </si>
  <si>
    <t>应急照明配电箱（安装费）</t>
  </si>
  <si>
    <t>030411003001</t>
  </si>
  <si>
    <t>桥架</t>
  </si>
  <si>
    <t>1.名称规格：钢制槽式/梯式/托盘式桥架CT50*50
2.综合考虑：安装高度、弯头、三通、四通、盖板、隔板安装、接地等，包括但不限于规范及图纸范围内的一切相关工作内容</t>
  </si>
  <si>
    <t>030411003002</t>
  </si>
  <si>
    <t>1.名称规格：钢制槽式/梯式/托盘式桥架CT100*50
2.综合考虑：安装高度、弯头、三通、四通、盖板、隔板安装、接地等，包括但不限于规范及图纸范围内的一切相关工作内容</t>
  </si>
  <si>
    <t>030411003003</t>
  </si>
  <si>
    <t>1.名称规格：钢制槽式/梯式/托盘式桥架CT100*100
2.综合考虑：安装高度、弯头、三通、四通、盖板、隔板安装、接地等，包括但不限于规范及图纸范围内的一切相关工作内容</t>
  </si>
  <si>
    <t>030411003004</t>
  </si>
  <si>
    <t>1.名称规格：钢制槽式/梯式/托盘式桥架CT150*100
2.综合考虑：安装高度、弯头、三通、四通、盖板、隔板安装、接地等，包括但不限于规范及图纸范围内的一切相关工作内容</t>
  </si>
  <si>
    <t>030411003005</t>
  </si>
  <si>
    <t>1.名称规格：钢制槽式/梯式/托盘式桥架CT200*100
2.综合考虑：安装高度、弯头、三通、四通、盖板、隔板安装、接地等，包括但不限于规范及图纸范围内的一切相关工作内容</t>
  </si>
  <si>
    <t>030411003008</t>
  </si>
  <si>
    <t>1.名称规格：钢制槽式/梯式/托盘式桥架CT300*100
2.综合考虑：安装高度、弯头、三通、四通、盖板、隔板安装、接地等，包括但不限于规范及图纸范围内的一切相关工作内容</t>
  </si>
  <si>
    <t>030411003009</t>
  </si>
  <si>
    <t>1.名称:桥架CT300X150
2.桥架敷设、盖板及中间隔板安装
3.接地
4.其他:包括但不限于规范及图纸范围内的一切相关工作内容</t>
  </si>
  <si>
    <t>030411003010</t>
  </si>
  <si>
    <t>1.名称规格：钢制槽式/梯式/托盘式桥架CT300*200
2.综合考虑：安装高度、弯头、三通、四通、盖板、隔板安装、接地等，包括但不限于规范及图纸范围内的一切相关工作内容</t>
  </si>
  <si>
    <t>030411003025</t>
  </si>
  <si>
    <t>1.名称规格：钢制槽式/梯式/托盘式桥架CT500*200
2.综合考虑：安装高度、弯头、三通、四通、盖板、隔板安装、接地等，包括但不限于规范及图纸范围内的一切相关工作内容</t>
  </si>
  <si>
    <t>030411003015</t>
  </si>
  <si>
    <t>防火桥架</t>
  </si>
  <si>
    <t>1.名称规格：防火桥架FT100*50
2.综合考虑：安装高度、弯头、三通、四通、盖板、隔板安装、接地等，包括但不限于规范及图纸范围内的一切相关工作内容</t>
  </si>
  <si>
    <t>030411003016</t>
  </si>
  <si>
    <t>1.名称规格：防火桥架FT100*100
2.综合考虑：安装高度、弯头、三通、四通、盖板、隔板安装、接地等，包括但不限于规范及图纸范围内的一切相关工作内容</t>
  </si>
  <si>
    <t>030411003017</t>
  </si>
  <si>
    <t>1.名称规格：防火桥架FT150*100
2.综合考虑：安装高度、弯头、三通、四通、盖板、隔板安装、接地等，包括但不限于规范及图纸范围内的一切相关工作内容</t>
  </si>
  <si>
    <t>030411003018</t>
  </si>
  <si>
    <t>1.名称规格：防火桥架FT200*100
2.综合考虑：安装高度、弯头、三通、四通、盖板、隔板安装、接地等，包括但不限于规范及图纸范围内的一切相关工作内容</t>
  </si>
  <si>
    <t>030411003026</t>
  </si>
  <si>
    <t>1.名称规格：防火桥架FT200*150
2.综合考虑：安装高度、弯头、三通、四通、盖板、隔板安装、接地等，包括但不限于规范及图纸范围内的一切相关工作内容</t>
  </si>
  <si>
    <t>030411003027</t>
  </si>
  <si>
    <t>1.名称规格：防火桥架FT400*150
2.综合考虑：安装高度、弯头、三通、四通、盖板、隔板安装、接地等，包括但不限于规范及图纸范围内的一切相关工作内容</t>
  </si>
  <si>
    <t>030411003023</t>
  </si>
  <si>
    <t>1.名称规格：防火桥架FT400*200
2.综合考虑：安装高度、弯头、三通、四通、盖板、隔板安装、接地等，包括但不限于规范及图纸范围内的一切相关工作内容</t>
  </si>
  <si>
    <t>030411003028</t>
  </si>
  <si>
    <t>1.名称规格：防火桥架FT500*200
2.综合考虑：安装高度、弯头、三通、四通、盖板、隔板安装、接地等，包括但不限于规范及图纸范围内的一切相关工作内容</t>
  </si>
  <si>
    <t>030413001003</t>
  </si>
  <si>
    <t>桥架支架</t>
  </si>
  <si>
    <t>1.名称:桥架支架
2.做法:按设计要求考虑
3.其他:包括但不限于规范及图纸范围内的一切相关工作内容</t>
  </si>
  <si>
    <t>kg</t>
  </si>
  <si>
    <t>030411001001</t>
  </si>
  <si>
    <t>塑料管</t>
  </si>
  <si>
    <t>1.名称规格:刚性阻燃PC管DN20
2.配置形式及部位:砖、混凝土结构暗配
3.其他:包括但不限于规范及图纸范围内的一切相关工作内容</t>
  </si>
  <si>
    <t>030411001019</t>
  </si>
  <si>
    <t>1.名称规格:刚性阻燃PC管DN32
2.配置形式及部位:砖、混凝土结构暗配
3.其他:包括但不限于规范及图纸范围内的一切相关工作内容</t>
  </si>
  <si>
    <t>030411001004</t>
  </si>
  <si>
    <t>镀锌钢管</t>
  </si>
  <si>
    <t>1.名称规格:镀锌钢管SC20
2.配置形式及部位:砖、混凝土结构暗配
3.其他:包括但不限于规范及图纸范围内的一切相关工作内容</t>
  </si>
  <si>
    <t>030411001005</t>
  </si>
  <si>
    <t>1.名称规格:镀锌钢管SC25
2.配置形式及部位:砖、混凝土结构暗配
3.其他:包括但不限于规范及图纸范围内的一切相关工作内容</t>
  </si>
  <si>
    <t>030411001021</t>
  </si>
  <si>
    <t>1.名称:镀锌电线管
2.规格:JDG25
3.配置形式及部位:砖、混凝土结构暗配
4.其他:包括但不限于规范及图纸范围内的一切相关工作内容</t>
  </si>
  <si>
    <t>030411001006</t>
  </si>
  <si>
    <t>1.名称规格:镀锌钢管SC32
2.配置形式及部位:砖、混凝土结构暗配
3.其他:包括但不限于规范及图纸范围内的一切相关工作内容</t>
  </si>
  <si>
    <t>030411001015</t>
  </si>
  <si>
    <t>镀锌电线管</t>
  </si>
  <si>
    <t>1.名称规格:镀锌电线管JDG32
2.配置形式及部位:砖、混凝土结构暗配
3.其他:包括但不限于规范及图纸范围内的一切相关工作内容</t>
  </si>
  <si>
    <t>030411001007</t>
  </si>
  <si>
    <t>1.名称规格:镀锌钢管SC40
2.配置形式及部位:砖、混凝土结构暗配
3.其他:包括但不限于规范及图纸范围内的一切相关工作内容</t>
  </si>
  <si>
    <t>030411001008</t>
  </si>
  <si>
    <t>1.名称规格:镀锌钢管SC50
2.配置形式及部位:砖、混凝土结构暗配
3.其他:包括但不限于规范及图纸范围内的一切相关工作内容</t>
  </si>
  <si>
    <t>030411001009</t>
  </si>
  <si>
    <t>1.名称规格:镀锌钢管SC65
2.配置形式及部位:砖、混凝土结构暗配
3.其他:包括但不限于规范及图纸范围内的一切相关工作内容</t>
  </si>
  <si>
    <t>030411001011</t>
  </si>
  <si>
    <t>1.名称规格:镀锌钢管SC100
2.配置形式及部位:埋地
3.其他:包括但不限于规范及图纸范围内的一切相关工作内容</t>
  </si>
  <si>
    <t>030408001040</t>
  </si>
  <si>
    <t>母线槽</t>
  </si>
  <si>
    <t>1.名称:耐火型母线槽
2.型号:CCX6-1600A/4
3.敷设方式、部位:室内
4.其他:包括但不限于规范及图纸范围内的一切相关工作内容</t>
  </si>
  <si>
    <t>030408001028</t>
  </si>
  <si>
    <t>电力电缆</t>
  </si>
  <si>
    <t>1.型号:WDZBN-YJY-3*2.5
2.敷设方式、部位:室内
3.其他:包括但不限于规范及图纸范围内的一切相关工作内容</t>
  </si>
  <si>
    <t>030408001013</t>
  </si>
  <si>
    <t>1.型号:WDZB-YJY-4*2.5
2.敷设方式、部位:室内
3.其他:包括但不限于规范及图纸范围内的一切相关工作内容</t>
  </si>
  <si>
    <t>030408001011</t>
  </si>
  <si>
    <t>1.型号:WDZBN-YJY-4*2.5
2.敷设方式、部位:室内
3.其他:包括但不限于规范及图纸范围内的一切相关工作内容</t>
  </si>
  <si>
    <t>030408001014</t>
  </si>
  <si>
    <t>1.型号:WDZN-YJY-5*2.5
2.敷设方式、部位:室内
3.其他:包括但不限于规范及图纸范围内的一切相关工作内容</t>
  </si>
  <si>
    <t>030408001020</t>
  </si>
  <si>
    <t>1.型号:WDZB-YJY-4*4
2.敷设方式、部位:室内
3.其他:包括但不限于规范及图纸范围内的一切相关工作内容</t>
  </si>
  <si>
    <t>030408001010</t>
  </si>
  <si>
    <t>1.型号:WDZ-YJY-3*6
2.敷设方式、部位:室内
3.其他:包括但不限于规范及图纸范围内的一切相关工作内容</t>
  </si>
  <si>
    <t>030408001017</t>
  </si>
  <si>
    <t>1.型号:WDZB-YJY-4*6
2.敷设方式、部位:室内
3.其他:包括但不限于规范及图纸范围内的一切相关工作内容</t>
  </si>
  <si>
    <t>030408001024</t>
  </si>
  <si>
    <t>1.型号:WDZA-YJY5*6
2.敷设方式、部位:室内
3.其他:包括但不限于规范及图纸范围内的一切相关工作内容</t>
  </si>
  <si>
    <t>030408001035</t>
  </si>
  <si>
    <t>1.型号:WDZBN-YJY-5*6
2.敷设方式、部位:室内
3.其他:包括但不限于规范及图纸范围内的一切相关工作内容</t>
  </si>
  <si>
    <t>030408001009</t>
  </si>
  <si>
    <t>1.型号:WDZB-YJY-4*10
2.敷设方式、部位:室内
3.其他:包括但不限于规范及图纸范围内的一切相关工作内容</t>
  </si>
  <si>
    <t>030408001012</t>
  </si>
  <si>
    <t>1.型号:WDZBN-YJY-4*10
2.敷设方式、部位:室内
3.其他:包括但不限于规范及图纸范围内的一切相关工作内容</t>
  </si>
  <si>
    <t>030408001044</t>
  </si>
  <si>
    <t>1.型号:WDZBN-YJY-4x16
2.敷设方式、部位:室内
3.其他:包括但不限于规范及图纸范围内的一切相关工作内容</t>
  </si>
  <si>
    <t>030408001023</t>
  </si>
  <si>
    <t>1.型号:WDZ-YJY-5*10
2.敷设方式、部位:室内
3.其他:包括但不限于规范及图纸范围内的一切相关工作内容</t>
  </si>
  <si>
    <t>030408001039</t>
  </si>
  <si>
    <t>1.型号:WDZB-YJY-5*10
2.敷设方式、部位:室内
3.其他:包括但不限于规范及图纸范围内的一切相关工作内容</t>
  </si>
  <si>
    <t>030408001036</t>
  </si>
  <si>
    <t>1.型号:WDZBN-YJY-5*10
2.敷设方式、部位:室内
3.其他:包括但不限于规范及图纸范围内的一切相关工作内容</t>
  </si>
  <si>
    <t>030408001016</t>
  </si>
  <si>
    <t>1.型号:WDZB-YJY-5*16
2.敷设方式、部位:室内
3.其他:包括但不限于规范及图纸范围内的一切相关工作内容</t>
  </si>
  <si>
    <t>030408001045</t>
  </si>
  <si>
    <t>1.型号:WDZN-YJY-5*16
2.敷设方式、部位:室内
3.其他:包括但不限于规范及图纸范围内的一切相关工作内容</t>
  </si>
  <si>
    <t>030408001025</t>
  </si>
  <si>
    <t>1.型号:WDZBN-YJY-5*16
2.敷设方式、部位:室内
3.其他:包括但不限于规范及图纸范围内的一切相关工作内容</t>
  </si>
  <si>
    <t>030408001019</t>
  </si>
  <si>
    <t>1.型号:WDZBN-YJY-7*16
2.敷设方式、部位:室内
3.其他:包括但不限于规范及图纸范围内的一切相关工作内容</t>
  </si>
  <si>
    <t>030408001004</t>
  </si>
  <si>
    <t>1.型号:WDZB-YJY-4x25+1x16
2.敷设方式、部位:室内
3.其他:包括但不限于规范及图纸范围内的一切相关工作内容</t>
  </si>
  <si>
    <t>030408001022</t>
  </si>
  <si>
    <t>1.型号:WDZBN-YJY-4*25+1*16
2.敷设方式、部位:室内
3.其他:包括但不限于规范及图纸范围内的一切相关工作内容</t>
  </si>
  <si>
    <t>030408001018</t>
  </si>
  <si>
    <t>1.型号:WDZBN-YJY-4*35+1*16
2.敷设方式、部位:室内
3.其他:包括但不限于规范及图纸范围内的一切相关工作内容</t>
  </si>
  <si>
    <t>030408001031</t>
  </si>
  <si>
    <t>1.型号:WDZ-YJY-4*50+1*25
2.敷设方式、部位:室内
3.其他:包括但不限于规范及图纸范围内的一切相关工作内容</t>
  </si>
  <si>
    <t>030408001042</t>
  </si>
  <si>
    <t>1.型号:WDZBN-YJY-4x50+1x25
2.敷设方式、部位:室内
3.其他:包括但不限于规范及图纸范围内的一切相关工作内容</t>
  </si>
  <si>
    <t>030408001006</t>
  </si>
  <si>
    <t>1.型号:WDZBN-YJY-7*70
2.敷设方式、部位:室内
3.其他:包括但不限于规范及图纸范围内的一切相关工作内容</t>
  </si>
  <si>
    <t>030408001033</t>
  </si>
  <si>
    <t>1.型号:WDZB-YJY-4*95+1*50
2.敷设方式、部位:室内
3.其他:包括但不限于规范及图纸范围内的一切相关工作内容</t>
  </si>
  <si>
    <t>030408001007</t>
  </si>
  <si>
    <t>1.型号:WDZB-YJY-4*120+1*70
2.敷设方式、部位:室内
3.其他:包括但不限于规范及图纸范围内的一切相关工作内容</t>
  </si>
  <si>
    <t>030408001029</t>
  </si>
  <si>
    <t>1.型号:WDZBN-YJY4*120+1*70
2.敷设方式、部位:室内
3.其他:包括但不限于规范及图纸范围内的一切相关工作内容</t>
  </si>
  <si>
    <t>030408001030</t>
  </si>
  <si>
    <t>1.型号:WDZBN-YJY4*150+1*70
2.敷设方式、部位:室内
3.其他:包括但不限于规范及图纸范围内的一切相关工作内容</t>
  </si>
  <si>
    <t>030408001043</t>
  </si>
  <si>
    <t>1.型号:WDZB-YJY4x150+1x95
2.敷设方式、部位:室内
3.其他:包括但不限于规范及图纸范围内的一切相关工作内容</t>
  </si>
  <si>
    <t>030408001037</t>
  </si>
  <si>
    <t>1.型号:WDZBN-YJY 4*185+1*95
2.敷设方式、部位:室内
3.其他:包括但不限于规范及图纸范围内的一切相关工作内容</t>
  </si>
  <si>
    <t>030408001046</t>
  </si>
  <si>
    <t>1.型号:BTTQ-4*185+1*95
2.敷设方式、部位:室内
3.其他:包括但不限于规范及图纸范围内的一切相关工作内容</t>
  </si>
  <si>
    <t>030408001015</t>
  </si>
  <si>
    <t>1.型号:BTTZ4*2.5
2.敷设方式、部位:室内
3.其他:包括但不限于规范及图纸范围内的一切相关工作内容</t>
  </si>
  <si>
    <t>030408001038</t>
  </si>
  <si>
    <t>1.型号:BTTQ-5*10
2.敷设方式、部位:室内
3.其他:包括但不限于规范及图纸范围内的一切相关工作内容</t>
  </si>
  <si>
    <t>030408001021</t>
  </si>
  <si>
    <t>1.型号：BTTQ-4*25+1*16
2.敷设方式、部位:室内
3.其他:包括但不限于规范及图纸范围内的一切相关工作内容</t>
  </si>
  <si>
    <t>030408006001</t>
  </si>
  <si>
    <t>电力电缆头</t>
  </si>
  <si>
    <t>1.型号:35及以下
2.敷设方式、部位:室内
3.其他:包括但不限于规范及图纸范围内的一切相关工作内容</t>
  </si>
  <si>
    <t>030408006002</t>
  </si>
  <si>
    <t>1.型号:70及以下
2.敷设方式、部位:室内
3.其他:包括但不限于规范及图纸范围内的一切相关工作内容</t>
  </si>
  <si>
    <t>030408006003</t>
  </si>
  <si>
    <t>1.型号:120及以下
2.敷设方式、部位:室内
3.其他:包括但不限于规范及图纸范围内的一切相关工作内容</t>
  </si>
  <si>
    <t>030408006004</t>
  </si>
  <si>
    <t>1.型号:185及以下
2.敷设方式、部位:室内
3.其他:包括但不限于规范及图纸范围内的一切相关工作内容</t>
  </si>
  <si>
    <t>030411004025</t>
  </si>
  <si>
    <t>配线</t>
  </si>
  <si>
    <t>1.型号:WDZB-BYJ-2.5
2.综合考虑:配线形式、穿引线等，包括但不限于规范及图纸范围内的一切相关工作内容</t>
  </si>
  <si>
    <t>030411004008</t>
  </si>
  <si>
    <t>1.型号:WDZBN-BYJ-2.5
2.综合考虑:配线形式、穿引线等，包括但不限于规范及图纸范围内的一切相关工作内容</t>
  </si>
  <si>
    <t>030411004007</t>
  </si>
  <si>
    <t>1.型号:WDZBN-BYJ-4
2.综合考虑:配线形式、穿引线等，包括但不限于规范及图纸范围内的一切相关工作内容</t>
  </si>
  <si>
    <t>030411004010</t>
  </si>
  <si>
    <t>1.型号:ZR-RVVP-4*1.0
2.综合考虑:配线形式、穿引线等，包括但不限于规范及图纸范围内的一切相关工作内容</t>
  </si>
  <si>
    <t>030411004011</t>
  </si>
  <si>
    <t>1.型号:WDZB-KVV-3*1.5
2.综合考虑:配线形式、穿引线等，包括但不限于规范及图纸范围内的一切相关工作内容</t>
  </si>
  <si>
    <t>030411004018</t>
  </si>
  <si>
    <t>1.型号:WDZN-KYJY-2x1.5
2.综合考虑:配线形式、穿引线等，包括但不限于规范及图纸范围内的一切相关工作内容</t>
  </si>
  <si>
    <t>030411004012</t>
  </si>
  <si>
    <t>1.型号:ZR-RVV5*1.5
2.综合考虑:配线形式、穿引线等，包括但不限于规范及图纸范围内的一切相关工作内容</t>
  </si>
  <si>
    <t>030411004019</t>
  </si>
  <si>
    <t>1.型号:NH-RVS2x1.0
2.综合考虑:配线形式、穿引线等，包括但不限于规范及图纸范围内的一切相关工作内容</t>
  </si>
  <si>
    <t>030411004021</t>
  </si>
  <si>
    <t>1.型号:NH-BV-1.5
2.综合考虑:配线形式、穿引线等，包括但不限于规范及图纸范围内的一切相关工作内容</t>
  </si>
  <si>
    <t>030411004022</t>
  </si>
  <si>
    <t>1.型号:ZR-BV-1.5
2.综合考虑:配线形式、穿引线等，包括但不限于规范及图纸范围内的一切相关工作内容</t>
  </si>
  <si>
    <t>030411004023</t>
  </si>
  <si>
    <t>控制电缆</t>
  </si>
  <si>
    <t>1.型号:NH-KVV7x1.5
2.综合考虑:配线形式、穿引线等，包括但不限于规范及图纸范围内的一切相关工作内容</t>
  </si>
  <si>
    <t>030411004024</t>
  </si>
  <si>
    <t>1.型号:NH-KVV4x1.5
2.综合考虑:配线形式、穿引线等，包括但不限于规范及图纸范围内的一切相关工作内容</t>
  </si>
  <si>
    <t>031002003011</t>
  </si>
  <si>
    <t>防水套管</t>
  </si>
  <si>
    <t>1.规格:SC150
2.其他:包括但不限于规范及图纸范围内的一切相关工作内容</t>
  </si>
  <si>
    <t>031002003027</t>
  </si>
  <si>
    <t>人防密闭套管</t>
  </si>
  <si>
    <t>1.规格:SC20
2.其他:包括但不限于规范及图纸范围内的一切相关工作内容</t>
  </si>
  <si>
    <t>031002003026</t>
  </si>
  <si>
    <t>1.规格:SC32
2.其他:包括但不限于规范及图纸范围内的一切相关工作内容</t>
  </si>
  <si>
    <t>031002003025</t>
  </si>
  <si>
    <t>1.规格:SC40
2.其他:包括但不限于规范及图纸范围内的一切相关工作内容</t>
  </si>
  <si>
    <t>031002003012</t>
  </si>
  <si>
    <t>1.规格:SC50
2.其他:包括但不限于规范及图纸范围内的一切相关工作内容</t>
  </si>
  <si>
    <t>031002003013</t>
  </si>
  <si>
    <t>1.规格:SC65
2.其他:包括但不限于规范及图纸范围内的一切相关工作内容</t>
  </si>
  <si>
    <t>031002003014</t>
  </si>
  <si>
    <t>1.规格:SC80
2.其他:包括但不限于规范及图纸范围内的一切相关工作内容</t>
  </si>
  <si>
    <t>031002003015</t>
  </si>
  <si>
    <t>1.规格:SC100
2.其他:包括但不限于规范及图纸范围内的一切相关工作内容</t>
  </si>
  <si>
    <t>030413002003</t>
  </si>
  <si>
    <t>凿（压)槽与沟槽修补</t>
  </si>
  <si>
    <t>1.规格:70*70
2.其他:包括但不限于规范及图纸范围内的一切相关工作内容</t>
  </si>
  <si>
    <t>030414002001</t>
  </si>
  <si>
    <t>送配电装置系统</t>
  </si>
  <si>
    <t>1.电压等级(kV):1KV以下
2.其他:包括但不限于规范及图纸范围内的一切相关工作内容</t>
  </si>
  <si>
    <t>系统</t>
  </si>
  <si>
    <t>照明</t>
  </si>
  <si>
    <t>030411002010</t>
  </si>
  <si>
    <t>线槽</t>
  </si>
  <si>
    <t>1.名称规格：金属线槽MR100*50
2.综合考虑：安装高度、部位、接地等，包括但不限于规范及图纸范围内的一切相关工作内容</t>
  </si>
  <si>
    <t>030413001004</t>
  </si>
  <si>
    <t>线槽支架</t>
  </si>
  <si>
    <t>1.名称:角钢支架
2.综合考虑：角钢规格、支架尺寸、油漆遍数、安装高度、部位等，包括但不限于规范及图纸范围内的一切相关工作内容</t>
  </si>
  <si>
    <t>030411002007</t>
  </si>
  <si>
    <t>030411001018</t>
  </si>
  <si>
    <t>1.名称:镀锌电线管JDG
2.规格:DN20
3.配置形式及部位:砖、混凝土结构暗配
4.其他:包括但不限于规范及图纸范围内的一切相关工作内容</t>
  </si>
  <si>
    <t>030411001016</t>
  </si>
  <si>
    <t>030411001017</t>
  </si>
  <si>
    <t>030411004015</t>
  </si>
  <si>
    <t>1.型号:WDZ-BYJ-2.5
2.综合考虑:配线形式、穿引线等，包括但不限于规范及图纸范围内的一切相关工作内容</t>
  </si>
  <si>
    <t>030411004013</t>
  </si>
  <si>
    <t>030411004016</t>
  </si>
  <si>
    <t>1.型号:WDZ-BYJ-4
2.综合考虑:配线形式、穿引线等，包括但不限于规范及图纸范围内的一切相关工作内容</t>
  </si>
  <si>
    <t>030411004014</t>
  </si>
  <si>
    <t>030412001002</t>
  </si>
  <si>
    <t>吸顶灯</t>
  </si>
  <si>
    <t>1.名称:吸顶灯
2.型号:LED
3.安装形式:按设计要求
4.其他:包括但不限于规范及图纸范围内的一切相关工作内容</t>
  </si>
  <si>
    <t>030412001012</t>
  </si>
  <si>
    <t>防爆灯具</t>
  </si>
  <si>
    <t>1.名称:防爆灯具
2.型号:LED
3.安装形式:按设计要求
4.其他:包括但不限于规范及图纸范围内的一切相关工作内容</t>
  </si>
  <si>
    <t>030412001009</t>
  </si>
  <si>
    <t>单管LED支架灯</t>
  </si>
  <si>
    <t>1.名称:单管LED支架灯
2.型号:1x16W,LED管
3.安装形式:按设计要求
4.其他:包括但不限于规范及图纸范围内的一切相关工作内容</t>
  </si>
  <si>
    <t>030412001017</t>
  </si>
  <si>
    <t>单管LED支架灯(带蓄电池)</t>
  </si>
  <si>
    <t>1.名称:单管LED支架灯
2.型号:1x16W,LED管,蓄电池可供电30min
3.安装形式:按设计要求
4.其他:包括但不限于规范及图纸范围内的一切相关工作内容</t>
  </si>
  <si>
    <t>030412001014</t>
  </si>
  <si>
    <t>双管LED支架灯</t>
  </si>
  <si>
    <t>1.名称:双管LED支架灯
2.型号:2x16W,LED管
3.安装形式:按设计要求
4.其他:包括但不限于规范及图纸范围内的一切相关工作内容</t>
  </si>
  <si>
    <t>030412001010</t>
  </si>
  <si>
    <t>单管LED防水防尘支架灯(带蓄电池)</t>
  </si>
  <si>
    <t>1.名称:单管LED防水防尘支架灯
2.型号:1x16W,LED管，蓄电池可供电30min
3.安装形式:按设计要求
4.其他:包括但不限于规范及图纸范围内的一切相关工作内容</t>
  </si>
  <si>
    <t>030412001015</t>
  </si>
  <si>
    <t>双管LED防水防尘支架灯</t>
  </si>
  <si>
    <t>1.名称:双管LED防水防尘支架灯
2.型号:2x16W,LED管
3.安装形式:按设计要求
4.其他:包括但不限于规范及图纸范围内的一切相关工作内容</t>
  </si>
  <si>
    <t>030412001016</t>
  </si>
  <si>
    <t>双管LED防水防尘支架灯(带蓄电池)</t>
  </si>
  <si>
    <t>1.名称:双管LED防水防尘支架灯
2.型号:2x16W,LED管，蓄电池可供电30min
3.安装形式:按设计要求
4.其他:包括但不限于规范及图纸范围内的一切相关工作内容</t>
  </si>
  <si>
    <t>030404034001</t>
  </si>
  <si>
    <t>单联单控开关</t>
  </si>
  <si>
    <t>1.规格:250V,10A,
2.安装方式:综合考虑
3.其他:包括但不限于规范及图纸范围内的一切相关工作内容</t>
  </si>
  <si>
    <t>030404034003</t>
  </si>
  <si>
    <t>双联单控开关</t>
  </si>
  <si>
    <t>030404034002</t>
  </si>
  <si>
    <t>三联单控开关</t>
  </si>
  <si>
    <t>030404035001</t>
  </si>
  <si>
    <t>单相二、三极插座</t>
  </si>
  <si>
    <t>030404033001</t>
  </si>
  <si>
    <t>壁式排气扇</t>
  </si>
  <si>
    <t>1.规格:PQ50
2.其他:包括但不限于规范及图纸范围内的一切相关工作内容</t>
  </si>
  <si>
    <t>030411006001</t>
  </si>
  <si>
    <t>接线盒</t>
  </si>
  <si>
    <t>1.规格:86型
2.材质:塑料
3.安装方式:暗装
4.其他:包括但不限于规范及图纸范围内的一切相关工作内容</t>
  </si>
  <si>
    <t>030413002002</t>
  </si>
  <si>
    <t>接地</t>
  </si>
  <si>
    <t>030409008001</t>
  </si>
  <si>
    <t>测试端子</t>
  </si>
  <si>
    <t>1.暗装接地电阻测试端子板
2.做法详见图纸
3.其他:包括但不限于规范及图纸范围内的一切相关工作内容</t>
  </si>
  <si>
    <t>处</t>
  </si>
  <si>
    <t>030409001001</t>
  </si>
  <si>
    <t>防雷引下线</t>
  </si>
  <si>
    <t>1.热镀锌，主筋φ≧16
2.做法详见图纸
3.其他:包括但不限于规范及图纸范围内的一切相关工作内容</t>
  </si>
  <si>
    <t>030409002001</t>
  </si>
  <si>
    <t>接地线</t>
  </si>
  <si>
    <t>1.40x4热镀锌扁钢
2.做法详见图纸
3.其他:包括但不限于规范及图纸范围内的一切相关工作内容</t>
  </si>
  <si>
    <t>030409002002</t>
  </si>
  <si>
    <t>总等电位联结端子箱</t>
  </si>
  <si>
    <t>1.做法详见图纸
2.其他:包括但不限于规范及图纸范围内的一切相关工作内容</t>
  </si>
  <si>
    <t>030409002003</t>
  </si>
  <si>
    <t>局部等电位联结端子箱</t>
  </si>
  <si>
    <t>030414011001</t>
  </si>
  <si>
    <t>接地装置</t>
  </si>
  <si>
    <t>1.名称:系统调试
2.类别:接地网
3.其他:包括但不限于规范及图纸范围内的一切相关工作内容</t>
  </si>
  <si>
    <t>地下室弱电</t>
  </si>
  <si>
    <t>数据网络系统</t>
  </si>
  <si>
    <t>闭路监控系统</t>
  </si>
  <si>
    <t>030411002009</t>
  </si>
  <si>
    <t>1.名称规格:刚性阻燃PC管DN20
2.配置形式及部位:砖、混凝土结构暗配、穿引线
3.其他:包括但不限于规范及图纸范围内的一切相关工作内容</t>
  </si>
  <si>
    <t>030411006002</t>
  </si>
  <si>
    <t>预留接线盒</t>
  </si>
  <si>
    <t>030413002004</t>
  </si>
  <si>
    <t>地下室给排水</t>
  </si>
  <si>
    <t>给水</t>
  </si>
  <si>
    <t>031003013001</t>
  </si>
  <si>
    <t>水表组</t>
  </si>
  <si>
    <t>1.名称:智能水表组
2.规格、压力等级:DN65，1.0MPa
3.连接形式:螺纹连接
4.含1个不锈钢闸阀
5.其他:包括但不限于规范及图纸范围内的一切相关工作内容</t>
  </si>
  <si>
    <t>组</t>
  </si>
  <si>
    <t>031003013005</t>
  </si>
  <si>
    <t>1.名称:智能水表组
2.规格、压力等级:DN100，1.0MPa
3.连接形式:法兰连接
4.含1个不锈钢闸阀
5.其他:包括但不限于规范及图纸范围内的一切相关工作内容</t>
  </si>
  <si>
    <t>031003003001</t>
  </si>
  <si>
    <t>闸阀</t>
  </si>
  <si>
    <t>1.名称:闸阀
2.规格、压力等级:DN80，1.0MPa
3.连接形式:螺纹连接
4.材质:不锈钢
5.其他:包括但不限于规范及图纸范围内的一切相关工作内容</t>
  </si>
  <si>
    <t>031003003002</t>
  </si>
  <si>
    <t>1.名称:法兰式硬密封闸阀
2.规格、压力等级:DN100，1.0MPa
3.连接形式:法兰连接
4.材质:不锈钢
5.其他:包括但不限于规范及图纸范围内的一切相关工作内容</t>
  </si>
  <si>
    <t>031003003003</t>
  </si>
  <si>
    <t>1.名称:法兰式硬密封闸阀
2.规格、压力等级:DN150，1.0MPa
3.连接形式:法兰连接
4.材质:不锈钢
5.其他:包括但不限于规范及图纸范围内的一切相关工作内容</t>
  </si>
  <si>
    <t>031003003004</t>
  </si>
  <si>
    <t>1.名称:法兰式硬密封闸阀
2.规格、压力等级:DN200，1.0MPa
3.连接形式:法兰连接
4.材质:不锈钢
5.其他:包括但不限于规范及图纸范围内的一切相关工作内容</t>
  </si>
  <si>
    <t>031003003005</t>
  </si>
  <si>
    <t>电动阀</t>
  </si>
  <si>
    <t>1.名称:电动阀
2.规格、压力等级:DN100，1.0MPa
3.连接形式:法兰连接
4.其他:包括但不限于规范及图纸范围内的一切相关工作内容</t>
  </si>
  <si>
    <t>031003003006</t>
  </si>
  <si>
    <t>浮球阀</t>
  </si>
  <si>
    <t>1.名称:浮球阀
2.规格、压力等级:DN15，1.0MPa
3.连接形式:螺纹连接
4.其他:包括但不限于规范及图纸范围内的一切相关工作内容</t>
  </si>
  <si>
    <t>031003003007</t>
  </si>
  <si>
    <t>液位控制阀</t>
  </si>
  <si>
    <t>1.名称:液位控制阀
2.规格、压力等级:DN15，1.0MPa
3.连接形式:螺纹连接
4.其他:包括但不限于规范及图纸范围内的一切相关工作内容</t>
  </si>
  <si>
    <t>031003003008</t>
  </si>
  <si>
    <t>1.名称:液位控制阀
2.规格、压力等级:DN100，1.0MPa
3.连接形式:法兰连接
4.其他:包括但不限于规范及图纸范围内的一切相关工作内容</t>
  </si>
  <si>
    <t>030601002001</t>
  </si>
  <si>
    <t>压力表</t>
  </si>
  <si>
    <t>1.名称:压力表
2.规格:DN100
3.其他:包括但不限于规范及图纸范围内的一切相关工作内容</t>
  </si>
  <si>
    <t>031002003016</t>
  </si>
  <si>
    <t>刚性防水套管</t>
  </si>
  <si>
    <t>1.规格:DN65
2.其他:包括但不限于规范及图纸范围内的一切相关工作内容</t>
  </si>
  <si>
    <t>031002003017</t>
  </si>
  <si>
    <t>1.规格:DN80
2.其他:包括但不限于规范及图纸范围内的一切相关工作内容</t>
  </si>
  <si>
    <t>031002003018</t>
  </si>
  <si>
    <t>1.规格:DN100
2.其他:包括但不限于规范及图纸范围内的一切相关工作内容</t>
  </si>
  <si>
    <t>031002003019</t>
  </si>
  <si>
    <t>1.规格:DN150
2.其他:包括但不限于规范及图纸范围内的一切相关工作内容</t>
  </si>
  <si>
    <t>031002003020</t>
  </si>
  <si>
    <t>柔性防水套管</t>
  </si>
  <si>
    <t>031001007015</t>
  </si>
  <si>
    <t>1.材质、规格:食品级覆塑S31603不锈钢管DN15
2.连接形式:螺纹连接
3.压力试验及吹、洗设计要求:冲冼消毒
4.其他:包括但不限于规范及图纸范围内的一切相关工作内容</t>
  </si>
  <si>
    <t>031001007017</t>
  </si>
  <si>
    <t>1.材质、规格:食品级覆塑S31603不锈钢管DN40
2.连接形式:螺纹连接
3.压力试验及吹、洗设计要求:冲冼消毒
4.其他:包括但不限于规范及图纸范围内的一切相关工作内容</t>
  </si>
  <si>
    <t>031001007018</t>
  </si>
  <si>
    <t>1.材质、规格:食品级覆塑S31603不锈钢管DN50
2.连接形式:螺纹连接
3.压力试验及吹、洗设计要求:冲冼消毒
4.其他:包括但不限于规范及图纸范围内的一切相关工作内容</t>
  </si>
  <si>
    <t>031001007019</t>
  </si>
  <si>
    <t>1.材质、规格:食品级覆塑S31603不锈钢管DN65
2.连接形式:螺纹连接
3.压力试验及吹、洗设计要求:冲冼消毒
4.其他:包括但不限于规范及图纸范围内的一切相关工作内容</t>
  </si>
  <si>
    <t>031001007020</t>
  </si>
  <si>
    <t>1.材质、规格:食品级覆塑S31603不锈钢管DN80
2.连接形式:螺纹连接
3.压力试验及吹、洗设计要求:冲冼消毒
4.其他:包括但不限于规范及图纸范围内的一切相关工作内容</t>
  </si>
  <si>
    <t>031001005001</t>
  </si>
  <si>
    <t>1.材质、规格:食品级覆塑S31603不锈钢管DN100
2.连接形式:焊接
3.压力试验及吹、洗设计要求:冲冼消毒
4.其他:包括但不限于规范及图纸范围内的一切相关工作内容</t>
  </si>
  <si>
    <t>031001005002</t>
  </si>
  <si>
    <t>1.材质、规格:食品级覆塑S31603不锈钢管DN150
2.连接形式:焊接
3.压力试验及吹、洗设计要求:冲冼消毒
4.其他:包括但不限于规范及图纸范围内的一切相关工作内容</t>
  </si>
  <si>
    <t>031001005003</t>
  </si>
  <si>
    <t>1.材质、规格:食品级覆塑S31603不锈钢管DN200
2.连接形式:焊接
3.压力试验及吹、洗设计要求:冲冼消毒
4.其他:包括但不限于规范及图纸范围内的一切相关工作内容</t>
  </si>
  <si>
    <t>031002001001</t>
  </si>
  <si>
    <t>管道支架</t>
  </si>
  <si>
    <t>1.名称:管道支架制作安装
2.综合考虑:管架形式、规格、尺寸、除锈、油漆等，包括但不限于规范及图纸范围内的一切相关工作内容</t>
  </si>
  <si>
    <t>中水</t>
  </si>
  <si>
    <t>031003013003</t>
  </si>
  <si>
    <t>1.名称:智能水表组
2.规格、压力等级:DN50，1.0MPa
3.连接形式:螺纹连接
4.含1个铸钢闸阀
5.其他:包括但不限于规范及图纸范围内的一切相关工作内容</t>
  </si>
  <si>
    <t>031004014001</t>
  </si>
  <si>
    <t>车库冲洗水龙头</t>
  </si>
  <si>
    <t>1.名称:车库冲洗水龙头
2.型号、规格:DN20
3.安装方式:螺纹连接
4.含1截止阀，自带真空破坏器
5.其他:包括但不限于规范及图纸范围内的一切相关工作内容</t>
  </si>
  <si>
    <t>031004014002</t>
  </si>
  <si>
    <t>1.名称:车库冲洗水龙头
2.型号、规格:DN25
3.安装方式:螺纹连接
4.含1截止阀，自带真空破坏器
5.其他:包括但不限于规范及图纸范围内的一切相关工作内容</t>
  </si>
  <si>
    <t>031001007021</t>
  </si>
  <si>
    <t>1.材质、规格:钢塑复合管DN20
2.连接形式:螺纹连接
3.压力试验及吹、洗设计要求:冲冼消毒
4.其他:包括但不限于规范及图纸范围内的一切相关工作内容</t>
  </si>
  <si>
    <t>031001007025</t>
  </si>
  <si>
    <t>1.材质、规格:钢塑复合管DN25
2.连接形式:螺纹连接
3.压力试验及吹、洗设计要求:冲冼消毒
4.其他:包括但不限于规范及图纸范围内的一切相关工作内容</t>
  </si>
  <si>
    <t>031001007022</t>
  </si>
  <si>
    <t>1.材质、规格:钢塑复合管DN32
2.连接形式:螺纹连接
3.压力试验及吹、洗设计要求:冲冼消毒
4.其他:包括但不限于规范及图纸范围内的一切相关工作内容</t>
  </si>
  <si>
    <t>031001007026</t>
  </si>
  <si>
    <t>1.材质、规格:钢塑复合管DN40
2.连接形式:螺纹连接
3.压力试验及吹、洗设计要求:冲冼消毒
4.其他:包括但不限于规范及图纸范围内的一切相关工作内容</t>
  </si>
  <si>
    <t>031001007027</t>
  </si>
  <si>
    <t>1.材质、规格:钢塑复合管DN50
2.连接形式:螺纹连接
3.压力试验及吹、洗设计要求:冲冼消毒
4.其他:包括但不限于规范及图纸范围内的一切相关工作内容</t>
  </si>
  <si>
    <t>031001005005</t>
  </si>
  <si>
    <t>1.材质、规格:钢塑复合管DN100
2.连接形式:螺纹连接
3.压力试验及吹、洗设计要求:冲冼消毒
4.其他:包括但不限于规范及图纸范围内的一切相关工作内容</t>
  </si>
  <si>
    <t>031002001002</t>
  </si>
  <si>
    <t>排水</t>
  </si>
  <si>
    <t>030109011001</t>
  </si>
  <si>
    <t>潜污泵</t>
  </si>
  <si>
    <t>1.名称:潜污泵（含控制柜）
2.型号:WQG25-15-2.2
3.规格:Q=25m}/hH=15mN=2.2KW
4.带支架移动式组合安装
5.其他:包括但不限于规范及图纸范围内的一切相关工作内容</t>
  </si>
  <si>
    <t>030109011002</t>
  </si>
  <si>
    <t>1.名称:潜污泵
2.型号:WQG40-15-4
3.规格:Q=40m}/hH=15mN=4KW
4.带支架移动式组合安装
5.其他:包括但不限于规范及图纸范围内的一切相关工作内容</t>
  </si>
  <si>
    <t>031003001001</t>
  </si>
  <si>
    <t>铜芯球墨铸铁闸阀</t>
  </si>
  <si>
    <t>1.规格、压力等级:DN65，1.0MPa
2.连接形式:螺纹连接
3.其他:包括但不限于规范及图纸范围内的一切相关工作内容</t>
  </si>
  <si>
    <t>031003001002</t>
  </si>
  <si>
    <t>1.规格、压力等级:DN80，1.0MPa
2.连接形式:螺纹连接
3.其他:包括但不限于规范及图纸范围内的一切相关工作内容</t>
  </si>
  <si>
    <t>031003001003</t>
  </si>
  <si>
    <t>止回阀</t>
  </si>
  <si>
    <t>031003001004</t>
  </si>
  <si>
    <t>031003010001</t>
  </si>
  <si>
    <t>可曲挠橡胶接头</t>
  </si>
  <si>
    <t>1.规格、压力等级:DN65，1.0MPa
2.连接形式:法兰连接
3.其他:包括但不限于规范及图纸范围内的一切相关工作内容</t>
  </si>
  <si>
    <t>031003010002</t>
  </si>
  <si>
    <t>1.规格、压力等级:DN80，1.0MPa
2.连接形式:法兰连接
3.其他:包括但不限于规范及图纸范围内的一切相关工作内容</t>
  </si>
  <si>
    <t>031001001001</t>
  </si>
  <si>
    <t>内外热镀锌钢管</t>
  </si>
  <si>
    <t>1.介质:压力排水
2.材质、规格:内外热镀锌钢管DN65
3.连接形式:螺纹连接
4.其他:包括但不限于规范及图纸范围内的一切相关工作内容</t>
  </si>
  <si>
    <t>031001001002</t>
  </si>
  <si>
    <t>1.介质:压力排水
2.材质、规格:内外热镀锌钢管DN80
3.连接形式:螺纹连接
4.其他:包括但不限于规范及图纸范围内的一切相关工作内容</t>
  </si>
  <si>
    <t>031001001003</t>
  </si>
  <si>
    <t>1.介质:压力排水
2.材质、规格:内外热镀锌钢管DN100
3.连接形式:螺纹连接
4.其他:包括但不限于规范及图纸范围内的一切相关工作内容</t>
  </si>
  <si>
    <t>031001001004</t>
  </si>
  <si>
    <t>1.介质:压力排水
2.材质、规格:内外热镀锌钢管DN150
3.连接形式:卡箍连接
4.其他:包括但不限于规范及图纸范围内的一切相关工作内容</t>
  </si>
  <si>
    <t>031002001003</t>
  </si>
  <si>
    <t>031301017001</t>
  </si>
  <si>
    <t>脚手架搭拆费</t>
  </si>
  <si>
    <t>5-1#楼电气</t>
  </si>
  <si>
    <t>030404017058</t>
  </si>
  <si>
    <t>1.名称:1-27ATRF</t>
  </si>
  <si>
    <t>030404017059</t>
  </si>
  <si>
    <t>1.名称:1-27ATKT1</t>
  </si>
  <si>
    <t>030404017060</t>
  </si>
  <si>
    <t>1.名称:1-27ATKT2</t>
  </si>
  <si>
    <t>030404017061</t>
  </si>
  <si>
    <t>1.名称:1-ALE2、1-ALE1、1-1ALE1</t>
  </si>
  <si>
    <t>030404017062</t>
  </si>
  <si>
    <t>1.名称:ALe</t>
  </si>
  <si>
    <t>030404017063</t>
  </si>
  <si>
    <t>1.名称:ALd</t>
  </si>
  <si>
    <t>030404017064</t>
  </si>
  <si>
    <t>1.名称:1-AL2、1-AL1、1-1AL1</t>
  </si>
  <si>
    <t>030404017065</t>
  </si>
  <si>
    <t>1.名称:1-1ALJG、1-26ALFG</t>
  </si>
  <si>
    <t>030404017066</t>
  </si>
  <si>
    <t>1.名称:1-26APEa、1-26APEb</t>
  </si>
  <si>
    <t>030404017067</t>
  </si>
  <si>
    <t>1.名称:1-27ATFJ1、1-27ATFJ2</t>
  </si>
  <si>
    <t>030404017068</t>
  </si>
  <si>
    <t>1.名称:1-27ATXT</t>
  </si>
  <si>
    <t>1.名称:ALa</t>
  </si>
  <si>
    <t>030404017072</t>
  </si>
  <si>
    <t>1.名称:1-2SPALZ</t>
  </si>
  <si>
    <t>1.名称:1-ATXF、1-ATJK</t>
  </si>
  <si>
    <t>1.名称:ALb</t>
  </si>
  <si>
    <t>1.名称:1-2APDT</t>
  </si>
  <si>
    <t>1.名称:1-ALEZ1、1-ALEZ2、1-ALEZ3、1-ALEZ6、1-ALEZ10、1-ALEZ13、1-ALEZ17、1-ALEZ20、1-ALEZ24、1-1ALEZ1</t>
  </si>
  <si>
    <t>1.名称:1-ALE1、1-ALE2、1-ALE3、1-ALE6、1-ALE10、1-ALE13、1-ALE17、1-ALE20、1-ALE24、1-1ALE1</t>
  </si>
  <si>
    <t>030404017022</t>
  </si>
  <si>
    <t>户内配电箱（安装费）</t>
  </si>
  <si>
    <t>030404017057</t>
  </si>
  <si>
    <t>030411005001</t>
  </si>
  <si>
    <t>接线箱</t>
  </si>
  <si>
    <t>1.名称:电缆T接箱
2.安装部位:墙体上
3.敷设方式:明装
4.接地
5.其他:包括但不限于规范及图纸范围内的一切相关工作内容</t>
  </si>
  <si>
    <t>030411002011</t>
  </si>
  <si>
    <t>030411003013</t>
  </si>
  <si>
    <t>030411002012</t>
  </si>
  <si>
    <t>1.名称规格：钢制槽式/梯式/托盘式桥架CT200*150
2.综合考虑：安装高度、弯头、三通、四通、盖板、隔板安装、接地等，包括但不限于规范及图纸范围内的一切相关工作内容</t>
  </si>
  <si>
    <t>030411003014</t>
  </si>
  <si>
    <t>1.名称规格：钢制槽式/梯式/托盘式桥架CT200*200
2.综合考虑：安装高度、弯头、三通、四通、盖板、隔板安装、接地等，包括但不限于规范及图纸范围内的一切相关工作内容</t>
  </si>
  <si>
    <t>1.名称规格：钢制槽式/梯式/托盘式桥架CT250*100
2.综合考虑：安装高度、弯头、三通、四通、盖板、隔板安装、接地等，包括但不限于规范及图纸范围内的一切相关工作内容</t>
  </si>
  <si>
    <t>030411002014</t>
  </si>
  <si>
    <t>1.名称规格：钢制槽式/梯式/托盘式桥架CT300*150
2.综合考虑：安装高度、弯头、三通、四通、盖板、隔板安装、接地等，包括但不限于规范及图纸范围内的一切相关工作内容</t>
  </si>
  <si>
    <t>1.名称规格：钢制槽式/梯式/托盘式桥架CT400*100
2.综合考虑：安装高度、弯头、三通、四通、盖板、隔板安装、接地等，包括但不限于规范及图纸范围内的一切相关工作内容</t>
  </si>
  <si>
    <t>030411003012</t>
  </si>
  <si>
    <t>030411003011</t>
  </si>
  <si>
    <t>030411002040</t>
  </si>
  <si>
    <t>1.名称规格：金属线槽MR100*100
2.综合考虑：安装高度、弯头、三通、四通、盖板、隔板安装、接地等，包括但不限于规范及图纸范围内的一切相关工作内容</t>
  </si>
  <si>
    <t>030411002042</t>
  </si>
  <si>
    <t>1.名称规格：金属线槽MR200*100
2.综合考虑：安装高度、弯头、三通、四通、盖板、隔板安装、接地等，包括但不限于规范及图纸范围内的一切相关工作内容</t>
  </si>
  <si>
    <t>030411002041</t>
  </si>
  <si>
    <t>1.名称规格：耐火金属线槽NH100*100
2.综合考虑：安装高度、弯头、三通、四通、盖板、隔板安装、接地等，包括但不限于规范及图纸范围内的一切相关工作内容</t>
  </si>
  <si>
    <t>030411002039</t>
  </si>
  <si>
    <t>1.名称规格：耐火金属线槽NH200*100
2.综合考虑：安装高度、弯头、三通、四通、盖板、隔板安装、接地等，包括但不限于规范及图纸范围内的一切相关工作内容</t>
  </si>
  <si>
    <t>1.名称规格:镀锌钢管管SC20
2.配置形式及部位:砖、混凝土结构暗配
3.其他:包括但不限于规范及图纸范围内的一切相关工作内容</t>
  </si>
  <si>
    <t>1.名称规格:镀锌钢管管SC25
2.配置形式及部位:砖、混凝土结构暗配
3.其他:包括但不限于规范及图纸范围内的一切相关工作内容</t>
  </si>
  <si>
    <t>030411001020</t>
  </si>
  <si>
    <t>1.名称规格:镀锌钢管管SC32
2.配置形式及部位:砖、混凝土结构暗配
3.其他:包括但不限于规范及图纸范围内的一切相关工作内容</t>
  </si>
  <si>
    <t>1.名称规格:镀锌钢管SC80
2.配置形式及部位:砖、混凝土结构暗配
3.其他:包括但不限于规范及图纸范围内的一切相关工作内容</t>
  </si>
  <si>
    <t>1.型号:WDZN-YJY-3*2.5
2.敷设方式、部位:室内
3.其他:包括但不限于规范及图纸范围内的一切相关工作内容</t>
  </si>
  <si>
    <t>1.型号:WDZA-YJY-3*10
2.敷设方式、部位:室内
3.其他:包括但不限于规范及图纸范围内的一切相关工作内容</t>
  </si>
  <si>
    <t>1.型号:WDZA-YJY-5*6
2.敷设方式、部位:室内
3.其他:包括但不限于规范及图纸范围内的一切相关工作内容</t>
  </si>
  <si>
    <t>1.型号:WDZB-YJY-3x25+2x16
2.敷设方式、部位:室内
3.其他:包括但不限于规范及图纸范围内的一切相关工作内容</t>
  </si>
  <si>
    <t>030408001034</t>
  </si>
  <si>
    <t>1.型号:WDZBN-YJY-3x25+2x16
2.敷设方式、部位:室内
3.其他:包括但不限于规范及图纸范围内的一切相关工作内容</t>
  </si>
  <si>
    <t>1.型号:WDZB-YJY-4*70+1*35
2.敷设方式、部位:室内
3.其他:包括但不限于规范及图纸范围内的一切相关工作内容</t>
  </si>
  <si>
    <t>030408001032</t>
  </si>
  <si>
    <t>1.型号:WDZBN-YJY-4x70+1x35
2.敷设方式、部位:室内
3.其他:包括但不限于规范及图纸范围内的一切相关工作内容</t>
  </si>
  <si>
    <t>1.型号:WDZB-YJY-4*150+1*70
2.敷设方式、部位:室内
3.其他:包括但不限于规范及图纸范围内的一切相关工作内容</t>
  </si>
  <si>
    <t>1.型号:BTTQ-4*25+1*16
2.敷设方式、部位:室内
3.其他:包括但不限于规范及图纸范围内的一切相关工作内容</t>
  </si>
  <si>
    <t>1.型号：BTTQ-4x95+1x50
2.敷设方式、部位:室内
3.其他:包括但不限于规范及图纸范围内的一切相关工作内容</t>
  </si>
  <si>
    <t>030408001026</t>
  </si>
  <si>
    <t>030411004017</t>
  </si>
  <si>
    <t>030411004020</t>
  </si>
  <si>
    <t>1.型号:ZN-RVSP2x1.5
2.综合考虑:配线形式、穿引线等，包括但不限于规范及图纸范围内的一切相关工作内容</t>
  </si>
  <si>
    <t>030408006006</t>
  </si>
  <si>
    <t>1.名称:电力电缆头
2.型号:35及以下
3.材质:铜芯
4.敷设方式、部位:室内
5.其他:包括但不限于规范及图纸范围内的一切相关工作内容</t>
  </si>
  <si>
    <t>030408006007</t>
  </si>
  <si>
    <t>030408006008</t>
  </si>
  <si>
    <t>030408006009</t>
  </si>
  <si>
    <t>030408006010</t>
  </si>
  <si>
    <t>1.型号:240及以下
2.敷设方式、部位:室内
3.其他:包括但不限于规范及图纸范围内的一切相关工作内容</t>
  </si>
  <si>
    <t>030413001002</t>
  </si>
  <si>
    <t>030412001007</t>
  </si>
  <si>
    <t>1.型号:1x16W,LED管
2.安装形式:综合考虑
3.其他:包括但不限于规范及图纸范围内的一切相关工作内容</t>
  </si>
  <si>
    <t>030412001018</t>
  </si>
  <si>
    <t>1.型号:1x16W,LED管,蓄电池可供电30min
2.安装形式:综合考虑
3.其他:包括但不限于规范及图纸范围内的一切相关工作内容</t>
  </si>
  <si>
    <t>030412001019</t>
  </si>
  <si>
    <t>三管LED支架灯(带蓄电池)</t>
  </si>
  <si>
    <t>1.型号:3x16W,LED管,蓄电池可供电30min
2.安装形式:综合考虑
3.其他:包括但不限于规范及图纸范围内的一切相关工作内容</t>
  </si>
  <si>
    <t>030412001020</t>
  </si>
  <si>
    <t>公区走廊吸顶灯</t>
  </si>
  <si>
    <t>1.型号:10W,LED灯
2.安装形式:综合考虑
3.其他:包括但不限于规范及图纸范围内的一切相关工作内容</t>
  </si>
  <si>
    <t>030412001008</t>
  </si>
  <si>
    <t>管井墙上座灯</t>
  </si>
  <si>
    <t>1.型号:7W,LED灯
2.安装形式:综合考虑
3.其他:包括但不限于规范及图纸范围内的一切相关工作内容</t>
  </si>
  <si>
    <t>户内灯头</t>
  </si>
  <si>
    <t>030411002015</t>
  </si>
  <si>
    <t>030411001010</t>
  </si>
  <si>
    <t>030411001012</t>
  </si>
  <si>
    <t>030411004009</t>
  </si>
  <si>
    <t>1.名称:配线
2.配线形式:综合考虑
3.型号:WDZN-BYJ-2.5
4.其他:包括但不限于规范及图纸范围内的一切相关工作内容</t>
  </si>
  <si>
    <t>1.名称:配线
2.配线形式:综合考虑
3.型号:WDZN-JHS(1*2.5)
4.其他:包括但不限于规范及图纸范围内的一切相关工作内容</t>
  </si>
  <si>
    <t>1.型号:WDZB-BYJ-4
2.综合考虑:配线形式、穿引线等，包括但不限于规范及图纸范围内的一切相关工作内容</t>
  </si>
  <si>
    <t>暗装单联单控开关</t>
  </si>
  <si>
    <t>030404034004</t>
  </si>
  <si>
    <t>暗装双联单控开关</t>
  </si>
  <si>
    <t>030404035002</t>
  </si>
  <si>
    <t>暗装单相二、三极插座</t>
  </si>
  <si>
    <t>防雷</t>
  </si>
  <si>
    <t>030409005001</t>
  </si>
  <si>
    <t>避雷网</t>
  </si>
  <si>
    <t>1.名称:屋面接闪网格连接线
2.利用屋面混凝土楼板内≥Φ10(或两条Φ8)的主筋做不大于20米X20米或24米X16米的接闪网格
3.做法详见图纸
4.其他:包括但不限于规范及图纸范围内的一切相关工作内容</t>
  </si>
  <si>
    <t>接闪短杆</t>
  </si>
  <si>
    <t>1.φ12镀锌圆钢
2.做法详见图纸
3.其他:包括但不限于规范及图纸范围内的一切相关工作内容</t>
  </si>
  <si>
    <t>030409001003</t>
  </si>
  <si>
    <t>030409002004</t>
  </si>
  <si>
    <t>030409004001</t>
  </si>
  <si>
    <t>均压环</t>
  </si>
  <si>
    <t>1.利用柱内箍筋与作引下线的柱筋焊接成电气通路
2.做法详见图纸
3.其他:包括但不限于规范及图纸范围内的一切相关工作内容</t>
  </si>
  <si>
    <t>030409001004</t>
  </si>
  <si>
    <t>接地极</t>
  </si>
  <si>
    <t>1.名称:门窗、栏杆接地
2.做法详见图纸
3.其他:包括但不限于规范及图纸范围内的一切相关工作内容</t>
  </si>
  <si>
    <t>030409002005</t>
  </si>
  <si>
    <t>030409002006</t>
  </si>
  <si>
    <t>030414011002</t>
  </si>
  <si>
    <t>5-1#弱电</t>
  </si>
  <si>
    <t>030413002001</t>
  </si>
  <si>
    <t>有限电视系统</t>
  </si>
  <si>
    <t>030411002037</t>
  </si>
  <si>
    <t>030411001014</t>
  </si>
  <si>
    <t>1.名称规格:镀锌电线管JDG25
2.配置形式及部位:砖、混凝土结构暗配、穿引线
3.其他:包括但不限于规范及图纸范围内的一切相关工作内容</t>
  </si>
  <si>
    <t>可视对讲系统</t>
  </si>
  <si>
    <t>030411002038</t>
  </si>
  <si>
    <t>030413002007</t>
  </si>
  <si>
    <t>030411002035</t>
  </si>
  <si>
    <t>030411006004</t>
  </si>
  <si>
    <t>030413002006</t>
  </si>
  <si>
    <t>五方通话系统</t>
  </si>
  <si>
    <t>030411002033</t>
  </si>
  <si>
    <t>1.名称规格:刚性阻燃PC管DN25
2.配置形式及部位:砖、混凝土结构暗配、穿引线
3.其他:包括但不限于规范及图纸范围内的一切相关工作内容</t>
  </si>
  <si>
    <t>030411006003</t>
  </si>
  <si>
    <t>030413002005</t>
  </si>
  <si>
    <t>1.名称:凿（压)槽
2.规格:70*70
3.沟槽修补
4.其他:包括但不限于规范及图纸范围内的一切相关工作内容</t>
  </si>
  <si>
    <t>5-1#给排水</t>
  </si>
  <si>
    <t>塔楼给水</t>
  </si>
  <si>
    <t>031003013002</t>
  </si>
  <si>
    <t>1.名称:智能水表组
2.规格、压力等级:DN20，1.0MPa
3.连接形式:螺纹连接
4.含1个不锈钢截止阀、1个不锈钢止回阀
5.其他:包括但不限于规范及图纸范围内的一切相关工作内容</t>
  </si>
  <si>
    <t>1.名称:智能水表组
2.规格、压力等级:DN50，1.0MPa
3.连接形式:螺纹连接
4.含1个不锈钢闸阀、1个不锈钢Y型过滤器
5.其他:包括但不限于规范及图纸范围内的一切相关工作内容</t>
  </si>
  <si>
    <t>031003006002</t>
  </si>
  <si>
    <t>减压阀组</t>
  </si>
  <si>
    <t>1.名称:减压阀组
2.规格、压力等级:DN32，阀后压力0.20Mpa
3.连接形式:螺纹连接
4.含2个压力表、1个不锈钢Y型过滤器、1个可曲挠橡胶接头
5.其他:包括但不限于规范及图纸范围内的一切相关工作内容</t>
  </si>
  <si>
    <t>031003006003</t>
  </si>
  <si>
    <t>1.名称:减压阀组
2.规格、压力等级:DN40，阀后压力0.20Mpa
3.连接形式:螺纹连接
4.含2个压力表、1个不锈钢Y型过滤器、1个可曲挠橡胶接头
5.其他:包括但不限于规范及图纸范围内的一切相关工作内容</t>
  </si>
  <si>
    <t>031003006001</t>
  </si>
  <si>
    <t>1.名称:减压阀组
2.规格、压力等级:DN50，阀后压力0.20Mpa
3.连接形式:螺纹连接
4.含2个压力表、1个不锈钢Y型过滤器、1个可曲挠橡胶接头
5.其他:包括但不限于规范及图纸范围内的一切相关工作内容</t>
  </si>
  <si>
    <t>1.名称:闸阀
2.规格、压力等级:DN25，1.0MPa
3.连接形式:螺纹连接
4.材质:不锈钢
5.其他:包括但不限于规范及图纸范围内的一切相关工作内容</t>
  </si>
  <si>
    <t>1.名称:闸阀
2.规格、压力等级:DN50，1.0MPa
3.连接形式:螺纹连接
4.材质:不锈钢
5.其他:包括但不限于规范及图纸范围内的一切相关工作内容</t>
  </si>
  <si>
    <t>1.名称:闸阀
2.规格、压力等级:DN65，1.0MPa
3.连接形式:螺纹连接
4.材质:不锈钢
5.其他:包括但不限于规范及图纸范围内的一切相关工作内容</t>
  </si>
  <si>
    <t>自动排气阀</t>
  </si>
  <si>
    <t>1.名称:自动排气阀
2.规格:DN15，1.0MPa
3.材质:铸钢
4.含1个不锈钢截止阀
5.连接形式:螺纹连接
6.其他:包括但不限于规范及图纸范围内的一切相关工作内容</t>
  </si>
  <si>
    <t>031002003001</t>
  </si>
  <si>
    <t>套管</t>
  </si>
  <si>
    <t>1.名称:穿楼板钢套管
2.规格:DN50
3.其他:包括但不限于规范及图纸范围内的一切相关工作内容</t>
  </si>
  <si>
    <t>031001007001</t>
  </si>
  <si>
    <t>1.材质、规格:食品级覆塑S31603不锈钢管DN20
2.连接形式:螺纹连接
3.压力试验及吹、洗设计要求:冲冼消毒
4.其他:包括但不限于规范及图纸范围内的一切相关工作内容</t>
  </si>
  <si>
    <t>031001007002</t>
  </si>
  <si>
    <t>1.材质、规格:食品级覆塑S31603不锈钢管DN32
2.连接形式:螺纹连接
3.压力试验及吹、洗设计要求:冲冼消毒
4.其他:包括但不限于规范及图纸范围内的一切相关工作内容</t>
  </si>
  <si>
    <t>031001007003</t>
  </si>
  <si>
    <t>031001007004</t>
  </si>
  <si>
    <t>031001007005</t>
  </si>
  <si>
    <t>031001007006</t>
  </si>
  <si>
    <t>031001005006</t>
  </si>
  <si>
    <t>1.材质、规格:食品级覆塑S31603不锈钢管DN100
2.连接形式:螺纹连接
3.压力试验及吹、洗设计要求:冲冼消毒
4.其他:包括但不限于规范及图纸范围内的一切相关工作内容</t>
  </si>
  <si>
    <t>粤030503013001</t>
  </si>
  <si>
    <t>集抄系统</t>
  </si>
  <si>
    <t>1.名称:集抄系统
2.其他:包括但不限于规范及图纸范围内的一切相关工作内容</t>
  </si>
  <si>
    <t>塔楼排水</t>
  </si>
  <si>
    <t>地漏</t>
  </si>
  <si>
    <t>1.名称:塑料地漏
2.规格:DN50
3.含存水弯
4.其他:包括但不限于规范及图纸范围内的一切相关工作内容</t>
  </si>
  <si>
    <t>1.名称:塑料地漏
2.规格:DN75
3.含存水弯
4.其他:包括但不限于规范及图纸范围内的一切相关工作内容</t>
  </si>
  <si>
    <t>031004014005</t>
  </si>
  <si>
    <t>1.名称:塑料地漏
2.规格:DN100
3.含存水弯
4.其他:包括但不限于规范及图纸范围内的一切相关工作内容</t>
  </si>
  <si>
    <t>031004014006</t>
  </si>
  <si>
    <t>1.名称:塑料地漏
2.规格:DN200
3.含存水弯
4.其他:包括但不限于规范及图纸范围内的一切相关工作内容</t>
  </si>
  <si>
    <t>031004014007</t>
  </si>
  <si>
    <t>通气帽</t>
  </si>
  <si>
    <t>1.名称:通气帽
2.规格:DN100
3.其他:包括但不限于规范及图纸范围内的一切相关工作内容</t>
  </si>
  <si>
    <t>031002003002</t>
  </si>
  <si>
    <t>1.名称:穿楼板钢套管
2.规格:DN100
3.其他:包括但不限于规范及图纸范围内的一切相关工作内容</t>
  </si>
  <si>
    <t>031002003004</t>
  </si>
  <si>
    <t>1.名称:塑料防水节
2.规格:DN100
3.其他:包括但不限于规范及图纸范围内的一切相关工作内容</t>
  </si>
  <si>
    <t>031001005007</t>
  </si>
  <si>
    <t>柔性接口排水铸铁管</t>
  </si>
  <si>
    <t>1.介质:污废水
2.材质、规格:柔性接口排水铸铁管DN50
3.连接形式:承插式连接
4.其他:包括但不限于规范及图纸范围内的一切相关工作内容</t>
  </si>
  <si>
    <t>031001005008</t>
  </si>
  <si>
    <t>1.介质:污废水
2.材质、规格:柔性接口排水铸铁管DN75
3.连接形式:承插式连接
4.其他:包括但不限于规范及图纸范围内的一切相关工作内容</t>
  </si>
  <si>
    <t>031001005009</t>
  </si>
  <si>
    <t>1.介质:污废水
2.材质、规格:柔性接口排水铸铁管DN100
3.连接形式:承插式连接
4.其他:包括但不限于规范及图纸范围内的一切相关工作内容</t>
  </si>
  <si>
    <t>031001005010</t>
  </si>
  <si>
    <t>1.介质:污废水
2.材质、规格:柔性接口排水铸铁管DN150
3.连接形式:承插式连接
4.其他:包括但不限于规范及图纸范围内的一切相关工作内容</t>
  </si>
  <si>
    <t>031001005011</t>
  </si>
  <si>
    <t>1.介质:污废水
2.材质、规格:柔性接口排水铸铁管DN200
3.连接形式:承插式连接
4.其他:包括但不限于规范及图纸范围内的一切相关工作内容</t>
  </si>
  <si>
    <t>031001006001</t>
  </si>
  <si>
    <t>PVC-U排水管</t>
  </si>
  <si>
    <t>1.介质:污废水
2.材质、规格:De110
3.连接形式:粘接
4.其他:包括但不限于规范及图纸范围内的一切相关工作内容</t>
  </si>
  <si>
    <t>031001006002</t>
  </si>
  <si>
    <t>1.介质:污废水
2.材质、规格:De160
3.连接形式:粘接
4.其他:包括但不限于规范及图纸范围内的一切相关工作内容</t>
  </si>
  <si>
    <t>031001006003</t>
  </si>
  <si>
    <t>1.介质:污废水
2.材质、规格:De200
3.连接形式:粘接
4.其他:包括但不限于规范及图纸范围内的一切相关工作内容</t>
  </si>
  <si>
    <t>031001006004</t>
  </si>
  <si>
    <t>PVC-U给水管</t>
  </si>
  <si>
    <t>1.介质:冷凝水
2.材质、规格:De32
3.连接形式:粘接
4.其他:包括但不限于规范及图纸范围内的一切相关工作内容</t>
  </si>
  <si>
    <t>031001006005</t>
  </si>
  <si>
    <t>1.介质:冷凝水
2.材质、规格:De50
3.连接形式:粘接
4.其他:包括但不限于规范及图纸范围内的一切相关工作内容</t>
  </si>
  <si>
    <t>031201001001</t>
  </si>
  <si>
    <t>管道刷油</t>
  </si>
  <si>
    <t>1.名称:管道刷油
2.类别:灰色调和漆两道
3.其他:包括但不限于规范及图纸范围内的一切相关工作内容</t>
  </si>
  <si>
    <t>塔楼雨水</t>
  </si>
  <si>
    <t>031004014003</t>
  </si>
  <si>
    <t>87型雨水斗</t>
  </si>
  <si>
    <t>031004014004</t>
  </si>
  <si>
    <t>侧入式雨水斗</t>
  </si>
  <si>
    <t>040504009001</t>
  </si>
  <si>
    <t>雨水口</t>
  </si>
  <si>
    <t>1.型号、规格:符合设计图纸及招标要求
2.其他:包括但不限于规范及图纸范围内的一切相关工作内容</t>
  </si>
  <si>
    <t>031002003003</t>
  </si>
  <si>
    <t>1.名称:穿楼板套管
2.规格:DN100
3.其他:包括但不限于规范及图纸范围内的一切相关工作内容</t>
  </si>
  <si>
    <t>031001006006</t>
  </si>
  <si>
    <t>1.介质:雨水
2.材质、规格:承压UPVC排水管De110
3.连接形式:粘接
4.其他:包括但不限于规范及图纸范围内的一切相关工作内容</t>
  </si>
  <si>
    <t>031302007001</t>
  </si>
  <si>
    <t>高层施工增加</t>
  </si>
  <si>
    <t>B1</t>
  </si>
  <si>
    <t>5-2#楼至5-5#楼电气</t>
  </si>
  <si>
    <t>030404017142</t>
  </si>
  <si>
    <t>1.名称:2-ALEZ1、3-ALEZ1、4-ALEZ1、5-ALEZ1</t>
  </si>
  <si>
    <t>030404017143</t>
  </si>
  <si>
    <t>1.名称:ALc</t>
  </si>
  <si>
    <t>030404017144</t>
  </si>
  <si>
    <t>1.名称:2-1ALFG、3-1ALFG、4-1ALFG、5-1ALFG</t>
  </si>
  <si>
    <t>030404017145</t>
  </si>
  <si>
    <t>030404017146</t>
  </si>
  <si>
    <t>030404017150</t>
  </si>
  <si>
    <t>1.名称:2-AL1、3-AL1、4-AL1、5-AL1</t>
  </si>
  <si>
    <t>030404017152</t>
  </si>
  <si>
    <t>1.名称:2-APDT、3-APDT、4-APDT、5-APDT</t>
  </si>
  <si>
    <t>030404017153</t>
  </si>
  <si>
    <t>1.名称:5-3APYC</t>
  </si>
  <si>
    <t>030404017154</t>
  </si>
  <si>
    <t>1.名称:2-ALE1、4-ALE1、5-ALE1</t>
  </si>
  <si>
    <t>030404017155</t>
  </si>
  <si>
    <t>1.名称:3-ALE1</t>
  </si>
  <si>
    <t>030404017140</t>
  </si>
  <si>
    <t>1.型号:WDZB-YJY-5*6
2.敷设方式、部位:室内
3.其他:包括但不限于规范及图纸范围内的一切相关工作内容</t>
  </si>
  <si>
    <t>1.型号:WDZB-YJY-5x16
2.敷设方式、部位:室内
3.其他:包括但不限于规范及图纸范围内的一切相关工作内容</t>
  </si>
  <si>
    <t>1.型号:WDZB-YJY-4*25+1*16
2.敷设方式、部位:室内
3.其他:包括但不限于规范及图纸范围内的一切相关工作内容</t>
  </si>
  <si>
    <t>1.型号:WDZB-YJV-4*50+1*25
2.敷设方式、部位:室内
3.其他:包括但不限于规范及图纸范围内的一切相关工作内容</t>
  </si>
  <si>
    <t>030411004005</t>
  </si>
  <si>
    <t>030409008002</t>
  </si>
  <si>
    <t>030409001002</t>
  </si>
  <si>
    <t>5-2#楼至5-5#楼弱电</t>
  </si>
  <si>
    <t>5-2#楼至5-5#楼给排水</t>
  </si>
  <si>
    <t>裙楼给水</t>
  </si>
  <si>
    <t>031001007010</t>
  </si>
  <si>
    <t>031001007011</t>
  </si>
  <si>
    <t>031001007012</t>
  </si>
  <si>
    <t>031001007013</t>
  </si>
  <si>
    <t>031001007014</t>
  </si>
  <si>
    <t>1.材质、规格:食品级覆塑S31603不锈钢管DN150
2.连接形式:螺纹连接
3.压力试验及吹、洗设计要求:冲冼消毒
4.其他:包括但不限于规范及图纸范围内的一切相关工作内容</t>
  </si>
  <si>
    <t>裙楼排水</t>
  </si>
  <si>
    <t>031001005004</t>
  </si>
  <si>
    <t>裙楼雨水</t>
  </si>
  <si>
    <t>031001006007</t>
  </si>
  <si>
    <t>1.介质:雨水
2.材质、规格:承压UPVC排水管De160
3.连接形式:粘接
4.其他:包括但不限于规范及图纸范围内的一切相关工作内容</t>
  </si>
  <si>
    <t>031001006008</t>
  </si>
  <si>
    <t>1.介质:雨水
2.材质、规格:承压UPVC排水管De200
3.连接形式:粘接
4.其他:包括但不限于规范及图纸范围内的一切相关工作内容</t>
  </si>
  <si>
    <t>1.介质:雨水
2.材质、规格:柔性接口排水铸铁管DN100
3.连接形式:承插式连接
4.其他:包括但不限于规范及图纸范围内的一切相关工作内容</t>
  </si>
  <si>
    <t>1.介质:雨水
2.材质、规格:柔性接口排水铸铁管DN150
3.连接形式:承插式连接
4.其他:包括但不限于规范及图纸范围内的一切相关工作内容</t>
  </si>
  <si>
    <t>1.介质:雨水
2.材质、规格:柔性接口排水铸铁管DN200
3.连接形式:承插式连接
4.其他:包括但不限于规范及图纸范围内的一切相关工作内容</t>
  </si>
  <si>
    <t>031201001002</t>
  </si>
  <si>
    <t>D1</t>
  </si>
  <si>
    <t>室外给排水</t>
  </si>
  <si>
    <t>031003013004</t>
  </si>
  <si>
    <t>1.名称:智能水表组
2.规格、压力等级:DN65，工称压力详见设计说明
3.连接形式:螺纹连接
4.含1个闸阀
5.其他:包括但不限于规范及图纸范围内的一切相关工作内容</t>
  </si>
  <si>
    <t>1.名称:水表组
2.规格、压力等级:DN150，工称压力详见设计说明
3.连接形式:法兰连接
4.含1个闸阀
5.其他:包括但不限于规范及图纸范围内的一切相关工作内容</t>
  </si>
  <si>
    <t>钢丝骨架塑料复合管</t>
  </si>
  <si>
    <t>1.名称:给水管
2.安装部分:室外
3.材质、规格:钢丝骨架塑料复合管DN150
4.连接形式:热熔连接
5.压力试验及吹、洗设计要求:冲冼消毒
6.其他:包括但不限于规范及图纸范围内的一切相关工作内容</t>
  </si>
  <si>
    <t>1.名称:给水管
2.安装部分:室外
3.材质、规格:钢丝骨架塑料复合管DN200
4.连接形式:热熔连接
5.压力试验及吹、洗设计要求:冲冼消毒
6.其他:包括但不限于规范及图纸范围内的一切相关工作内容</t>
  </si>
  <si>
    <t>040501004001</t>
  </si>
  <si>
    <t>HDPE双壁波纹管</t>
  </si>
  <si>
    <t>1.名称:HDPE双壁波纹管
2.介质:排水
3.安装部分:室外
4.材质、规格:DN100
5.连接形式:承插
6.其他:包括但不限于规范及图纸范围内的一切相关工作内容</t>
  </si>
  <si>
    <t>040501004002</t>
  </si>
  <si>
    <t>1.名称:HDPE双壁波纹管
2.介质:排水
3.安装部分:室外
4.材质、规格:DN150
5.连接形式:承插
6.其他:包括但不限于规范及图纸范围内的一切相关工作内容</t>
  </si>
  <si>
    <t>040501004003</t>
  </si>
  <si>
    <t>1.名称:HDPE双壁波纹管
2.介质:排水
3.安装部分:室外
4.材质、规格:DN200
5.连接形式:承插
6.其他:包括但不限于规范及图纸范围内的一切相关工作内容</t>
  </si>
  <si>
    <t>040501004004</t>
  </si>
  <si>
    <t>1.名称:HDPE双壁波纹管
2.介质:排水
3.安装部分:室外
4.材质、规格:DN300
5.连接形式:承插
6.其他:包括但不限于规范及图纸范围内的一切相关工作内容</t>
  </si>
  <si>
    <t>040501004005</t>
  </si>
  <si>
    <t>1.名称:HDPE双壁波纹管
2.介质:排水
3.安装部分:室外
4.材质、规格:DN400
5.连接形式:承插
6.其他:包括但不限于规范及图纸范围内的一切相关工作内容</t>
  </si>
  <si>
    <t>040501004006</t>
  </si>
  <si>
    <t>1.名称:HDPE双壁波纹管
2.介质:排水
3.安装部分:室外
4.材质、规格:DN500
5.连接形式:承插
6.其他:包括但不限于规范及图纸范围内的一切相关工作内容</t>
  </si>
  <si>
    <t>040501004007</t>
  </si>
  <si>
    <t>1.名称:HDPE双壁波纹管
2.介质:排水
3.安装部分:室外
4.材质、规格:DN600
5.连接形式:承插
6.其他:包括但不限于规范及图纸范围内的一切相关工作内容</t>
  </si>
  <si>
    <t>040504001002</t>
  </si>
  <si>
    <t>排水检查井</t>
  </si>
  <si>
    <t>1.名称:排水检查井700
2.规格:Φ700mm检查井
3.其他:包括但不限于规范及图纸范围内的一切相关工作内容</t>
  </si>
  <si>
    <t>040504001004</t>
  </si>
  <si>
    <t>1.名称:排水检查井1000
2.规格:Φ1000mm检查井
3.其他:包括但不限于规范及图纸范围内的一切相关工作内容</t>
  </si>
  <si>
    <t>040504001003</t>
  </si>
  <si>
    <t>雨水检查井</t>
  </si>
  <si>
    <t>1.名称:雨水检查井1000
2.规格:Φ1000mm检查井
3.其他:包括但不限于规范及图纸范围内的一切相关工作内容</t>
  </si>
  <si>
    <t>040504001005</t>
  </si>
  <si>
    <t>1.名称:雨水检查井1250
2.规格:Φ1250mm检查井
3.其他:包括但不限于规范及图纸范围内的一切相关工作内容</t>
  </si>
  <si>
    <t>040504001006</t>
  </si>
  <si>
    <t>1.名称:雨水检查井1500
2.规格:Φ1500mm检查井
3.其他:包括但不限于规范及图纸范围内的一切相关工作内容</t>
  </si>
  <si>
    <t>1.名称:雨水口
2.规格:详见设计说明
3.其他:包括但不限于规范及图纸范围内的一切相关工作内容</t>
  </si>
  <si>
    <t>040101002001</t>
  </si>
  <si>
    <t>挖沟槽土方</t>
  </si>
  <si>
    <t>1.土壤类别:一、二类土
2.挖土深度:2m内
3.其他:包括但不限于规范及图纸范围内的一切相关工作内容</t>
  </si>
  <si>
    <t>040103001001</t>
  </si>
  <si>
    <t>1.密实度要求:按设计要求
2.填方材料品种:土方
3.其他:包括但不限于规范及图纸范围内的一切相关工作内容</t>
  </si>
  <si>
    <t>G1</t>
  </si>
  <si>
    <t>地下室消防电</t>
  </si>
  <si>
    <t>3.1.1应急照明</t>
  </si>
  <si>
    <t>030412001001</t>
  </si>
  <si>
    <t>集中电源消防应急照明灯具-吸顶-感应</t>
  </si>
  <si>
    <t>1.名称:集中电源消防应急照明灯具-吸顶-感应
2.型号:LED
3.安装形式:按设计要求
4.其他:包括但不限于规范及图纸范围内的一切相关工作内容</t>
  </si>
  <si>
    <t>集中电源消防应急标志灯具</t>
  </si>
  <si>
    <t>1.名称:集中电源消防应急标志灯具
2.型号:HZ-BLJC-Ⅰ1LROE1W-E
3.安装形式:按设计要求
4.其他:包括但不限于规范及图纸范围内的一切相关工作内容</t>
  </si>
  <si>
    <t>030412001003</t>
  </si>
  <si>
    <t>集中电源消防应急照明灯具-壁装</t>
  </si>
  <si>
    <t>1.名称:集中电源消防应急照明灯具-壁装
2.型号:HZ-ZFJC-E10W-LX/G
3.安装形式:按设计要求
4.其他:包括但不限于规范及图纸范围内的一切相关工作内容</t>
  </si>
  <si>
    <t>030412001004</t>
  </si>
  <si>
    <t>集中电源消防应急标志灯具-双面单向</t>
  </si>
  <si>
    <t>1.名称:集中电源消防应急标志灯具-双面单向
2.型号:HZ-BLJC-Ⅰ2LRE1W-F1
3.安装形式:按设计要求
4.其他:包括但不限于规范及图纸范围内的一切相关工作内容</t>
  </si>
  <si>
    <t>1.名称:配线
2.配线形式:综合考虑
3.型号:WDZN-BYJ2.5
4.其他:包括但不限于规范及图纸范围内的一切相关工作内容</t>
  </si>
  <si>
    <t>030404017004</t>
  </si>
  <si>
    <t>模块箱</t>
  </si>
  <si>
    <t>1.名称:模块箱
2.规格型号:非标，详见系统图
3.材质:冷轧镀锌钢板
4.安装部位:墙体上
5.敷设方式:明装
6.安装高度:1.5
7.其他:包括但不限于规范及图纸范围内的一切相关工作内容</t>
  </si>
  <si>
    <t>030411002001</t>
  </si>
  <si>
    <t>1.名称:金属线槽MR:50X50
2.桥架敷设、盖板及中间隔板安装
3.接地
4.其他:包括但不限于规范及图纸范围内的一切相关工作内容</t>
  </si>
  <si>
    <t>030411002003</t>
  </si>
  <si>
    <t>1.名称:金属线槽MR:100X50
2.桥架敷设、盖板及中间隔板安装
3.接地
4.其他:包括但不限于规范及图纸范围内的一切相关工作内容</t>
  </si>
  <si>
    <t>030411002002</t>
  </si>
  <si>
    <t>1.名称:金属线槽100X100
2.桥架敷设、盖板及中间隔板安装
3.接地
4.其他:包括但不限于规范及图纸范围内的一切相关工作内容</t>
  </si>
  <si>
    <t>030411002005</t>
  </si>
  <si>
    <t>1.名称:金属线槽MR200X100
2.桥架敷设、盖板及中间隔板安装
3.接地
4.其他:包括但不限于规范及图纸范围内的一切相关工作内容</t>
  </si>
  <si>
    <t>030411002006</t>
  </si>
  <si>
    <t>1.名称:金属线槽MR300X100
2.桥架敷设、盖板及中间隔板安装
3.接地
4.其他:包括但不限于规范及图纸范围内的一切相关工作内容</t>
  </si>
  <si>
    <t>1.名称:镀锌电线管
2.规格:JDG20
3.配置形式及部位:砖、混凝土结构暗配
4.其他:包括但不限于规范及图纸范围内的一切相关工作内容</t>
  </si>
  <si>
    <t>030411004003</t>
  </si>
  <si>
    <t>电源线</t>
  </si>
  <si>
    <t>1.名称:电源线
2.型号、材质、规格:WDZN-BYJ-1.5
3.配线形式:综合考虑
4.其他:包括但不限于规范及图纸范围内的一切相关工作内容</t>
  </si>
  <si>
    <t>030411004006</t>
  </si>
  <si>
    <t>1.名称:电源线
2.型号、材质、规格:WDZN-BYJ-2.5
3.配线形式:综合考虑
4.其他:包括但不限于规范及图纸范围内的一切相关工作内容</t>
  </si>
  <si>
    <t>030411004004</t>
  </si>
  <si>
    <t>1.名称:电源线
2.型号、材质、规格:WDZN-BYJ-4
3.配线形式:综合考虑
4.其他:包括但不限于规范及图纸范围内的一切相关工作内容</t>
  </si>
  <si>
    <t>030411004001</t>
  </si>
  <si>
    <t>报警回路</t>
  </si>
  <si>
    <t>1.名称:报警回路
2.型号、材质、规格:WDZN-RVS2*1.0
3.配线形式:综合考虑
4.其他:包括但不限于规范及图纸范围内的一切相关工作内容</t>
  </si>
  <si>
    <t>030411004002</t>
  </si>
  <si>
    <t>1.名称:报警回路
2.型号、材质、规格:WDZN-RVS2*1.5
3.配线形式:综合考虑
4.其他:包括但不限于规范及图纸范围内的一切相关工作内容</t>
  </si>
  <si>
    <t>1.名称:报警回路
2.型号、材质、规格:ZR-RVSP2*1.5
3.配线形式:综合考虑
4.其他:包括但不限于规范及图纸范围内的一切相关工作内容</t>
  </si>
  <si>
    <t>1.名称:报警回路
2.型号、材质、规格:WDZN-KVV4*1.5
3.配线形式:综合考虑
4.其他:包括但不限于规范及图纸范围内的一切相关工作内容</t>
  </si>
  <si>
    <t>030904004001</t>
  </si>
  <si>
    <t>火灾报警控制器</t>
  </si>
  <si>
    <t>1.名称:火灾报警控制器
2.规格:详设计要求
3.其他:包括但不限于规范及图纸范围内的一切相关工作内容</t>
  </si>
  <si>
    <t>030904004006</t>
  </si>
  <si>
    <t>消防联动控制器</t>
  </si>
  <si>
    <t>1.名称:消防联动控制器
2.规格:详设计要求
3.其他:包括但不限于规范及图纸范围内的一切相关工作内容</t>
  </si>
  <si>
    <t>030904004005</t>
  </si>
  <si>
    <t>手动控制盘</t>
  </si>
  <si>
    <t>1.名称:手动控制盘
2.规格:详设计要求
3.其他:包括但不限于规范及图纸范围内的一切相关工作内容</t>
  </si>
  <si>
    <t>030904004004</t>
  </si>
  <si>
    <t>气体灭火控制盘</t>
  </si>
  <si>
    <t>1.名称:气体灭火控制盘
2.规格:详设计要求
3.其他:包括但不限于规范及图纸范围内的一切相关工作内容</t>
  </si>
  <si>
    <t>030904004003</t>
  </si>
  <si>
    <t>图形显示装置</t>
  </si>
  <si>
    <t>1.名称:图形显示装置
2.规格:详设计要求
3.其他:包括但不限于规范及图纸范围内的一切相关工作内容</t>
  </si>
  <si>
    <t>030904016001</t>
  </si>
  <si>
    <t>电源装置(UPS;DC24V)</t>
  </si>
  <si>
    <t>1.名称:电源装置(UPS;DC24V)
2.规格:按设计要求
3.安装高度:1.5m
4.其他:包括但不限于规范及图纸范围内的一切相关工作内容</t>
  </si>
  <si>
    <t>030904004002</t>
  </si>
  <si>
    <t>消防应急广播控制装置</t>
  </si>
  <si>
    <t>1.名称:消防应急广播控制装置
2.规格:详设计要求
3.其他:包括但不限于规范及图纸范围内的一切相关工作内容</t>
  </si>
  <si>
    <t>030904005001</t>
  </si>
  <si>
    <t>火灾声光报警器</t>
  </si>
  <si>
    <t>1.名称:火灾声光报警器
2.规格:详设计要求
3.其他:包括但不限于规范及图纸范围内的一切相关工作内容</t>
  </si>
  <si>
    <t>030904003001</t>
  </si>
  <si>
    <t>带消防电话插孔的手动火灾报警按钮</t>
  </si>
  <si>
    <t>1.名称:带消防电话插孔的手动火灾报警按钮
2.规格:详设计要求
3.其他:包括但不限于规范及图纸范围内的一切相关工作内容</t>
  </si>
  <si>
    <t>030904003002</t>
  </si>
  <si>
    <t>求助报警按钮</t>
  </si>
  <si>
    <t>1.名称:求助报警按钮
2.规格:详设计要求
3.其他:包括但不限于规范及图纸范围内的一切相关工作内容</t>
  </si>
  <si>
    <t>030904003003</t>
  </si>
  <si>
    <t>消火栓按钮</t>
  </si>
  <si>
    <t>030904007001</t>
  </si>
  <si>
    <t>吸顶式扬声器</t>
  </si>
  <si>
    <t>1.名称:吸顶式扬声器
2.规格:详设计要求
3.其他:包括但不限于规范及图纸范围内的一切相关工作内容</t>
  </si>
  <si>
    <t>030904006001</t>
  </si>
  <si>
    <t>消防专用电话总机</t>
  </si>
  <si>
    <t>1.名称:消防专用电话总机
2.规格:详设计要求
3.其他:包括但不限于规范及图纸范围内的一切相关工作内容</t>
  </si>
  <si>
    <t>部</t>
  </si>
  <si>
    <t>030904006002</t>
  </si>
  <si>
    <t>消防电话分机</t>
  </si>
  <si>
    <t>1.名称:消防电话分机
2.规格:详设计要求
3.其他:包括但不限于规范及图纸范围内的一切相关工作内容</t>
  </si>
  <si>
    <t>030904008010</t>
  </si>
  <si>
    <t>消防水泵模块（一输出七输入模块）</t>
  </si>
  <si>
    <t>1.名称:消防水泵模块（一输出七输入模块）
2.规格:详设计要求
3.其他:包括但不限于规范及图纸范围内的一切相关工作内容</t>
  </si>
  <si>
    <t>030904008011</t>
  </si>
  <si>
    <t>低压柜切非模块</t>
  </si>
  <si>
    <t>1.名称:低压柜切非模块
2.规格:详设计要求
3.其他:包括但不限于规范及图纸范围内的一切相关工作内容</t>
  </si>
  <si>
    <t>030904008014</t>
  </si>
  <si>
    <t>防排烟风机模块</t>
  </si>
  <si>
    <t>1.名称:防排烟风机模块
2.规格:详设计要求
3.其他:包括但不限于规范及图纸范围内的一切相关工作内容</t>
  </si>
  <si>
    <t>030904008015</t>
  </si>
  <si>
    <t>稳压泵模块（五输入模块）</t>
  </si>
  <si>
    <t>1.名称:稳压泵模块（五输入模块）
2.规格:详设计要求
3.其他:包括但不限于规范及图纸范围内的一切相关工作内容</t>
  </si>
  <si>
    <t>030904008013</t>
  </si>
  <si>
    <t>输入模块</t>
  </si>
  <si>
    <t>1.名称:输入模块
2.规格:详设计要求
3.其他:包括但不限于规范及图纸范围内的一切相关工作内容</t>
  </si>
  <si>
    <t>030904008016</t>
  </si>
  <si>
    <t>输入输出模块</t>
  </si>
  <si>
    <t>1.名称:输入输出模块
2.规格:详设计要求
3.其他:包括但不限于规范及图纸范围内的一切相关工作内容</t>
  </si>
  <si>
    <t>030904001005</t>
  </si>
  <si>
    <t>感温探测器</t>
  </si>
  <si>
    <t>1.名称:感温探测器
2.规格:详设计要求
3.安装方式:吸顶安装
4.其他:包括但不限于规范及图纸范围内的一切相关工作内容</t>
  </si>
  <si>
    <t>030904001006</t>
  </si>
  <si>
    <t>感烟探测器</t>
  </si>
  <si>
    <t>1.名称:感烟探测器
2.规格:详设计要求
3.安装方式:吸顶安装
4.其他:包括但不限于规范及图纸范围内的一切相关工作内容</t>
  </si>
  <si>
    <t>1.名称:接线盒
2.规格:86型
3.材质:塑料
4.安装方式:暗装
5.其他:包括但不限于规范及图纸范围内的一切相关工作内容</t>
  </si>
  <si>
    <t>030905001001</t>
  </si>
  <si>
    <t>自动报警系统调试</t>
  </si>
  <si>
    <t>1.点数:64点以下
2.线制:总线制</t>
  </si>
  <si>
    <t>030503006002</t>
  </si>
  <si>
    <t>双电源型三相交流有中性线电源电压传感器</t>
  </si>
  <si>
    <t>1.名称:双电源型三相交流有中性线电源电压传感器
2.规格:HSAD-2VAN3
3.其他:包括但不限于规范及图纸范围内的一切相关工作内容</t>
  </si>
  <si>
    <t>030503006003</t>
  </si>
  <si>
    <t>消防设备电源状态监控器</t>
  </si>
  <si>
    <t>1.名称:消防设备电源状态监控器
2.规格:HSAD-F1
3.其他:包括但不限于规范及图纸范围内的一切相关工作内容</t>
  </si>
  <si>
    <t>1.名称:报警回路
2.型号、材质、规格:ZN-RVVSP-2x1.5mm
3.配线形式:综合考虑
4.其他:包括但不限于规范及图纸范围内的一切相关工作内容</t>
  </si>
  <si>
    <t>1.名称:报警回路
2.型号、材质、规格:NH-RVS-2x2.5mm
3.配线形式:综合考虑
4.其他:包括但不限于规范及图纸范围内的一切相关工作内容</t>
  </si>
  <si>
    <t>031101077001</t>
  </si>
  <si>
    <t>监控主机</t>
  </si>
  <si>
    <t>1.名称:监控主机
2.规格:WEFPS-B256
配USB接口；配置RJ45接口；
自备后备电源，保证4小时连续供电
3.其他:包括但不限于规范及图纸范围内的一切相关工作内容</t>
  </si>
  <si>
    <t>030904001007</t>
  </si>
  <si>
    <t>分离式电气火灾监控探测器</t>
  </si>
  <si>
    <t>1.名称:分离式电气火灾监控探测器
2.规格:300mA
3.其他:包括但不限于规范及图纸范围内的一切相关工作内容</t>
  </si>
  <si>
    <t>030904008017</t>
  </si>
  <si>
    <t>电气火灾监控单元</t>
  </si>
  <si>
    <t>1.名称:电气火灾监控单元
2.规格:详设计要求
3.其他:包括但不限于规范及图纸范围内的一切相关工作内容</t>
  </si>
  <si>
    <t>030411001003</t>
  </si>
  <si>
    <t>1.名称:报警回路
2.型号、材质、规格:ZR-RVS-2x1.0mm
3.配线形式:综合考虑
4.其他:包括但不限于规范及图纸范围内的一切相关工作内容</t>
  </si>
  <si>
    <t>031101077002</t>
  </si>
  <si>
    <t>防火门区域分机</t>
  </si>
  <si>
    <t>1.名称:防火门区域分机
2.规格：ZXMF
3.其他:包括但不限于规范及图纸范围内的一切相关工作内容</t>
  </si>
  <si>
    <t>030904008019</t>
  </si>
  <si>
    <t>常闭双扇防火门监控模块</t>
  </si>
  <si>
    <t>1.名称:常闭双扇防火门监控模块
2.规格:含2门磁开关永磁体
3.其他:包括但不限于规范及图纸范围内的一切相关工作内容</t>
  </si>
  <si>
    <t>030904008020</t>
  </si>
  <si>
    <t>防火门门磁开关</t>
  </si>
  <si>
    <t>1.名称:防火门门磁开关
2.规格:按设计说明
3.其他:包括但不限于规范及图纸范围内的一切相关工作内容</t>
  </si>
  <si>
    <t>1.名称:信号线
2.型号、材质、规格:ZR-RVS-2*1.5
3.配线形式:综合考虑
4.其他:包括但不限于规范及图纸范围内的一切相关工作内容</t>
  </si>
  <si>
    <t>地下室消防水</t>
  </si>
  <si>
    <t>030901002001</t>
  </si>
  <si>
    <t>热浸镀锌无缝钢管</t>
  </si>
  <si>
    <t>1.安装部位:室内
2.材质:热浸镀锌无缝钢管
3.规格:DN65
4.连接方式:沟槽连接
5.刷油:防锈漆两遍、调和漆两遍
6.压力试验及吹、洗设计要求:包括除锈,水冲洗、水压试验等
7.其他:包括但不限于规范及图纸范围内的一切相关工作内容</t>
  </si>
  <si>
    <t>030901002003</t>
  </si>
  <si>
    <t>1.安装部位:室内
2.材质:热浸镀锌无缝钢管
3.规格:DN150
4.连接方式:沟槽连接
5.刷油:防锈漆两遍、调和漆两遍
6.压力试验及吹、洗设计要求:包括除锈,水冲洗、水压试验等
7.其他:包括但不限于规范及图纸范围内的一切相关工作内容</t>
  </si>
  <si>
    <t>1.名称:明杆闸阀
2.规格、压力等级:DN150，2.5MPa
3.连接形式:法兰连接
4.其他:包括但不限于规范及图纸范围内的一切相关工作内容</t>
  </si>
  <si>
    <t>1.名称:止回阀
2.规格、压力等级:DN150，2.5MPa
3.连接形式:法兰连接
4.其他:包括但不限于规范及图纸范围内的一切相关工作内容</t>
  </si>
  <si>
    <t>可调式减压阀组</t>
  </si>
  <si>
    <t>1.名称:可调式减压阀组
2.规格、压力等级:DN150，阀前1.5MPa阀后0.6MPa
3.连接形式:法兰连接
4.含2个比例式减压阀、2个可调式先导减压阀、6个压力表、4个闸阀、2个可曲挠橡胶接头、2个Y型过滤器、2个DN100试水阀、2个安全阀、2个压力传感器
5.其他:包括但不限于规范及图纸范围内的一切相关工作内容</t>
  </si>
  <si>
    <t>1.名称、类型:刚性防水套管
2.规格:DN150
3.其他:包括但不限于规范及图纸范围内的一切相关工作内容</t>
  </si>
  <si>
    <t>030901010002</t>
  </si>
  <si>
    <t>室内减压稳压消火栓</t>
  </si>
  <si>
    <t>1.名称:室内减压稳压消火栓
2.安装方式:明装
3.型号、规格:SG20B65Z-J(单栓),箱体尺寸1000(高)*700*200,详图集15S202-15。(每个消火栓箱内配DN65消火栓1个,DN65L25m长衬胶水带一条,19mm直流水枪一支,L25m消防软管卷盘一条)
4.其他:包括但不限于规范及图纸范围内的一切相关工作内容</t>
  </si>
  <si>
    <t>030901013001</t>
  </si>
  <si>
    <t>手提式磷酸铵盐干粉灭火器</t>
  </si>
  <si>
    <t>1.名称:手提式磷酸铵盐干粉灭火器
2.规格、型号:MF/ABC4
3.一组含2灭火器1灭火器箱
4.其他:包括但不限于规范及图纸范围内的一切相关工作内容</t>
  </si>
  <si>
    <t>030901013002</t>
  </si>
  <si>
    <t>推车式干粉磷酸铵盐灭火器</t>
  </si>
  <si>
    <t>1.名称:推车式干粉磷酸铵盐灭火器
2.规格、型号:MFT/ABC20
3.其他:包括但不限于规范及图纸范围内的一切相关工作内容</t>
  </si>
  <si>
    <t>030901013003</t>
  </si>
  <si>
    <t>悬挂式超细干粉灭火器</t>
  </si>
  <si>
    <t>1.名称:悬挂式超细干粉灭火器
2.其他:包括但不限于规范及图纸范围内的一切相关工作内容</t>
  </si>
  <si>
    <t>1.名称:管道支架制作安装
2.工作内容:含除锈刷漆樟丹二道,灰色调和漆二道
3.其他:包括但不限于规范及图纸范围内的一切相关工作内容</t>
  </si>
  <si>
    <t>030905002001</t>
  </si>
  <si>
    <t>水灭火控制装置调试</t>
  </si>
  <si>
    <t>1.名称:消火栓灭火系统调试
2.其他:包括但不限于规范及图纸范围内的一切相关工作内容</t>
  </si>
  <si>
    <t>点</t>
  </si>
  <si>
    <t>030901001001</t>
  </si>
  <si>
    <t>1.安装部位:室内
2.材质:热浸镀锌无缝钢管
3.规格:DN25
4.连接方式:螺纹连接
5.刷油:防锈漆两遍、调和漆两遍
6.压力试验及吹、洗设计要求:包括除锈,水冲洗、水压试验等
7.其他:包括但不限于规范及图纸范围内的一切相关工作内容</t>
  </si>
  <si>
    <t>030901001002</t>
  </si>
  <si>
    <t>1.安装部位:室内
2.材质:热浸镀锌无缝钢管
3.规格:DN32
4.连接方式:螺纹连接
5.刷油:防锈漆两遍、调和漆两遍
6.压力试验及吹、洗设计要求:包括除锈,水冲洗、水压试验等
7.其他:包括但不限于规范及图纸范围内的一切相关工作内容</t>
  </si>
  <si>
    <t>030901001003</t>
  </si>
  <si>
    <t>1.安装部位:室内
2.材质:热浸镀锌无缝钢管
3.规格:DN40
4.连接方式:螺纹连接
5.刷油:防锈漆两遍、调和漆两遍
6.压力试验及吹、洗设计要求:包括除锈,水冲洗、水压试验等
7.其他:包括但不限于规范及图纸范围内的一切相关工作内容</t>
  </si>
  <si>
    <t>030901001004</t>
  </si>
  <si>
    <t>1.安装部位:室内
2.材质:热浸镀锌无缝钢管
3.规格:DN50
4.连接方式:螺纹连接
5.刷油:防锈漆两遍、调和漆两遍
6.压力试验及吹、洗设计要求:包括除锈,水冲洗、水压试验等
7.其他:包括但不限于规范及图纸范围内的一切相关工作内容</t>
  </si>
  <si>
    <t>030901002004</t>
  </si>
  <si>
    <t>030901002005</t>
  </si>
  <si>
    <t>1.安装部位:室内
2.材质:热浸镀锌无缝钢管
3.规格:DN80
4.连接方式:沟槽连接
5.刷油:防锈漆两遍、调和漆两遍
6.压力试验及吹、洗设计要求:包括除锈,水冲洗、水压试验等
7.其他:包括但不限于规范及图纸范围内的一切相关工作内容</t>
  </si>
  <si>
    <t>030901002006</t>
  </si>
  <si>
    <t>1.安装部位:室内
2.材质:热浸镀锌无缝钢管
3.规格:DN100
4.连接方式:沟槽连接
5.刷油:防锈漆两遍、调和漆两遍
6.压力试验及吹、洗设计要求:包括除锈,水冲洗、水压试验等
7.其他:包括但不限于规范及图纸范围内的一切相关工作内容</t>
  </si>
  <si>
    <t>030901002007</t>
  </si>
  <si>
    <t>030901002008</t>
  </si>
  <si>
    <t>1.安装部位:室内
2.材质:热浸镀锌无缝钢管
3.规格:DN200
4.连接方式:沟槽连接
5.刷油:防锈漆两遍、调和漆两遍
6.压力试验及吹、洗设计要求:包括除锈,水冲洗、水压试验等
7.其他:包括但不限于规范及图纸范围内的一切相关工作内容</t>
  </si>
  <si>
    <t>030901003001</t>
  </si>
  <si>
    <t>水喷淋(雾)喷头</t>
  </si>
  <si>
    <t>1.名称:喷头
2.规格:直立型DN15，K=80
3.其他:包括但不限于规范及图纸范围内的一切相关工作内容</t>
  </si>
  <si>
    <t>030901003002</t>
  </si>
  <si>
    <t>1.名称:侧喷式喷头
2.规格:直立型DN32，K=80
3.其他:包括但不限于规范及图纸范围内的一切相关工作内容</t>
  </si>
  <si>
    <t>截止阀</t>
  </si>
  <si>
    <t>1.名称:截止阀
2.规格、压力等级:D50，2.5MPa
3.连接形式:法兰连接
4.其他:包括但不限于规范及图纸范围内的一切相关工作内容</t>
  </si>
  <si>
    <t>031003003027</t>
  </si>
  <si>
    <t>1.名称:明杆闸阀
2.规格、压力等级:DN200，2.5MPa
3.连接形式:法兰连接
4.其他:包括但不限于规范及图纸范围内的一切相关工作内容</t>
  </si>
  <si>
    <t>031003003028</t>
  </si>
  <si>
    <t>1.名称:止回阀
2.规格、压力等级:DN50，2.5MPa
3.连接形式:法兰连接
4.其他:包括但不限于规范及图纸范围内的一切相关工作内容</t>
  </si>
  <si>
    <t>电信号阀</t>
  </si>
  <si>
    <t>1.名称:电信号阀
2.规格、压力等级:DN200，2.5MPa
3.连接形式:法兰连接
4.其他:包括但不限于规范及图纸范围内的一切相关工作内容</t>
  </si>
  <si>
    <t>1.名称:电信号阀
2.规格、压力等级:DN150，2.5MPa
3.连接形式:法兰连接
4.其他:包括但不限于规范及图纸范围内的一切相关工作内容</t>
  </si>
  <si>
    <t>1.名称:电信号阀
2.规格、压力等级:DN100，2.5MPa
3.连接形式:法兰连接
4.其他:包括但不限于规范及图纸范围内的一切相关工作内容</t>
  </si>
  <si>
    <t>031003003009</t>
  </si>
  <si>
    <t>1.名称:电信号阀
2.规格、压力等级:DN65，2.5MPa
3.连接形式:法兰连接
4.其他:包括但不限于规范及图纸范围内的一切相关工作内容</t>
  </si>
  <si>
    <t>031003003010</t>
  </si>
  <si>
    <t>1.名称:电信号阀
2.规格、压力等级:DN50，2.5MPa
3.连接形式:法兰连接
4.其他:包括但不限于规范及图纸范围内的一切相关工作内容</t>
  </si>
  <si>
    <t>031003003011</t>
  </si>
  <si>
    <t>1.名称:电信号阀
2.规格、压力等级:DN40，2.5MPa
3.连接形式:法兰连接
4.其他:包括但不限于规范及图纸范围内的一切相关工作内容</t>
  </si>
  <si>
    <t>031003003012</t>
  </si>
  <si>
    <t>1.名称:电信号阀
2.规格、压力等级:DN32，2.5MPa
3.连接形式:法兰连接
4.其他:包括但不限于规范及图纸范围内的一切相关工作内容</t>
  </si>
  <si>
    <t>031003003013</t>
  </si>
  <si>
    <t>1.名称:电信号阀
2.规格、压力等级:DN25，2.5MPa
3.连接形式:法兰连接
4.其他:包括但不限于规范及图纸范围内的一切相关工作内容</t>
  </si>
  <si>
    <t>1.名称:自动排气阀
2.规格、压力等级:DN25
3.连接形式:螺纹连接
4.其他:包括但不限于规范及图纸范围内的一切相关工作内容</t>
  </si>
  <si>
    <t>031003003014</t>
  </si>
  <si>
    <t>电磁阀</t>
  </si>
  <si>
    <t>1.名称:电磁阀
2.规格、压力等级:DN50，2.5MPa
3.连接形式:法兰连接
4.其他:包括但不限于规范及图纸范围内的一切相关工作内容</t>
  </si>
  <si>
    <t>030901004001</t>
  </si>
  <si>
    <t>湿式报警阀</t>
  </si>
  <si>
    <t>1.名称:湿式报警阀
2.规格、压力等级:DN150
3.连接形式:法兰连接
4.其他:包括但不限于规范及图纸范围内的一切相关工作内容</t>
  </si>
  <si>
    <t>030901006001</t>
  </si>
  <si>
    <t>水流指示器</t>
  </si>
  <si>
    <t>1.名称:水流指示器
2.规格:DN200
3.连接形式:法兰连接
4.其他:包括但不限于规范及图纸范围内的一切相关工作内容</t>
  </si>
  <si>
    <t>030901006002</t>
  </si>
  <si>
    <t>1.名称:水流指示器
2.规格:DN150
3.连接形式:法兰连接
4.其他:包括但不限于规范及图纸范围内的一切相关工作内容</t>
  </si>
  <si>
    <t>030901006003</t>
  </si>
  <si>
    <t>1.名称:水流指示器
2.规格:DN100
3.连接形式:法兰连接
4.其他:包括但不限于规范及图纸范围内的一切相关工作内容</t>
  </si>
  <si>
    <t>030901006004</t>
  </si>
  <si>
    <t>1.名称:水流指示器
2.规格:DN65
3.连接形式:法兰连接
4.其他:包括但不限于规范及图纸范围内的一切相关工作内容</t>
  </si>
  <si>
    <t>030901008001</t>
  </si>
  <si>
    <t>末端试水装置</t>
  </si>
  <si>
    <t>1.名称:末端试水装置
2.规格:DN25
3.其他:包括但不限于规范及图纸范围内的一切相关工作内容</t>
  </si>
  <si>
    <t>1.名称:可调式减压阀组
2.规格、压力等级:DN150，阀前1.40MPa发后1.0MPa
3.连接形式:法兰连接
4.含4个可调式先导减压阀、6个压力表、4个闸阀、2个可曲挠橡胶接头、2个Y型过滤器、2个DN100试水阀、2个安全阀、2个压力传感器
5.其他:包括但不限于规范及图纸范围内的一切相关工作内容</t>
  </si>
  <si>
    <t>1.名称:可调式减压阀组
2.规格、压力等级:DN200，阀前1.40MPa发后0.65MPa
3.连接形式:法兰连接
4.含4个可调式先导减压阀、6个压力表、4个闸阀、2个可曲挠橡胶接头、2个Y型过滤器、2个DN100试水阀、2个安全阀、2个压力传感器
5.其他:包括但不限于规范及图纸范围内的一切相关工作内容</t>
  </si>
  <si>
    <t>1.名称、类型:刚性防水套管
2.规格:DN25
3.其他:包括但不限于规范及图纸范围内的一切相关工作内容</t>
  </si>
  <si>
    <t>1.名称、类型:刚性防水套管
2.规格:DN32
3.其他:包括但不限于规范及图纸范围内的一切相关工作内容</t>
  </si>
  <si>
    <t>031002003005</t>
  </si>
  <si>
    <t>1.名称、类型:刚性防水套管
2.规格:DN40
3.其他:包括但不限于规范及图纸范围内的一切相关工作内容</t>
  </si>
  <si>
    <t>031002003006</t>
  </si>
  <si>
    <t>1.名称、类型:刚性防水套管
2.规格:DN50
3.其他:包括但不限于规范及图纸范围内的一切相关工作内容</t>
  </si>
  <si>
    <t>031002003007</t>
  </si>
  <si>
    <t>1.名称、类型:刚性防水套管
2.规格:DN65
3.其他:包括但不限于规范及图纸范围内的一切相关工作内容</t>
  </si>
  <si>
    <t>031002003008</t>
  </si>
  <si>
    <t>1.名称、类型:刚性防水套管
2.规格:DN80
3.其他:包括但不限于规范及图纸范围内的一切相关工作内容</t>
  </si>
  <si>
    <t>031002003009</t>
  </si>
  <si>
    <t>1.名称、类型:刚性防水套管
2.规格:DN100
3.其他:包括但不限于规范及图纸范围内的一切相关工作内容</t>
  </si>
  <si>
    <t>031002003010</t>
  </si>
  <si>
    <t>1.名称、类型:刚性防水套管
2.规格:DN200
3.其他:包括但不限于规范及图纸范围内的一切相关工作内容</t>
  </si>
  <si>
    <t>030905002002</t>
  </si>
  <si>
    <t>1.名称:自动喷水灭火系统
2.其他:包括但不限于规范及图纸范围内的一切相关工作内容</t>
  </si>
  <si>
    <t>室内消火栓泵组</t>
  </si>
  <si>
    <t>1.名称:室内消火栓泵组(一用一备)(含控制柜)
2.规格:XBD15.6/40-DLL
Q=144m3/hH=160mN=110Kw
3.减振装置形式、数量:按设计要求
4.工作内容:国标清单规定完成的内容以及设计、招标文件要求的其他辅助性工作
5.计量规则:按国标清单计算规则</t>
  </si>
  <si>
    <t>喷淋泵组</t>
  </si>
  <si>
    <t>1.名称:喷淋泵组(两用一备)(含控制柜)
2.规格:XBD14.7/40-DLL
Q=144m3/hH=150mN=90Kw
3.减振装置形式、数量:按设计要求
4.工作内容:国标清单规定完成的内容以及设计、招标文件要求的其他辅助性工作
5.计量规则:按国标清单计算规则</t>
  </si>
  <si>
    <t>030109011003</t>
  </si>
  <si>
    <t>室内消火栓增压稳压泵</t>
  </si>
  <si>
    <t>1.名称:室内消火栓增压稳压泵(一用一备)(含控制柜)
2.规格:ADL3-29
Q=3.6m3/hH=128mN=4.0Kw
3.减振装置形式、数量:按设计要求
4.工作内容:国标清单规定完成的内容以及设计、招标文件要求的其他辅助性工作
5.计量规则:按国标清单计算规则</t>
  </si>
  <si>
    <t>031006004001</t>
  </si>
  <si>
    <t>室内消火栓增压稳压气压罐</t>
  </si>
  <si>
    <t>1.名称:室内消火栓增压稳压气压罐
2.型号、规格:φ600x1680
3.技术要求及参数:符合相关的国家或行业标准，详见招标文件与设计说明,应满足设计与招标要求
4.工作内容:包括基础或支吊架制安，除锈刷漆等及国标清单规定完成的内容以及设计、招标文件要求的其他辅助性工作
5.计量规则:按国标清单计算规则</t>
  </si>
  <si>
    <t>030109011004</t>
  </si>
  <si>
    <t>室内喷淋增压稳压泵</t>
  </si>
  <si>
    <t>1.名称:室内喷淋增压稳压泵(一用一备)
2.规格:ADL3-29
Q=3.6m3/hH=128mN=4.0Kw
3.减振装置形式、数量:按设计要求
4.工作内容:国标清单规定完成的内容以及设计、招标文件要求的其他辅助性工作
5.计量规则:按国标清单计算规则</t>
  </si>
  <si>
    <t>031006004002</t>
  </si>
  <si>
    <t>室内喷淋增压稳压气压罐</t>
  </si>
  <si>
    <t>1.名称:室内喷淋增压稳压气压罐
2.型号、规格:φ600x1680
3.技术要求及参数:符合相关的国家或行业标准，详见招标文件与设计说明,应满足设计与招标要求
4.工作内容:包括基础或支吊架制安，除锈刷漆等及国标清单规定完成的内容以及设计、招标文件要求的其他辅助性工作
5.计量规则:按国标清单计算规则</t>
  </si>
  <si>
    <t>玻璃管水位计</t>
  </si>
  <si>
    <t>1.名称:玻璃管水位计
2.型号、规格:D250
3.其他:包括但不限于规范及图纸范围内的一切相关工作内容</t>
  </si>
  <si>
    <t>水锤消除器</t>
  </si>
  <si>
    <t>1.名称:水锤消除器
2.规格、压力等级:DN150
3.连接形式:法兰连接</t>
  </si>
  <si>
    <t>030601002002</t>
  </si>
  <si>
    <t>1.名称:压力表
2.连接形式:法兰连接</t>
  </si>
  <si>
    <t>030601002003</t>
  </si>
  <si>
    <t>压力传感器</t>
  </si>
  <si>
    <t>1.名称:压力传感器
2.型号、规格:DN150
3.连接形式:法兰连接</t>
  </si>
  <si>
    <t>030601002004</t>
  </si>
  <si>
    <t>1.名称:压力传感器
2.型号、规格:DN50
3.连接形式:法兰连接</t>
  </si>
  <si>
    <t>031003003017</t>
  </si>
  <si>
    <t>1.名称:缓闭消声止回阀
2.规格、压力等级:DN50，2.5MPa
3.连接形式:法兰连接
4.其他:包括但不限于规范及图纸范围内的一切相关工作内容</t>
  </si>
  <si>
    <t>031003003018</t>
  </si>
  <si>
    <t>1.名称:缓闭消声止回阀
2.规格、压力等级:DN150，2.5MPa
3.连接形式:法兰连接
4.其他:包括但不限于规范及图纸范围内的一切相关工作内容</t>
  </si>
  <si>
    <t>031003003019</t>
  </si>
  <si>
    <t>流量测试装置</t>
  </si>
  <si>
    <t>1.名称:流量测试装置
2.规格、压力等级:DN100
3.连接形式:法兰连接
4.其他:包括但不限于规范及图纸范围内的一切相关工作内容</t>
  </si>
  <si>
    <t>031003003020</t>
  </si>
  <si>
    <t>1.名称:电磁阀
2.规格、压力等级:DN100，2.5MPa
3.连接形式:法兰连接
4.其他:包括但不限于规范及图纸范围内的一切相关工作内容</t>
  </si>
  <si>
    <t>液动水位控制阀</t>
  </si>
  <si>
    <t>1.名称:液动水位控制阀
2.规格、压力等级:DN100，2.5MPa
3.连接形式:法兰连接
4.其他:包括但不限于规范及图纸范围内的一切相关工作内容</t>
  </si>
  <si>
    <t>031003001005</t>
  </si>
  <si>
    <t>泄压阀</t>
  </si>
  <si>
    <t>1.名称:泄压阀
2.规格、压力等级:DN100，2.5MPa
3.连接形式:法兰连接</t>
  </si>
  <si>
    <t>031003003021</t>
  </si>
  <si>
    <t>1.名称:明杆闸阀
2.规格、压力等级:DN250，2.5MPa
3.连接形式:法兰连接
4.其他:包括但不限于规范及图纸范围内的一切相关工作内容</t>
  </si>
  <si>
    <t>031003003022</t>
  </si>
  <si>
    <t>031003003023</t>
  </si>
  <si>
    <t>031003003024</t>
  </si>
  <si>
    <t>1.名称:明杆闸阀
2.规格、压力等级:DN100，2.5MPa
3.连接形式:法兰连接
4.其他:包括但不限于规范及图纸范围内的一切相关工作内容</t>
  </si>
  <si>
    <t>031003003025</t>
  </si>
  <si>
    <t>1.名称:明杆闸阀
2.规格、压力等级:DN65，2.5MPa
3.连接形式:法兰连接
4.其他:包括但不限于规范及图纸范围内的一切相关工作内容</t>
  </si>
  <si>
    <t>031003003026</t>
  </si>
  <si>
    <t>1.名称:明杆闸阀
2.规格、压力等级:DN50，2.5MPa
3.连接形式:法兰连接
4.其他:包括但不限于规范及图纸范围内的一切相关工作内容</t>
  </si>
  <si>
    <t>031003001006</t>
  </si>
  <si>
    <t>1.名称:浮球阀
2.规格、压力等级:DN15，2.5MPa
3.连接形式:法兰连接
4.其他:包括但不限于规范及图纸范围内的一切相关工作内容</t>
  </si>
  <si>
    <t>Y型过滤器</t>
  </si>
  <si>
    <t>1.名称:Y型过滤器
2.型号、规格:DN250，2.5MPa
3.连接形式:法兰连接</t>
  </si>
  <si>
    <t>1.名称:Y型过滤器
2.型号、规格:DN100，2.5MPa
3.连接形式:法兰连接</t>
  </si>
  <si>
    <t>1.名称:Y型过滤器
2.型号、规格:DN50，2.5MPa
3.连接形式:法兰连接</t>
  </si>
  <si>
    <t>031003001007</t>
  </si>
  <si>
    <t>1.名称:可曲挠橡胶接头
2.规格、压力等级:DN250，2.5MPa
3.连接形式:法兰连接</t>
  </si>
  <si>
    <t>031003001008</t>
  </si>
  <si>
    <t>1.名称:可曲挠橡胶接头
2.规格、压力等级:DN150，2.5MPa
3.连接形式:法兰连接</t>
  </si>
  <si>
    <t>031003001009</t>
  </si>
  <si>
    <t>1.名称:可曲挠橡胶接头
2.规格、压力等级:DN50，2.5MPa
3.连接形式:法兰连接</t>
  </si>
  <si>
    <t>030901002009</t>
  </si>
  <si>
    <t>030901002010</t>
  </si>
  <si>
    <t>030901002011</t>
  </si>
  <si>
    <t>030901002012</t>
  </si>
  <si>
    <t>030901001005</t>
  </si>
  <si>
    <t>1.名称、类型:柔性防水套管
2.规格:DN250
3.其他:包括但不限于规范及图纸范围内的一切相关工作内容</t>
  </si>
  <si>
    <t>1.名称、类型:柔性防水套管
2.规格:DN200
3.其他:包括但不限于规范及图纸范围内的一切相关工作内容</t>
  </si>
  <si>
    <t>1.名称、类型:柔性防水套管
2.规格:DN150
3.其他:包括但不限于规范及图纸范围内的一切相关工作内容</t>
  </si>
  <si>
    <t>1.名称、类型:柔性防水套管
2.规格:DN100
3.其他:包括但不限于规范及图纸范围内的一切相关工作内容</t>
  </si>
  <si>
    <t>1.名称、类型:柔性防水套管
2.规格:DN50
3.其他:包括但不限于规范及图纸范围内的一切相关工作内容</t>
  </si>
  <si>
    <t>1.名称、类型:柔性防水套管
2.规格:DN15
3.其他:包括但不限于规范及图纸范围内的一切相关工作内容</t>
  </si>
  <si>
    <t>030804017001</t>
  </si>
  <si>
    <t>溢流管</t>
  </si>
  <si>
    <t>1.材质:不锈钢管
2.规格:DN150
3.含溢流漏斗、防虫网罩</t>
  </si>
  <si>
    <t>030804017002</t>
  </si>
  <si>
    <t>呼吸管/通气管</t>
  </si>
  <si>
    <t>1.材质:不锈钢管
2.规格:DN200
3.含通气帽、防虫网罩</t>
  </si>
  <si>
    <t>030804017003</t>
  </si>
  <si>
    <t>放空管</t>
  </si>
  <si>
    <t>1.材质:不锈钢管
2.规格:DN100</t>
  </si>
  <si>
    <t>030804017004</t>
  </si>
  <si>
    <t>试压泄水回水管</t>
  </si>
  <si>
    <t>030804017005</t>
  </si>
  <si>
    <t>进水管</t>
  </si>
  <si>
    <t>1.材质:不锈钢管
2.规格:DN150</t>
  </si>
  <si>
    <t>030804017006</t>
  </si>
  <si>
    <t>030804017007</t>
  </si>
  <si>
    <t>吸水管</t>
  </si>
  <si>
    <t>1.材质:不锈钢管
2.规格:DN250</t>
  </si>
  <si>
    <t>030804017008</t>
  </si>
  <si>
    <t>浮球阀导管</t>
  </si>
  <si>
    <t>1.材质:不锈钢管
2.规格:DN15</t>
  </si>
  <si>
    <t>030804001001</t>
  </si>
  <si>
    <t>钢制同心异径</t>
  </si>
  <si>
    <t>1.材质:钢管
2.规格:同心异径DN250</t>
  </si>
  <si>
    <t>030804001002</t>
  </si>
  <si>
    <t>1.材质:钢管
2.规格:同心异径DN150</t>
  </si>
  <si>
    <t>030902009004</t>
  </si>
  <si>
    <t>七氟丙烷气体灭火装置</t>
  </si>
  <si>
    <t>1.名称、类型:七氟丙烷气体灭火装置
2.规格:GQQ100/2.5-PAVLN（100Kg)
3.其他:包括但不限于规范及图纸范围内的一切相关工作内容</t>
  </si>
  <si>
    <t>031003006004</t>
  </si>
  <si>
    <t>泄压装置</t>
  </si>
  <si>
    <t>1.名称:泄压装置
2.泄压面积0.12平方米，预留洞口尺寸480*270
5.其他:包括但不限于规范及图纸范围内的一切相关工作内容</t>
  </si>
  <si>
    <t>泡沫灭火系统</t>
  </si>
  <si>
    <t>030903007002</t>
  </si>
  <si>
    <t>泡沫比例混合器</t>
  </si>
  <si>
    <t>1.名称:泡沫比例混合器
2.规格:泡沫比例混合比3％
3.其他:包括但不限于规范及图纸范围内的一切相关工作内容</t>
  </si>
  <si>
    <t>030903008002</t>
  </si>
  <si>
    <t>泡沫罐</t>
  </si>
  <si>
    <t>1.名称:泡沫罐
2.规格:PGNL2000，容量2000L，水成泡沫液1.2Mpa
3.其他:包括但不限于规范及图纸范围内的一切相关工作内容</t>
  </si>
  <si>
    <t>031003003029</t>
  </si>
  <si>
    <t>泡沫液控制阀</t>
  </si>
  <si>
    <t>1.名称:泡沫液控制阀
2.规格:DN50
3.其他:包括但不限于规范及图纸范围内的一切相关工作内容</t>
  </si>
  <si>
    <t>031003003030</t>
  </si>
  <si>
    <t>泡沫罐供水信号阀</t>
  </si>
  <si>
    <t>1.名称:泡沫罐供水信号阀
2.规格:DN50
3.其他:包括但不限于规范及图纸范围内的一切相关工作内容</t>
  </si>
  <si>
    <t>地下室防排烟</t>
  </si>
  <si>
    <t>030108003006</t>
  </si>
  <si>
    <t>P(Y)-B1-5、P(Y)-B1-6</t>
  </si>
  <si>
    <t>1.名称:消防轴流风机
2.规格:L=33000/20000CMH,H=700/350Pa,N=15/5.5kW/380V/50HZ
3.安装方式:吊装
4.减振器、支架制作安装
5.其他:包括但不限于规范及图纸范围内的一切相关工作内容</t>
  </si>
  <si>
    <t>030108003015</t>
  </si>
  <si>
    <t>LJYS-B1-01、QJYS-B1-01</t>
  </si>
  <si>
    <t>1.名称:加压风机
2.规格:L=10000CMH,H=500Pa，N=3kW/380V/50HZ
3.安装方式:吊装
4.减振器、支架制作安装
5.其他:包括但不限于规范及图纸范围内的一切相关工作内容</t>
  </si>
  <si>
    <t>030108003001</t>
  </si>
  <si>
    <t>P(Y)-B1-4</t>
  </si>
  <si>
    <t>1.名称:双速柜式离心消防排烟排风风机
2.规格:L=33000/20000CMH,H=700/350Pa，N=15/5.5kW/380V/50HZ
3.安装方式:坐地式
4.减振器、支架制作安装
5.其他:包括但不限于规范及图纸范围内的一切相关工作内容</t>
  </si>
  <si>
    <t>030108003003</t>
  </si>
  <si>
    <t>P(Y)-B1-1~3</t>
  </si>
  <si>
    <t>1.名称:双速柜式离心消防排烟排风风机
2.规格:L=40000/24000CMH,H=700/350Pa，N=18.5/5.5kW/380V/50HZ
3.安装方式:坐地式
4.减振器、支架制作安装
5.其他:包括但不限于规范及图纸范围内的一切相关工作内容</t>
  </si>
  <si>
    <t>030108003011</t>
  </si>
  <si>
    <t>P(Y)-B1-7</t>
  </si>
  <si>
    <t>1.名称:双速柜式离心消防排烟排风风机
2.规格:L=36000/20000CMH,H=700/350Pa，N=15/5.5kW/380V/50HZV
3.安装方式:吊装
4.减振器、支架制作安装
5.其他:包括但不限于规范及图纸范围内的一切相关工作内容</t>
  </si>
  <si>
    <t>030108003004</t>
  </si>
  <si>
    <t>S(Y)-B1-1、S(Y)-B1-2</t>
  </si>
  <si>
    <t>1.名称:柜式离心消防补风风机
2.规格:L=20000CMH,H=300Pa，N=5.5W/380V/50HZ
3.安装方式:坐地式
4.减振器、支架制作安装
5.其他:包括但不限于规范及图纸范围内的一切相关工作内容</t>
  </si>
  <si>
    <t>030108003007</t>
  </si>
  <si>
    <t>S(Y)-B1-3~5</t>
  </si>
  <si>
    <t>1.名称:柜式离心消防补风风机
2.规格:L=18000CMH,H=300Pa，N=5.5kW/380V/50HZ
3.安装方式:坐地式
4.减振器、支架制作安装
5.其他:包括但不限于规范及图纸范围内的一切相关工作内容</t>
  </si>
  <si>
    <t>030108003012</t>
  </si>
  <si>
    <t>箱式低噪声离心风机PF-B1-1</t>
  </si>
  <si>
    <t>1.名称:箱式低噪声离心风机
2.规格:风量:4000CMHH=300Pa参考功率:1.1KW/380V/50HZ
3.安装方式:吊装
4.减振器、支架制作安装
5.其他:包括但不限于规范及图纸范围内的一切相关工作内容</t>
  </si>
  <si>
    <t>030108003002</t>
  </si>
  <si>
    <t>箱式低噪声离心风机SH-B1-1、PF-B1-2</t>
  </si>
  <si>
    <t>1.名称:箱式低噪声离心风机SH-B1-1、PF-B1-2
2.规格:风量:2000CMHH=300Pa参考功率:0.55KW/380V/50HZ
3.安装方式:吊装
4.减振器、支架制作安装
5.其他:包括但不限于规范及图纸范围内的一切相关工作内容</t>
  </si>
  <si>
    <t>030108003016</t>
  </si>
  <si>
    <t>箱式低噪声离心风机PF-B1-4</t>
  </si>
  <si>
    <t>1.名称:箱式低噪声离心风机PF-B1-4
2.规格:风量:风量:1500CMHH=300Pa参考功率:0.37KW/380V/50HZ
3.安装方式:吊装
4.减振器、支架制作安装
5.其他:包括但不限于规范及图纸范围内的一切相关工作内容</t>
  </si>
  <si>
    <t>030108003013</t>
  </si>
  <si>
    <t>防爆型轴流式排风机PF-B1-3(防爆型)</t>
  </si>
  <si>
    <t>1.名称:箱式离心排风机PF-B2-1
2.规格:L=600m3/h，H=200Pa，N=0.11kW/220V
3.安装方式:吊装
4.减振器、支架制作安装
5.其他:包括但不限于规范及图纸范围内的一切相关工作内容</t>
  </si>
  <si>
    <t>1.名称:壁式排气扇
2.规格:PQ50
3.其他:包括但不限于规范及图纸范围内的一切相关工作内容</t>
  </si>
  <si>
    <t>030404033002</t>
  </si>
  <si>
    <t>1.名称:壁式排气扇
2.规格:PQ300
3.其他:包括但不限于规范及图纸范围内的一切相关工作内容</t>
  </si>
  <si>
    <t>030503006001</t>
  </si>
  <si>
    <t>1.名称:压力传感器
2.规格:
3.其他:包括但不限于规范及图纸范围内的一切相关工作内容</t>
  </si>
  <si>
    <t>030703019001</t>
  </si>
  <si>
    <t>柔性接口</t>
  </si>
  <si>
    <t>1.名称:软接管
2.规格:详见图纸
3.其他:包括但不限于规范及图纸范围内的一切相关工作内容</t>
  </si>
  <si>
    <t>030703001001</t>
  </si>
  <si>
    <t>电动对开多页调节阀</t>
  </si>
  <si>
    <t>1.名称:电动对开多页调节阀
2.规格:400X400
3.支架制作安装
4.其他:包括但不限于规范及图纸范围内的一切相关工作内容</t>
  </si>
  <si>
    <t>030703001028</t>
  </si>
  <si>
    <t>风管止回阀</t>
  </si>
  <si>
    <t>1.名称:风管止回阀
2.规格:800X1200
3.支架制作安装
4.其他:包括但不限于规范及图纸范围内的一切相关工作内容</t>
  </si>
  <si>
    <t>030703001029</t>
  </si>
  <si>
    <t>1.名称:风管止回阀
2.规格:400X250
3.支架制作安装
4.其他:包括但不限于规范及图纸范围内的一切相关工作内容</t>
  </si>
  <si>
    <t>030703001033</t>
  </si>
  <si>
    <t>1.名称:风管止回阀
2.规格:630X250
3.支架制作安装
4.其他:包括但不限于规范及图纸范围内的一切相关工作内容</t>
  </si>
  <si>
    <t>030703001030</t>
  </si>
  <si>
    <t>1.名称:风管止回阀
2.规格:1000X500
3.支架制作安装
4.其他:包括但不限于规范及图纸范围内的一切相关工作内容</t>
  </si>
  <si>
    <t>030703001031</t>
  </si>
  <si>
    <t>1.名称:风管止回阀
2.规格:1000X630
3.支架制作安装
4.其他:包括但不限于规范及图纸范围内的一切相关工作内容</t>
  </si>
  <si>
    <t>030703001032</t>
  </si>
  <si>
    <t>1.名称:风管止回阀
2.规格:500X2000
3.支架制作安装
4.其他:包括但不限于规范及图纸范围内的一切相关工作内容</t>
  </si>
  <si>
    <t>030703001007</t>
  </si>
  <si>
    <t>70℃常闭排烟阀</t>
  </si>
  <si>
    <t>1.名称:70℃常闭排烟阀
2.规格:200X200
3.支架制作安装
4.其他:包括但不限于规范及图纸范围内的一切相关工作内容</t>
  </si>
  <si>
    <t>030703001011</t>
  </si>
  <si>
    <t>1.名称:70℃常闭排烟阀
2.规格:400x200
3.支架制作安装
4.其他:包括但不限于规范及图纸范围内的一切相关工作内容</t>
  </si>
  <si>
    <t>030703001013</t>
  </si>
  <si>
    <t>1.名称:70℃常闭排烟阀
2.规格:400X250
3.支架制作安装
4.其他:包括但不限于规范及图纸范围内的一切相关工作内容</t>
  </si>
  <si>
    <t>030703001015</t>
  </si>
  <si>
    <t>1.名称:70℃常闭排烟阀
2.规格:400X400
3.支架制作安装
4.其他:包括但不限于规范及图纸范围内的一切相关工作内容</t>
  </si>
  <si>
    <t>030703001018</t>
  </si>
  <si>
    <t>1.名称:70℃常闭排烟阀
2.规格:500X320
3.支架制作安装
4.其他:包括但不限于规范及图纸范围内的一切相关工作内容</t>
  </si>
  <si>
    <t>030703001014</t>
  </si>
  <si>
    <t>1.名称:70℃常闭排烟阀
2.规格:630X250
3.支架制作安装
4.其他:包括但不限于规范及图纸范围内的一切相关工作内容</t>
  </si>
  <si>
    <t>030703001009</t>
  </si>
  <si>
    <t>1.名称:70℃常闭排烟阀
2.规格:800X400
3.支架制作安装
4.其他:包括但不限于规范及图纸范围内的一切相关工作内容</t>
  </si>
  <si>
    <t>030703001008</t>
  </si>
  <si>
    <t>1.名称:70℃常闭排烟阀
2.规格:1000X320
3.支架制作安装
4.其他:包括但不限于规范及图纸范围内的一切相关工作内容</t>
  </si>
  <si>
    <t>030703001010</t>
  </si>
  <si>
    <t>1.名称:70℃常闭排烟阀
2.规格:1000X500
3.支架制作安装
4.其他:包括但不限于规范及图纸范围内的一切相关工作内容</t>
  </si>
  <si>
    <t>030703001012</t>
  </si>
  <si>
    <t>1.名称:70℃常闭排烟阀
2.规格:1000X630
3.支架制作安装
4.其他:包括但不限于规范及图纸范围内的一切相关工作内容</t>
  </si>
  <si>
    <t>030703001017</t>
  </si>
  <si>
    <t>1.名称:70℃常闭排烟阀
2.规格:1000*1000
3.支架制作安装
4.其他:包括但不限于规范及图纸范围内的一切相关工作内容</t>
  </si>
  <si>
    <t>030703001016</t>
  </si>
  <si>
    <t>1.名称:70℃常闭排烟阀
2.规格:1800X400
3.支架制作安装
4.其他:包括但不限于规范及图纸范围内的一切相关工作内容</t>
  </si>
  <si>
    <t>030703001002</t>
  </si>
  <si>
    <t>280℃常开防火阀</t>
  </si>
  <si>
    <t>1.名称:280℃常开防火阀
2.规格:800X320
3.支架制作安装
4.其他:包括但不限于规范及图纸范围内的一切相关工作内容</t>
  </si>
  <si>
    <t>030703001004</t>
  </si>
  <si>
    <t>1.名称:280℃常开防火阀
2.规格:800X400
3.支架制作安装
4.其他:包括但不限于规范及图纸范围内的一切相关工作内容</t>
  </si>
  <si>
    <t>030703001006</t>
  </si>
  <si>
    <t>1.名称:280℃常开防火阀
2.规格:800X800
3.支架制作安装
4.其他:包括但不限于规范及图纸范围内的一切相关工作内容</t>
  </si>
  <si>
    <t>030703001005</t>
  </si>
  <si>
    <t>1.名称:280℃常开防火阀
2.规格:800X1200
3.支架制作安装
4.其他:包括但不限于规范及图纸范围内的一切相关工作内容</t>
  </si>
  <si>
    <t>030703001003</t>
  </si>
  <si>
    <t>1.名称:280℃常开防火阀
2.规格:1800X320
3.支架制作安装
4.其他:包括但不限于规范及图纸范围内的一切相关工作内容</t>
  </si>
  <si>
    <t>030703001019</t>
  </si>
  <si>
    <t>1.名称:280℃常开防火阀
2.规格:1800X400
3.支架制作安装
4.其他:包括但不限于规范及图纸范围内的一切相关工作内容</t>
  </si>
  <si>
    <t>030703001020</t>
  </si>
  <si>
    <t>280℃常闭排烟阀</t>
  </si>
  <si>
    <t>1.名称:280℃常闭排烟阀
2.规格:800X320
3.支架制作安装
4.其他:包括但不限于规范及图纸范围内的一切相关工作内容</t>
  </si>
  <si>
    <t>030703001027</t>
  </si>
  <si>
    <t>1.名称:280℃常闭排烟阀
2.规格:800X400
3.支架制作安装
4.其他:包括但不限于规范及图纸范围内的一切相关工作内容</t>
  </si>
  <si>
    <t>030703001026</t>
  </si>
  <si>
    <t>1.名称:280℃常闭排烟阀
2.规格:1000X630
3.支架制作安装
4.其他:包括但不限于规范及图纸范围内的一切相关工作内容</t>
  </si>
  <si>
    <t>030703001022</t>
  </si>
  <si>
    <t>1.名称:280℃常闭排烟阀
2.规格:800X1200
3.支架制作安装
4.其他:包括但不限于规范及图纸范围内的一切相关工作内容</t>
  </si>
  <si>
    <t>030703001021</t>
  </si>
  <si>
    <t>1.名称:280℃常闭排烟阀
2.规格:1600X320
3.支架制作安装
4.其他:包括但不限于规范及图纸范围内的一切相关工作内容</t>
  </si>
  <si>
    <t>030703001024</t>
  </si>
  <si>
    <t>1.名称:280℃常闭排烟阀
2.规格:1800X320
3.支架制作安装
4.其他:包括但不限于规范及图纸范围内的一切相关工作内容</t>
  </si>
  <si>
    <t>030703001023</t>
  </si>
  <si>
    <t>1.名称:280℃常闭排烟阀
2.规格:1800X400
3.支架制作安装
4.其他:包括但不限于规范及图纸范围内的一切相关工作内容</t>
  </si>
  <si>
    <t>030703001025</t>
  </si>
  <si>
    <t>1.名称:280℃常闭排烟阀
2.规格:500X2000
3.支架制作安装
4.其他:包括但不限于规范及图纸范围内的一切相关工作内容</t>
  </si>
  <si>
    <t>030703001034</t>
  </si>
  <si>
    <t>电动防火阀</t>
  </si>
  <si>
    <t>1.名称:电动防火阀
2.规格:按设计说明
3.支架制作安装
4.其他:包括但不限于规范及图纸范围内的一切相关工作内容</t>
  </si>
  <si>
    <t>030703007001</t>
  </si>
  <si>
    <t>全自动正压送风口</t>
  </si>
  <si>
    <t>1.名称:全自动正压送风口
2.规格:600x(800+250)
3.其他:包括但不限于规范及图纸范围内的一切相关工作内容</t>
  </si>
  <si>
    <t>030703007008</t>
  </si>
  <si>
    <t>单层百叶排烟口</t>
  </si>
  <si>
    <t>1.名称:单层百叶排烟口
2.规格:600X600
3.其他:包括但不限于规范及图纸范围内的一切相关工作内容</t>
  </si>
  <si>
    <t>030703007010</t>
  </si>
  <si>
    <t>上排风口</t>
  </si>
  <si>
    <t>1.名称:上排风口
3.其他:包括但不限于规范及图纸范围内的一切相关工作内容</t>
  </si>
  <si>
    <t>030703007009</t>
  </si>
  <si>
    <t>单层百叶</t>
  </si>
  <si>
    <t>1.名称:单层百叶
2.规格:400X400
3.材质:铝合金
4.其他:包括但不限于规范及图纸范围内的一切相关工作内容</t>
  </si>
  <si>
    <t>030703007002</t>
  </si>
  <si>
    <t>1.名称:单层百叶
2.规格:800X400
3.材质:铝合金
4.其他:包括但不限于规范及图纸范围内的一切相关工作内容</t>
  </si>
  <si>
    <t>030703007003</t>
  </si>
  <si>
    <t>1.名称:单层百叶
2.规格:800X600
3.材质:铝合金
4.其他:包括但不限于规范及图纸范围内的一切相关工作内容</t>
  </si>
  <si>
    <t>030703007004</t>
  </si>
  <si>
    <t>1.名称:单层百叶
2.规格:1000X1000
3.材质:铝合金
4.其他:包括但不限于规范及图纸范围内的一切相关工作内容</t>
  </si>
  <si>
    <t>030703007005</t>
  </si>
  <si>
    <t>1.名称:单层百叶
2.规格:1500X1000
3.材质:铝合金
4.其他:包括但不限于规范及图纸范围内的一切相关工作内容</t>
  </si>
  <si>
    <t>030703007007</t>
  </si>
  <si>
    <t>1.名称:单层百叶（带调节阀）
2.规格:600X300
3.材质:铝合金
4.其他:包括但不限于规范及图纸范围内的一切相关工作内容</t>
  </si>
  <si>
    <t>030703007006</t>
  </si>
  <si>
    <t>1.名称:单层百叶（带调节阀）
2.规格:600X600
3.材质:铝合金
4.其他:包括但不限于规范及图纸范围内的一切相关工作内容</t>
  </si>
  <si>
    <t>030702001005</t>
  </si>
  <si>
    <t>内衬金属风道</t>
  </si>
  <si>
    <t>1.名称:内衬金属风道
2.形状:矩形
3.规格:850x700
4.板材厚度:0.75mm
5.管件、法兰等附件及支架设计要求:型材制作安装
6.接口形式:法兰连接
7.其他:包括但不限于规范及图纸范围内的一切相关工作内容</t>
  </si>
  <si>
    <t>030702001004</t>
  </si>
  <si>
    <t>镀锌钢板风管</t>
  </si>
  <si>
    <t>1.名称:镀锌钢板风管
2.形状:矩形
3.规格:长边长≤1000mm
4.板材厚度:0.5mm
5.管件、法兰等附件及支架设计要求:型材制作安装
6.接口形式:法兰连接
7.其他:包括但不限于规范及图纸范围内的一切相关工作内容</t>
  </si>
  <si>
    <t>030702001006</t>
  </si>
  <si>
    <t>1.名称:镀锌钢板风管
2.形状:矩形
3.规格:长边长≤1250mm
4.板材厚度:0.6mm
5.管件、法兰等附件及支架设计要求:型材制作安装
6.接口形式:法兰连接
7.其他:包括但不限于规范及图纸范围内的一切相关工作内容</t>
  </si>
  <si>
    <t>030702001007</t>
  </si>
  <si>
    <t>1.名称:镀锌钢板风管
2.形状:矩形
3.规格:长边长≤2000mm
4.板材厚度:0.75mm
5.管件、法兰等附件及支架设计要求:型材制作安装
6.接口形式:法兰连接
7.其他:包括但不限于规范及图纸范围内的一切相关工作内容</t>
  </si>
  <si>
    <t>030702001008</t>
  </si>
  <si>
    <t>1.名称:镀锌钢板风管
2.形状:矩形
3.规格:长边长≤4000mm
4.板材厚度:1mm
5.管件、法兰等附件及支架设计要求:型材制作安装
6.接口形式:法兰连接
7.其他:包括但不限于规范及图纸范围内的一切相关工作内容</t>
  </si>
  <si>
    <t>030702001009</t>
  </si>
  <si>
    <t>1.名称:镀锌钢板风管
2.形状:矩形
3.规格:长边长≤4000mm
4.板材厚度:1.2mm
5.管件、法兰等附件及支架设计要求:型材制作安装
6.接口形式:法兰连接
7.其他:包括但不限于规范及图纸范围内的一切相关工作内容</t>
  </si>
  <si>
    <t>030704002001</t>
  </si>
  <si>
    <t>风管漏光试验、漏风试验</t>
  </si>
  <si>
    <t>1.名称:风管漏光试验、漏风试验
2.其他:包括但不限于规范及图纸范围内的一切相关工作内容</t>
  </si>
  <si>
    <t>挡烟垂壁</t>
  </si>
  <si>
    <t>1.名称:挡烟垂壁
2.规格:6mm防火板
3.其他:包括但不限于规范及图纸范围内的一切相关工作内容</t>
  </si>
  <si>
    <t>030602002001</t>
  </si>
  <si>
    <t>一氧化碳监测装置</t>
  </si>
  <si>
    <t>1.名称:一氧化碳监测装置
2.详见设计图纸
3.其他:包括但不限于规范及图纸范围内的一切相关工作内容</t>
  </si>
  <si>
    <t>E1</t>
  </si>
  <si>
    <t>5-1#楼消防电</t>
  </si>
  <si>
    <t>1.1.1应急照明</t>
  </si>
  <si>
    <t>集中电源消防应急标志灯具-地埋灯</t>
  </si>
  <si>
    <t>1.名称:集中电源消防应急标志灯具-地埋灯
2.型号:HZ-BLJC-Ⅰ1LRE1W-I1
3.安装形式:按设计要求
4.其他:包括但不限于规范及图纸范围内的一切相关工作内容</t>
  </si>
  <si>
    <t>030412001005</t>
  </si>
  <si>
    <t>集中电源消防应急照明灯具-吸顶</t>
  </si>
  <si>
    <t>1.名称:集中电源消防应急照明灯具-吸顶
2.型号:HZ-ZFJC-E12W-LD
3.安装形式:按设计要求
4.其他:包括但不限于规范及图纸范围内的一切相关工作内容</t>
  </si>
  <si>
    <t>1.名称:金属线槽MR:150X100
2.桥架敷设、盖板及中间隔板安装
3.接地
4.其他:包括但不限于规范及图纸范围内的一切相关工作内容</t>
  </si>
  <si>
    <t>030411001002</t>
  </si>
  <si>
    <t>030904001001</t>
  </si>
  <si>
    <t>030904008006</t>
  </si>
  <si>
    <t>总线短路隔离器</t>
  </si>
  <si>
    <t>1.名称:总线短路隔离器
2.规格:详设计要求
3.其他:包括但不限于规范及图纸范围内的一切相关工作内容</t>
  </si>
  <si>
    <t>030904008002</t>
  </si>
  <si>
    <t>030904008001</t>
  </si>
  <si>
    <t>030904008003</t>
  </si>
  <si>
    <t>030904008004</t>
  </si>
  <si>
    <t>030904008005</t>
  </si>
  <si>
    <t>5-1#楼消防水</t>
  </si>
  <si>
    <t>030901002002</t>
  </si>
  <si>
    <t>1.名称:止回阀
2.规格、压力等级:DN100，2.5MPa
3.连接形式:法兰连接
4.其他:包括但不限于规范及图纸范围内的一切相关工作内容</t>
  </si>
  <si>
    <t>流量开关</t>
  </si>
  <si>
    <t>1.名称:流量开关
2.规格、压力等级:DN100，2.5MPa
3.连接形式:法兰连接
4.其他:包括但不限于规范及图纸范围内的一切相关工作内容</t>
  </si>
  <si>
    <t>1.名称:自动排气阀
2.规格:DN15，2.5MPa
3.材质:不锈钢
4.含1个截止阀
5.连接形式:螺纹连接
6.其他:包括但不限于规范及图纸范围内的一切相关工作内容</t>
  </si>
  <si>
    <t>030901010001</t>
  </si>
  <si>
    <t>室内消火栓</t>
  </si>
  <si>
    <t>1.名称:室内消火栓
2.安装方式:明装
3.型号、规格:SG20B65Z-J(单栓),箱体尺寸1000(高)*700*200,详图集15S202-15。(每个消火栓箱内配DN65消火栓1个,DN65L25m长衬胶水带一条,19mm直流水枪一支,L25m消防软管卷盘一条)
4.其他:包括但不限于规范及图纸范围内的一切相关工作内容</t>
  </si>
  <si>
    <t>试验消火栓(含压力表)</t>
  </si>
  <si>
    <t>1.名称:试验消火栓(含压力表)
2.安装方式:明装
3.型号、规格:DN65
4.其他:包括但不限于规范及图纸范围内的一切相关工作内容</t>
  </si>
  <si>
    <t>030901010003</t>
  </si>
  <si>
    <t>031006015001</t>
  </si>
  <si>
    <t>高位消防水箱</t>
  </si>
  <si>
    <t>1.名称:高位消防水箱
2.规格:有效容积V=36m³；有效水深：0.85m
3.含浮球阀、流量开关、水位计、旋流防止器、放空管、通气管、溢流管等
4.其他:包括但不限于规范及图纸范围内的一切相关工作内容</t>
  </si>
  <si>
    <t>030901007001</t>
  </si>
  <si>
    <t>减压孔板</t>
  </si>
  <si>
    <t>1.名称:减压孔板
2.规格:DN150
3.连接形式:法兰连接
4.其他:包括但不限于规范及图纸范围内的一切相关工作内容</t>
  </si>
  <si>
    <t>030902009001</t>
  </si>
  <si>
    <t>1.名称、类型:七氟丙烷气体灭火装置
2.规格:GQQ100/2.5-PAVLN（45Kg)
3.其他:包括但不限于规范及图纸范围内的一切相关工作内容</t>
  </si>
  <si>
    <t>030902009005</t>
  </si>
  <si>
    <t>1.名称、类型:七氟丙烷气体灭火装置
2.规格:GQQ100/2.5-PAVLN（60Kg)
3.其他:包括但不限于规范及图纸范围内的一切相关工作内容</t>
  </si>
  <si>
    <t>030902009002</t>
  </si>
  <si>
    <t>1.名称、类型:七氟丙烷气体灭火装置
2.规格:GQQ100/2.5-PAVLN（65Kg)
3.其他:包括但不限于规范及图纸范围内的一切相关工作内容</t>
  </si>
  <si>
    <t>030902009003</t>
  </si>
  <si>
    <t>1.名称、类型:七氟丙烷气体灭火装置
2.规格:GQQ100/2.5-PAVLN（80Kg)
3.其他:包括但不限于规范及图纸范围内的一切相关工作内容</t>
  </si>
  <si>
    <t>1.名称:泄压装置
2.泄压面积0.25平方米，预留洞口尺寸690*400
5.其他:包括但不限于规范及图纸范围内的一切相关工作内容</t>
  </si>
  <si>
    <t>5-1#楼防排烟</t>
  </si>
  <si>
    <t>LJYS-W-01、LJYS-W-02、QJYS-W-01、QJYS-W-02</t>
  </si>
  <si>
    <t>1.名称:加压风机
2.规格:L=40000CMH,H=1000Pa，N=22kW/380V/50HZ
3.安装方式:吊装
4.减振器、支架制作安装
5.其他:包括但不限于规范及图纸范围内的一切相关工作内容</t>
  </si>
  <si>
    <t>壁式轴流风机PF1000</t>
  </si>
  <si>
    <t>1.名称:壁式轴流风机PF1000
2.规格:风量:风量:1000CMHH=50Pa参考功率:100W/220V开孔尺寸Φ350
3.安装方式:吊装
4.减振器、支架制作安装
5.其他:包括但不限于规范及图纸范围内的一切相关工作内容</t>
  </si>
  <si>
    <t>1.名称:壁式轴流风机PF1000
2.规格:风量:风量:风量:2100CMHH=200Pa参考功率:250W/220V开孔尺寸Φ350
3.安装方式:吊装
4.减振器、支架制作安装
5.其他:包括但不限于规范及图纸范围内的一切相关工作内容</t>
  </si>
  <si>
    <t>1.名称:壁式轴流风机PF1000
2.规格:风量:风量:风量:4000CMHH=250Pa参考功率:550W/380V开孔尺寸Φ350
3.安装方式:吊装
4.减振器、支架制作安装
5.其他:包括但不限于规范及图纸范围内的一切相关工作内容</t>
  </si>
  <si>
    <t>1.名称:电动对开多页调节阀
2.规格:500X250
3.支架制作安装
4.其他:包括但不限于规范及图纸范围内的一切相关工作内容</t>
  </si>
  <si>
    <t>1.名称:电动对开多页调节阀
2.规格:600X1000
3.支架制作安装
4.其他:包括但不限于规范及图纸范围内的一切相关工作内容</t>
  </si>
  <si>
    <t>1.名称:电动对开多页调节阀
2.规格:850X700
3.支架制作安装
4.其他:包括但不限于规范及图纸范围内的一切相关工作内容</t>
  </si>
  <si>
    <t>1.名称:70℃常闭排烟阀
2.规格:850X700
3.支架制作安装
4.其他:包括但不限于规范及图纸范围内的一切相关工作内容</t>
  </si>
  <si>
    <t>1.名称:70℃常闭排烟阀
2.规格:1000X600
3.支架制作安装
4.其他:包括但不限于规范及图纸范围内的一切相关工作内容</t>
  </si>
  <si>
    <t>70℃常开防火阀</t>
  </si>
  <si>
    <t>1.名称:70℃常开防火阀
2.规格:1000X600
3.支架制作安装
4.其他:包括但不限于规范及图纸范围内的一切相关工作内容</t>
  </si>
  <si>
    <t>防雨百叶</t>
  </si>
  <si>
    <t>1.名称:防雨百叶
2.规格:400x200
3.材质:铝合金
4.其他:包括但不限于规范及图纸范围内的一切相关工作内容</t>
  </si>
  <si>
    <t>1.名称:防雨百叶
2.规格:1750x2000
3.材质:铝合金
4.其他:包括但不限于规范及图纸范围内的一切相关工作内容</t>
  </si>
  <si>
    <t>1.名称:防雨百叶
2.规格:3400x1000
3.材质:铝合金
4.其他:包括但不限于规范及图纸范围内的一切相关工作内容</t>
  </si>
  <si>
    <t>1.名称:防雨百叶
2.规格:400x250
3.材质:铝合金
4.其他:包括但不限于规范及图纸范围内的一切相关工作内容</t>
  </si>
  <si>
    <t>1.名称:防雨百叶
2.规格:500x250
3.材质:铝合金
4.其他:包括但不限于规范及图纸范围内的一切相关工作内容</t>
  </si>
  <si>
    <t>1.名称:防雨百叶
2.规格:1500X600
3.材质:铝合金
4.其他:包括但不限于规范及图纸范围内的一切相关工作内容</t>
  </si>
  <si>
    <t>1.名称:防雨百叶
2.规格:2200X600
3.材质:铝合金
4.其他:包括但不限于规范及图纸范围内的一切相关工作内容</t>
  </si>
  <si>
    <t>自垂式百叶送风口</t>
  </si>
  <si>
    <t>1.名称:自垂式百叶送风口
2.规格:500x(1500+250h)
3.材质:铝合金
4.其他:包括但不限于规范及图纸范围内的一切相关工作内容</t>
  </si>
  <si>
    <t>常闭式电动送风口</t>
  </si>
  <si>
    <t>1.名称:常闭式电动送风口
2.规格:500x(1500+250h)
3.材质:铝合金
4.其他:包括但不限于规范及图纸范围内的一切相关工作内容</t>
  </si>
  <si>
    <t>1.名称:内衬金属风道
2.形状:矩形
3.规格:1000*600
4.板材厚度:0.75mm
5.管件、法兰等附件及支架设计要求:型材制作安装
6.接口形式:法兰连接
7.其他:包括但不限于规范及图纸范围内的一切相关工作内容</t>
  </si>
  <si>
    <t>030702001001</t>
  </si>
  <si>
    <t>030702001002</t>
  </si>
  <si>
    <t>030702001003</t>
  </si>
  <si>
    <t>F1</t>
  </si>
  <si>
    <t>5-2#楼至5-5#楼消防电</t>
  </si>
  <si>
    <t>2.1.1应急照明</t>
  </si>
  <si>
    <t>030404017003</t>
  </si>
  <si>
    <t>5-2#楼至5-5#楼消防水</t>
  </si>
  <si>
    <t>1.名称:电信号阀
2.规格、压力等级:DN80，2.5MPa
3.连接形式:法兰连接
4.其他:包括但不限于规范及图纸范围内的一切相关工作内容</t>
  </si>
  <si>
    <t>1.名称:水流指示器
2.规格:DN80
3.连接形式:法兰连接
4.其他:包括但不限于规范及图纸范围内的一切相关工作内容</t>
  </si>
  <si>
    <t>5-2#楼至5-5#楼防排烟</t>
  </si>
  <si>
    <t>1.名称:防雨百叶
2.规格:2500X1000
3.材质:铝合金
4.其他:包括但不限于规范及图纸范围内的一切相关工作内容</t>
  </si>
  <si>
    <t>八</t>
  </si>
  <si>
    <t>室外部分</t>
  </si>
  <si>
    <t>H1</t>
  </si>
  <si>
    <t>室外消火栓</t>
  </si>
  <si>
    <t>1.土壤类别:综合考虑（包含挖方过程遇到的孤石处理）
2.挖土深度:综合考虑
3.弃土运距:场内运输</t>
  </si>
  <si>
    <t>1.密实度要求:符合设计及规范要求
2.填方材料品种:土方
3.填方粒径要求:符合设计及规范要求
4.填方来源、运距:场内取土</t>
  </si>
  <si>
    <t>040103002001</t>
  </si>
  <si>
    <t>1.废弃料品种:综合考虑
2.运距:综合考虑，运距包干，不因实际运距的不同而调整
3.包含余泥渣土排放费
4.工程量按天然密实体积计算</t>
  </si>
  <si>
    <t>030801005001</t>
  </si>
  <si>
    <t>1.室外消火栓DN100
2.其他:包括但不限于规范及图纸范围内的一切相关工作内容</t>
  </si>
  <si>
    <t>阀门井</t>
  </si>
  <si>
    <t>1.阀门井
2.采用球磨铸铁阀门，轻型/重型铸铁井盖及井座；管径≤400mm时,采用φ1000mm检查井
3.其他:包括但不限于规范及图纸范围内的一切相关工作内容</t>
  </si>
  <si>
    <t>1.安装部位:室外
2.材质:热浸镀锌无缝钢管
3.规格:DN150
4.连接方式:沟槽连接
5.刷油:防锈漆两遍、调和漆两遍
6.压力试验及吹、洗设计要求:包括除锈,水冲洗、水压试验等
7.其他:包括但不限于规范及图纸范围内的一切相关工作内容</t>
  </si>
  <si>
    <t>1.安装部位:室外
2.材质:热浸镀锌无缝钢管
3.规格:DN100
4.连接方式:沟槽连接
5.刷油:防锈漆两遍、调和漆两遍
6.压力试验及吹、洗设计要求:包括除锈,水冲洗、水压试验等
7.其他:包括但不限于规范及图纸范围内的一切相关工作内容</t>
  </si>
  <si>
    <t>消防给水总表</t>
  </si>
  <si>
    <t>1.名称:消防给水总表
2.型号、规格:DN150
3.其他:包括但不限于规范及图纸范围内的一切相关工作内容</t>
  </si>
  <si>
    <t>030901012001</t>
  </si>
  <si>
    <t>泡沫消防车水泵接合器</t>
  </si>
  <si>
    <t>1.名称:泡沫消防车水泵接合器
2.型号、规格:4xSQD150-1.6带闸阀、止回阀、安全阀工作压力1.6Mpa
3.其他:包括但不限于规范及图纸范围内的一切相关工作内容</t>
  </si>
  <si>
    <t>030901012002</t>
  </si>
  <si>
    <t>高区消火栓水泵接合器</t>
  </si>
  <si>
    <t>1.名称:高区消火栓水泵接合器
2.型号、规格:4xSQD150-1.6带闸阀、止回阀、安全阀工作压力1.6Mpa
3.其他:包括但不限于规范及图纸范围内的一切相关工作内容</t>
  </si>
  <si>
    <t>030901012003</t>
  </si>
  <si>
    <t>低区消火栓水泵接合器</t>
  </si>
  <si>
    <t>1.名称:低区消火栓水泵接合器
2.型号、规格:4xSQD150-1.6带闸阀、止回阀、安全阀工作压力1.6Mpa
3.其他:包括但不限于规范及图纸范围内的一切相关工作内容</t>
  </si>
  <si>
    <t>030901012004</t>
  </si>
  <si>
    <t>喷淋水泵接合器</t>
  </si>
  <si>
    <t>1.名称:喷淋水泵接合器
2.型号、规格:6xSQD150-1.6带闸阀、止回阀、安全阀工作压力1.6Mpa
3.其他:包括但不限于规范及图纸范围内的一切相关工作内容</t>
  </si>
  <si>
    <t>室外消防水泵</t>
  </si>
  <si>
    <t>室外消火栓泵组</t>
  </si>
  <si>
    <t>1.名称:室内消火栓泵组(一用一备)(含控制柜)
2.规格:XBD5.8/40-DLL
Q=144m³/h;H=60m;N=37KW
3.减振装置形式、数量:按设计要求
4.工作内容:国标清单规定完成的内容以及设计、招标文件要求的其他辅助性工作
5.计量规则:按国标清单计算规则</t>
  </si>
  <si>
    <t>1.名称:可曲挠橡胶接头
2.规格、压力等级:DN250
3.连接形式:法兰连接</t>
  </si>
  <si>
    <t>1.名称:可曲挠橡胶接头
2.规格、压力等级:DN150
3.连接形式:法兰连接</t>
  </si>
  <si>
    <t>远程压力表</t>
  </si>
  <si>
    <t>1.名称:远程压力表
2.连接形式:法兰连接</t>
  </si>
  <si>
    <t>1.名称:流量开关
2.规格、压力等级:DN150
3.连接形式:法兰连接
4.其他:包括但不限于规范及图纸范围内的一切相关工作内容</t>
  </si>
  <si>
    <t>1.名称:止回阀
2.规格、压力等级:DN150
3.连接形式:法兰连接
4.其他:包括但不限于规范及图纸范围内的一切相关工作内容</t>
  </si>
  <si>
    <t>1.名称:泄压阀
2.规格、压力等级:DN100
3.连接形式:法兰连接</t>
  </si>
  <si>
    <t>1.名称:液动水位控制阀
2.规格、压力等级:DN100
3.连接形式:法兰连接
4.其他:包括但不限于规范及图纸范围内的一切相关工作内容</t>
  </si>
  <si>
    <t>1.名称:电磁阀
2.规格、压力等级:DN100
3.连接形式:法兰连接
4.其他:包括但不限于规范及图纸范围内的一切相关工作内容</t>
  </si>
  <si>
    <t>1.名称:闸阀
2.规格、压力等级:DN250
3.连接形式:法兰连接
4.其他:包括但不限于规范及图纸范围内的一切相关工作内容</t>
  </si>
  <si>
    <t>1.名称:闸阀
2.规格、压力等级:DN150
3.连接形式:法兰连接
4.其他:包括但不限于规范及图纸范围内的一切相关工作内容</t>
  </si>
  <si>
    <t>1.名称:闸阀
2.规格、压力等级:DN100
3.连接形式:法兰连接
4.其他:包括但不限于规范及图纸范围内的一切相关工作内容</t>
  </si>
  <si>
    <t>1.名称:闸阀
2.规格、压力等级:DN65
3.连接形式:法兰连接
4.其他:包括但不限于规范及图纸范围内的一切相关工作内容</t>
  </si>
  <si>
    <t>1.名称:浮球阀
2.规格、压力等级:DN15
3.连接形式:法兰连接
4.其他:包括但不限于规范及图纸范围内的一切相关工作内容</t>
  </si>
  <si>
    <t>1.名称:Y型过滤器
2.型号、规格:DN250
3.连接形式:法兰连接</t>
  </si>
  <si>
    <t>1.名称:Y型过滤器
2.型号、规格:DN100
3.连接形式:法兰连接</t>
  </si>
  <si>
    <t>人防安装工程</t>
  </si>
  <si>
    <t>九</t>
  </si>
  <si>
    <t>I1</t>
  </si>
  <si>
    <t>人防电气</t>
  </si>
  <si>
    <t>030404017001</t>
  </si>
  <si>
    <t>市电电源抽屉式低压配电柜</t>
  </si>
  <si>
    <t>1.名称:市电电源抽屉式低压配电柜
2.规格型号:2AP
3.材质:冷轧镀锌钢板
4.安装部位:墙体上
5.敷设方式:明装
6.接地
7.其他:包括但不限于规范及图纸范围内的一切相关工作内容</t>
  </si>
  <si>
    <t>030404017006</t>
  </si>
  <si>
    <t>总配电箱</t>
  </si>
  <si>
    <t>1.名称:总配电箱
2.规格型号:DT
3.材质:冷轧镀锌钢板
4.安装部位:墙体上
5.敷设方式:明装
6.接地
7.其他:包括但不限于规范及图纸范围内的一切相关工作内容</t>
  </si>
  <si>
    <t>030404017007</t>
  </si>
  <si>
    <t>战时排风机控制箱</t>
  </si>
  <si>
    <t>1.名称:战时排风机控制箱
2.规格型号:AC12
3.材质:冷轧镀锌钢板
4.安装部位:墙体上
5.敷设方式:明装
6.接地
7.其他:包括但不限于规范及图纸范围内的一切相关工作内容</t>
  </si>
  <si>
    <t>1.名称:战时排风机控制箱
2.规格型号:AC32
3.材质:冷轧镀锌钢板
4.安装部位:墙体上
5.敷设方式:明装
6.接地
7.其他:包括但不限于规范及图纸范围内的一切相关工作内容</t>
  </si>
  <si>
    <t>战时进风机控制箱</t>
  </si>
  <si>
    <t>1.名称:战时进风机控制箱
2.规格型号:AC11
3.材质:冷轧镀锌钢板
4.安装部位:墙体上
5.敷设方式:明装
6.接地
7.其他:包括但不限于规范及图纸范围内的一切相关工作内容</t>
  </si>
  <si>
    <t>1.名称:战时进风机控制箱
2.规格型号:AC31
3.材质:冷轧镀锌钢板
4.安装部位:墙体上
5.敷设方式:明装
6.接地
7.其他:包括但不限于规范及图纸范围内的一切相关工作内容</t>
  </si>
  <si>
    <t>030404017005</t>
  </si>
  <si>
    <t>防护单元总配电箱</t>
  </si>
  <si>
    <t>1.名称:防护单元总配电箱
2.规格型号:AT1~3
3.材质:冷轧镀锌钢板
4.安装部位:墙体上
5.敷设方式:明装
6.接地
7.其他:包括但不限于规范及图纸范围内的一切相关工作内容</t>
  </si>
  <si>
    <t>防护型呼唤按钮</t>
  </si>
  <si>
    <t>1.名称:防护型呼唤按钮
2.规格:D21
3.其他:包括但不限于规范及图纸范围内的一切相关工作内容</t>
  </si>
  <si>
    <t>封闭式防火金属桥架</t>
  </si>
  <si>
    <t>1.名称:封闭式防火金属桥架
2.规格:CT200*100
3.桥架敷设、盖板及中间隔板安装
4.接地
5.其他:包括但不限于规范及图纸范围内的一切相关工作内容</t>
  </si>
  <si>
    <t>1.名称:封闭式防火金属桥架
2.规格:CT350*200
3.桥架敷设、盖板及中间隔板安装
4.接地
5.其他:包括但不限于规范及图纸范围内的一切相关工作内容</t>
  </si>
  <si>
    <t>1.名称:封闭式防火金属桥架
2.规格:CT250*150
3.桥架敷设、盖板及中间隔板安装
4.接地
5.其他:包括但不限于规范及图纸范围内的一切相关工作内容</t>
  </si>
  <si>
    <t>1.名称:封闭式防火金属桥架
2.规格:CT300*200
3.桥架敷设、盖板及中间隔板安装
4.接地
5.其他:包括但不限于规范及图纸范围内的一切相关工作内容</t>
  </si>
  <si>
    <t>1.名称:镀锌钢管SC
2.规格:DN20
3.配置形式及部位:砖、混凝土结构暗配
4.其他:包括但不限于规范及图纸范围内的一切相关工作内容</t>
  </si>
  <si>
    <t>1.名称:镀锌钢管
2.规格:SC25
3.配置形式及部位:砖、混凝土结构暗配
4.其他:包括但不限于规范及图纸范围内的一切相关工作内容</t>
  </si>
  <si>
    <t>1.名称:镀锌钢管
2.规格:SC32
3.配置形式及部位:砖、混凝土结构暗配
4.其他:包括但不限于规范及图纸范围内的一切相关工作内容</t>
  </si>
  <si>
    <t>1.名称:镀锌钢管
2.规格:SC40
3.配置形式及部位:砖、混凝土结构暗配
4.其他:包括但不限于规范及图纸范围内的一切相关工作内容</t>
  </si>
  <si>
    <t>1.名称:镀锌钢管
2.规格:SC50
3.配置形式及部位:砖、混凝土结构暗配
4.其他:包括但不限于规范及图纸范围内的一切相关工作内容</t>
  </si>
  <si>
    <t>1.名称:镀锌钢管
2.规格:SC65
3.配置形式及部位:砖、混凝土结构暗配
4.其他:包括但不限于规范及图纸范围内的一切相关工作内容</t>
  </si>
  <si>
    <t>1.名称:镀锌钢管
2.规格:SC150
3.配置形式及部位:砖、混凝土结构暗配
4.其他:包括但不限于规范及图纸范围内的一切相关工作内容</t>
  </si>
  <si>
    <t>030408001001</t>
  </si>
  <si>
    <t>1.名称:电力电缆
2.型号:WDZB-YJY-3*2.5
3.材质:铜芯
4.敷设方式、部位:室内
5.其他:包括但不限于规范及图纸范围内的一切相关工作内容</t>
  </si>
  <si>
    <t>1.名称:电力电缆
2.型号:WDZ-YJY-3*2.5
3.材质:铜芯
4.敷设方式、部位:室内
5.其他:包括但不限于规范及图纸范围内的一切相关工作内容</t>
  </si>
  <si>
    <t>030408001008</t>
  </si>
  <si>
    <t>1.名称:电力电缆
2.型号:WDZB-YJY-4*2.5
3.材质:铜芯
4.敷设方式、部位:室内
5.其他:包括但不限于规范及图纸范围内的一切相关工作内容</t>
  </si>
  <si>
    <t>1.名称:电力电缆
2.型号:WDZB-YJY-4*4
3.材质:铜芯
4.敷设方式、部位:室内
5.其他:包括但不限于规范及图纸范围内的一切相关工作内容</t>
  </si>
  <si>
    <t>1.名称:电力电缆
2.型号:WDZB-YJY-3*4
3.材质:铜芯
4.敷设方式、部位:室内
5.其他:包括但不限于规范及图纸范围内的一切相关工作内容</t>
  </si>
  <si>
    <t>1.名称:电力电缆
2.型号:WDZ-YJY-5*4
3.材质:铜芯
4.敷设方式、部位:室内
5.其他:包括但不限于规范及图纸范围内的一切相关工作内容</t>
  </si>
  <si>
    <t>1.名称:电力电缆
2.型号:WDZB-YJY-5*4
3.材质:铜芯
4.敷设方式、部位:室内
5.其他:包括但不限于规范及图纸范围内的一切相关工作内容</t>
  </si>
  <si>
    <t>030408001005</t>
  </si>
  <si>
    <t>1.名称:电力电缆
2.型号:WDZB-YJY-5*6
3.材质:铜芯
4.敷设方式、部位:室内
5.其他:包括但不限于规范及图纸范围内的一切相关工作内容</t>
  </si>
  <si>
    <t>1.名称:电力电缆
2.型号:WDZB-YJY-5*10
3.材质:铜芯
4.敷设方式、部位:室内
5.其他:包括但不限于规范及图纸范围内的一切相关工作内容</t>
  </si>
  <si>
    <t>1.名称:电力电缆
2.型号:WDZB-YJY-4*25+1*16
3.材质:铜芯
4.敷设方式、部位:室内
5.其他:包括但不限于规范及图纸范围内的一切相关工作内容</t>
  </si>
  <si>
    <t>1.名称:电力电缆
2.型号:WDZB-YJY-4*50+1*25
3.材质:铜芯
4.敷设方式、部位:室内
5.其他:包括但不限于规范及图纸范围内的一切相关工作内容</t>
  </si>
  <si>
    <t>030408001003</t>
  </si>
  <si>
    <t>1.名称:电力电缆
2.型号:WDZB-YJY-4*150+1*95
3.材质:铜芯
4.敷设方式、部位:室内
5.其他:包括但不限于规范及图纸范围内的一切相关工作内容</t>
  </si>
  <si>
    <t>030408001002</t>
  </si>
  <si>
    <t>1.名称:电力电缆
2.型号:WDZB-YJY-4*185+1*95
3.材质:铜芯
4.敷设方式、部位:室内
5.其他:包括但不限于规范及图纸范围内的一切相关工作内容</t>
  </si>
  <si>
    <t>人防给排水</t>
  </si>
  <si>
    <t>防爆地漏</t>
  </si>
  <si>
    <t>1.名称:防爆地漏
2.规格:FBFDDcr80DN80
3.其他:包括但不限于规范及图纸范围内的一切相关工作内容</t>
  </si>
  <si>
    <t>普通地漏</t>
  </si>
  <si>
    <t>1.名称:普通地漏
2.规格:DN80带水封,水封不少于50mm
3.其他:包括但不限于规范及图纸范围内的一切相关工作内容</t>
  </si>
  <si>
    <t>1.名称:国标AS404的A型刚性防水套管
2.规格:D50
3.其他:包括但不限于规范及图纸范围内的一切相关工作内容</t>
  </si>
  <si>
    <t>1.名称:国标AS404的A型刚性防水套管
2.规格:D114
3.其他:包括但不限于规范及图纸范围内的一切相关工作内容</t>
  </si>
  <si>
    <t>1.名称:移动潜污泵
2.规格:WQG15-20-2.2(扬程20流量15m/h功率2.2kw)
3.其他:包括但不限于规范及图纸范围内的一切相关工作内容</t>
  </si>
  <si>
    <t>1.名称:热镀锌钢管
2.介质:排水
3.安装部分:室内
4.材质、规格:D80
5.连接形式:螺纹连接
6.其他:包括但不限于规范及图纸范围内的一切相关工作内容</t>
  </si>
  <si>
    <t>人防通风</t>
  </si>
  <si>
    <t>换气管</t>
  </si>
  <si>
    <t>1.名称:换气管
2.规格:DN100
3.其他:包括但不限于规范及图纸范围内的一切相关工作内容</t>
  </si>
  <si>
    <t>030703023001</t>
  </si>
  <si>
    <t>电动手动密闭阀门</t>
  </si>
  <si>
    <t>1.名称:电动手动密闭阀门
2.规格:D666
3.其他:包括但不限于规范及图纸范围内的一切相关工作内容</t>
  </si>
  <si>
    <t>030703023002</t>
  </si>
  <si>
    <t>1.名称:电动手动密闭阀门
2.规格:D560
3.其他:包括但不限于规范及图纸范围内的一切相关工作内容</t>
  </si>
  <si>
    <t>030703023003</t>
  </si>
  <si>
    <t>1.名称:电动手动密闭阀门
2.规格:D441
3.其他:包括但不限于规范及图纸范围内的一切相关工作内容</t>
  </si>
  <si>
    <t>030703023004</t>
  </si>
  <si>
    <t>1.名称:电动手动密闭阀门
2.规格:D315
3.其他:包括但不限于规范及图纸范围内的一切相关工作内容</t>
  </si>
  <si>
    <t>030703023005</t>
  </si>
  <si>
    <t>手动密闭阀门</t>
  </si>
  <si>
    <t>1.名称:手动密闭阀门
2.规格:D315
3.其他:包括但不限于规范及图纸范围内的一切相关工作内容</t>
  </si>
  <si>
    <t>030703024001</t>
  </si>
  <si>
    <t>测压装置</t>
  </si>
  <si>
    <t>1.名称:测压装置
2.规格:DN15热镀锌钢管
3.其他:包括但不限于规范及图纸范围内的一切相关工作内容</t>
  </si>
  <si>
    <t>030703022001</t>
  </si>
  <si>
    <t>自动排气阀门</t>
  </si>
  <si>
    <t>1.名称:自动排气阀门
2.规格:PS-D250L=800m³/h
3.其他:包括但不限于规范及图纸范围内的一切相关工作内容</t>
  </si>
  <si>
    <t>030703024002</t>
  </si>
  <si>
    <t>测密管</t>
  </si>
  <si>
    <t>1.名称:测密管
2.规格:DN50热镀锌钢管及截止阀
3.其他:包括但不限于规范及图纸范围内的一切相关工作内容</t>
  </si>
  <si>
    <t>030703024003</t>
  </si>
  <si>
    <t>油网过滤器压差测量管及球阀</t>
  </si>
  <si>
    <t>1.名称:油网过滤器压差测量管及球阀
2.规格:DN15
3.其他:包括但不限于规范及图纸范围内的一切相关工作内容</t>
  </si>
  <si>
    <t>030703024004</t>
  </si>
  <si>
    <t>放射性监测取样管及球阀</t>
  </si>
  <si>
    <t>1.名称:放射性监测取样管及球阀
2.规格:DN32
3.其他:包括但不限于规范及图纸范围内的一切相关工作内容</t>
  </si>
  <si>
    <t>030703024005</t>
  </si>
  <si>
    <t>尾气监测取样管及截止阀</t>
  </si>
  <si>
    <t>1.名称:尾气监测取样管及截止阀
2.规格:DN15
3.其他:包括但不限于规范及图纸范围内的一切相关工作内容</t>
  </si>
  <si>
    <t>030703024006</t>
  </si>
  <si>
    <t>过滤吸收器阻力测量管</t>
  </si>
  <si>
    <t>1.名称:过滤吸收器阻力测量管
2.规格:紫铜管(D4δ=2)
3.其他:包括但不限于规范及图纸范围内的一切相关工作内容</t>
  </si>
  <si>
    <t>030703024007</t>
  </si>
  <si>
    <t>洗消管</t>
  </si>
  <si>
    <t>1.名称:洗消管
2.规格:DN75
3.其他:包括但不限于规范及图纸范围内的一切相关工作内容</t>
  </si>
  <si>
    <t>碳钢通风管道</t>
  </si>
  <si>
    <t>1.名称:风管
2.材质:钢板气密焊接成
3.厚度:3mm
3.规格:长边1250mm以内
4.支架制作安装
5.刷漆按设计要求
6.其他:包括但不限于规范及图纸范围内的一切相关工作内容</t>
  </si>
  <si>
    <t>合锦嘉泓.天宇花园(广场)二期项目抗震支架安装工程造价汇总表</t>
  </si>
  <si>
    <t>水电抗震支架</t>
  </si>
  <si>
    <t>消防抗震支架</t>
  </si>
  <si>
    <t>工程名称：合锦嘉泓.天宇花园(广场)二期项目-抗震支架工程</t>
  </si>
  <si>
    <t>水电安装抗震支架</t>
  </si>
  <si>
    <t>地下室强电</t>
  </si>
  <si>
    <t>031002001197</t>
  </si>
  <si>
    <t>桥架抗震支架</t>
  </si>
  <si>
    <t>1.名称、类别:桥架侧向支架
2.规格、型号:QJ-200-T
3.其他:包括但不限于规范及图纸范围内的一切相关工作内容</t>
  </si>
  <si>
    <t>031002001198</t>
  </si>
  <si>
    <t>1.名称、类别:桥架双向支架
2.规格、型号:QJ-200-TL
3.其他:包括但不限于规范及图纸范围内的一切相关工作内容</t>
  </si>
  <si>
    <t>031002001199</t>
  </si>
  <si>
    <t>1.名称、类别:桥架侧向支架
2.规格、型号:QJ-250-T
3.其他:包括但不限于规范及图纸范围内的一切相关工作内容</t>
  </si>
  <si>
    <t>031002001200</t>
  </si>
  <si>
    <t>1.名称、类别:桥架双向支架
2.规格、型号:QJ-250-TL
3.其他:包括但不限于规范及图纸范围内的一切相关工作内容</t>
  </si>
  <si>
    <t>031002001201</t>
  </si>
  <si>
    <t>1.名称、类别:桥架侧向支架
2.规格、型号:QJ-300-T
3.其他:包括但不限于规范及图纸范围内的一切相关工作内容</t>
  </si>
  <si>
    <t>031002001202</t>
  </si>
  <si>
    <t>1.名称、类别:桥架双向支架
2.规格、型号:QJ-300-TL
3.其他:包括但不限于规范及图纸范围内的一切相关工作内容</t>
  </si>
  <si>
    <t>031002001203</t>
  </si>
  <si>
    <t>1.名称、类别:桥架侧向支架
2.规格、型号:QJ-400-T
3.其他:包括但不限于规范及图纸范围内的一切相关工作内容</t>
  </si>
  <si>
    <t>031002001204</t>
  </si>
  <si>
    <t>1.名称、类别:桥架侧向支架
2.规格、型号:QJ-600-T
3.其他:包括但不限于规范及图纸范围内的一切相关工作内容</t>
  </si>
  <si>
    <t>031002001205</t>
  </si>
  <si>
    <t>1.名称、类别:桥架双向支架
2.规格、型号:QJ-600-TL
3.其他:包括但不限于规范及图纸范围内的一切相关工作内容</t>
  </si>
  <si>
    <t>031002001207</t>
  </si>
  <si>
    <t>1.名称、类别:桥架侧向支架
2.规格、型号:QJ-250+200-T
3.其他:包括但不限于规范及图纸范围内的一切相关工作内容</t>
  </si>
  <si>
    <t>031002001208</t>
  </si>
  <si>
    <t>1.名称、类别:桥架双向支架
2.规格、型号:QJ-250+200-TL
3.其他:包括但不限于规范及图纸范围内的一切相关工作内容</t>
  </si>
  <si>
    <t>031002001209</t>
  </si>
  <si>
    <t>1.名称、类别:桥架侧向支架
2.规格、型号:QJ-300*2-T
3.其他:包括但不限于规范及图纸范围内的一切相关工作内容</t>
  </si>
  <si>
    <t>031002001210</t>
  </si>
  <si>
    <t>1.名称、类别:桥架双向支架
2.规格、型号:QJ-300*2-TL
3.其他:包括但不限于规范及图纸范围内的一切相关工作内容</t>
  </si>
  <si>
    <t>031002001211</t>
  </si>
  <si>
    <t>1.名称、类别:桥架侧向支架
2.规格、型号:QJ-300+250-T
3.其他:包括但不限于规范及图纸范围内的一切相关工作内容</t>
  </si>
  <si>
    <t>031002001212</t>
  </si>
  <si>
    <t>1.名称、类别:桥架双向支架
2.规格、型号:QJ-300+250-TL
3.其他:包括但不限于规范及图纸范围内的一切相关工作内容</t>
  </si>
  <si>
    <t>031002001213</t>
  </si>
  <si>
    <t>1.名称、类别:桥架侧向支架
2.规格、型号:QJ-300+250+200-T
3.其他:包括但不限于规范及图纸范围内的一切相关工作内容</t>
  </si>
  <si>
    <t>031002001214</t>
  </si>
  <si>
    <t>1.名称、类别:桥架侧向支架
2.规格、型号:QJ-400+300*2-T
3.其他:包括但不限于规范及图纸范围内的一切相关工作内容</t>
  </si>
  <si>
    <t>031002001215</t>
  </si>
  <si>
    <t>1.名称、类别:桥架双向支架
2.规格、型号:QJ-400+300*2-TL
3.其他:包括但不限于规范及图纸范围内的一切相关工作内容</t>
  </si>
  <si>
    <t>031002001216</t>
  </si>
  <si>
    <t>1.名称、类别:桥架双向支架
2.规格、型号:QJ-800*2+300-TL
3.其他:包括但不限于规范及图纸范围内的一切相关工作内容</t>
  </si>
  <si>
    <t>031002001217</t>
  </si>
  <si>
    <t>1.名称、类别:桥架侧向支架
2.规格、型号:QJ-800+300*2-T
3.其他:包括但不限于规范及图纸范围内的一切相关工作内容</t>
  </si>
  <si>
    <t>031002001218</t>
  </si>
  <si>
    <t>1.名称、类别:桥架双向支架
2.规格、型号:QJ-800+300+200*2-TL
3.其他:包括但不限于规范及图纸范围内的一切相关工作内容</t>
  </si>
  <si>
    <t>031002001221</t>
  </si>
  <si>
    <t>1.名称、类别:桥架侧向支架
2.规格、型号:QJ-800+600-T
3.其他:包括但不限于规范及图纸范围内的一切相关工作内容</t>
  </si>
  <si>
    <t>031002001222</t>
  </si>
  <si>
    <t>1.名称、类别:桥架双向支架
2.规格、型号:QJ-800+600+400-TL
3.其他:包括但不限于规范及图纸范围内的一切相关工作内容</t>
  </si>
  <si>
    <t>031002001573</t>
  </si>
  <si>
    <t>031002001574</t>
  </si>
  <si>
    <t>031002001577</t>
  </si>
  <si>
    <t>031002001578</t>
  </si>
  <si>
    <t>031002001579</t>
  </si>
  <si>
    <t>管道抗震支架</t>
  </si>
  <si>
    <t>1.名称、类别:单管侧向支架
2.规格、型号:JS-DN65-T
3.其他:包括但不限于规范及图纸范围内的一切相关工作内容</t>
  </si>
  <si>
    <t>031002001580</t>
  </si>
  <si>
    <t>1.名称、类别:单管双向支架
2.规格、型号:JS-DN65-TL
3.其他:包括但不限于规范及图纸范围内的一切相关工作内容</t>
  </si>
  <si>
    <t>031002001581</t>
  </si>
  <si>
    <t>1.名称、类别:单管侧向支架
2.规格、型号:JS-DN80-T
3.其他:包括但不限于规范及图纸范围内的一切相关工作内容</t>
  </si>
  <si>
    <t>031002001582</t>
  </si>
  <si>
    <t>1.名称、类别:单管双向支架
2.规格、型号:JS-DN80-TL
3.其他:包括但不限于规范及图纸范围内的一切相关工作内容</t>
  </si>
  <si>
    <t>031002001583</t>
  </si>
  <si>
    <t>1.名称、类别:单管侧向支架
2.规格、型号:JS-DN100-T
3.其他:包括但不限于规范及图纸范围内的一切相关工作内容</t>
  </si>
  <si>
    <t>031002001584</t>
  </si>
  <si>
    <t>1.名称、类别:单管双向支架
2.规格、型号:JS-DN100-TL
3.其他:包括但不限于规范及图纸范围内的一切相关工作内容</t>
  </si>
  <si>
    <t>031002001585</t>
  </si>
  <si>
    <t>1.名称、类别:单管侧向支架
2.规格、型号:JS-DN150-T
3.其他:包括但不限于规范及图纸范围内的一切相关工作内容</t>
  </si>
  <si>
    <t>031002001586</t>
  </si>
  <si>
    <t>1.名称、类别:单管双向支架
2.规格、型号:JS-DN150-TL
3.其他:包括但不限于规范及图纸范围内的一切相关工作内容</t>
  </si>
  <si>
    <t>031002001587</t>
  </si>
  <si>
    <t>1.名称、类别:多管侧向支架
2.规格、型号:JS-DN80*2-T
3.其他:包括但不限于规范及图纸范围内的一切相关工作内容</t>
  </si>
  <si>
    <t>031002001588</t>
  </si>
  <si>
    <t>1.名称、类别:多管双向支架
2.规格、型号:JS-DN80*2-TL
3.其他:包括但不限于规范及图纸范围内的一切相关工作内容</t>
  </si>
  <si>
    <t>031002001589</t>
  </si>
  <si>
    <t>1.名称、类别:多管侧向支架
2.规格、型号:JS-DN100*2-T
3.其他:包括但不限于规范及图纸范围内的一切相关工作内容</t>
  </si>
  <si>
    <t>031002001590</t>
  </si>
  <si>
    <t>1.名称、类别:多管双向支架
2.规格、型号:JS-DN100*2-TL
3.其他:包括但不限于规范及图纸范围内的一切相关工作内容</t>
  </si>
  <si>
    <t>031002001591</t>
  </si>
  <si>
    <t>1.名称、类别:多管侧向支架
2.规格、型号:JS-DN150*2-T
3.其他:包括但不限于规范及图纸范围内的一切相关工作内容</t>
  </si>
  <si>
    <t>031002001592</t>
  </si>
  <si>
    <t>1.名称、类别:多管双向支架
2.规格、型号:JS-DN150*2-TL
3.其他:包括但不限于规范及图纸范围内的一切相关工作内容</t>
  </si>
  <si>
    <t>031002001593</t>
  </si>
  <si>
    <t>1.名称、类别:多管侧向支架
2.规格、型号:JS-DN150+DN100*2-T
3.其他:包括但不限于规范及图纸范围内的一切相关工作内容</t>
  </si>
  <si>
    <t>031002001594</t>
  </si>
  <si>
    <t>1.名称、类别:多管双向支架
2.规格、型号:JS-DN150+DN100*2-TL
3.其他:包括但不限于规范及图纸范围内的一切相关工作内容</t>
  </si>
  <si>
    <t>031002001595</t>
  </si>
  <si>
    <t>1.名称、类别:多管侧向支架
2.规格、型号:JS-DN150*2+DN100-T
3.其他:包括但不限于规范及图纸范围内的一切相关工作内容</t>
  </si>
  <si>
    <t>031002001596</t>
  </si>
  <si>
    <t>1.名称、类别:多管双向支架
2.规格、型号:JS-DN150*2+DN100-TL
3.其他:包括但不限于规范及图纸范围内的一切相关工作内容</t>
  </si>
  <si>
    <t>5-1#楼强电</t>
  </si>
  <si>
    <t>031002001279</t>
  </si>
  <si>
    <t>031002001280</t>
  </si>
  <si>
    <t>031002001283</t>
  </si>
  <si>
    <t>031002001284</t>
  </si>
  <si>
    <t>031002001286</t>
  </si>
  <si>
    <t>031002001287</t>
  </si>
  <si>
    <t>031002001288</t>
  </si>
  <si>
    <t>1.名称、类别:桥架双向支架
2.规格、型号:QJ-800-T
3.其他:包括但不限于规范及图纸范围内的一切相关工作内容</t>
  </si>
  <si>
    <t>031002001301</t>
  </si>
  <si>
    <t>1.名称、类别:桥架侧向支架
2.规格、型号:QJ-800+400+200-T
3.其他:包括但不限于规范及图纸范围内的一切相关工作内容</t>
  </si>
  <si>
    <t>031002001302</t>
  </si>
  <si>
    <t>1.名称、类别:桥架双向支架
2.规格、型号:QJ-800+400+200-TL
3.其他:包括但不限于规范及图纸范围内的一切相关工作内容</t>
  </si>
  <si>
    <t>B2</t>
  </si>
  <si>
    <t>5-1#楼弱电</t>
  </si>
  <si>
    <t>031002001659</t>
  </si>
  <si>
    <t>031002001660</t>
  </si>
  <si>
    <t>031002001661</t>
  </si>
  <si>
    <t>031002001662</t>
  </si>
  <si>
    <t>031002001663</t>
  </si>
  <si>
    <t>031002001664</t>
  </si>
  <si>
    <t>B3</t>
  </si>
  <si>
    <t>5-1#楼给排水</t>
  </si>
  <si>
    <t>031002001665</t>
  </si>
  <si>
    <t>031002001668</t>
  </si>
  <si>
    <t>031002001669</t>
  </si>
  <si>
    <t>031002001670</t>
  </si>
  <si>
    <t>031002001671</t>
  </si>
  <si>
    <t>031002001672</t>
  </si>
  <si>
    <t>5-2#楼至5-5#楼强电</t>
  </si>
  <si>
    <t>031002001305</t>
  </si>
  <si>
    <t>031002001306</t>
  </si>
  <si>
    <t>031002001309</t>
  </si>
  <si>
    <t>031002001310</t>
  </si>
  <si>
    <t>C2</t>
  </si>
  <si>
    <t>031002001357</t>
  </si>
  <si>
    <t>031002001358</t>
  </si>
  <si>
    <t>消防安装抗震支架</t>
  </si>
  <si>
    <t>031002001597</t>
  </si>
  <si>
    <t>031002001598</t>
  </si>
  <si>
    <t>031002001599</t>
  </si>
  <si>
    <t>031002001600</t>
  </si>
  <si>
    <t>D2</t>
  </si>
  <si>
    <t>031002001601</t>
  </si>
  <si>
    <t>1.名称、类别:单管侧向支架
2.规格、型号:XF-DN65-T
3.其他:包括但不限于规范及图纸范围内的一切相关工作内容</t>
  </si>
  <si>
    <t>031002001602</t>
  </si>
  <si>
    <t>1.名称、类别:单管双向支架
2.规格、型号:XF-DN65-TL
3.其他:包括但不限于规范及图纸范围内的一切相关工作内容</t>
  </si>
  <si>
    <t>031002001603</t>
  </si>
  <si>
    <t>1.名称、类别:单管侧向支架
2.规格、型号:XF-DN80-T
3.其他:包括但不限于规范及图纸范围内的一切相关工作内容</t>
  </si>
  <si>
    <t>031002001604</t>
  </si>
  <si>
    <t>1.名称、类别:单管双向支架
2.规格、型号:XF-DN80-TL
3.其他:包括但不限于规范及图纸范围内的一切相关工作内容</t>
  </si>
  <si>
    <t>031002001605</t>
  </si>
  <si>
    <t>1.名称、类别:单管侧向支架
2.规格、型号:XF-DN100-T
3.其他:包括但不限于规范及图纸范围内的一切相关工作内容</t>
  </si>
  <si>
    <t>031002001606</t>
  </si>
  <si>
    <t>1.名称、类别:单管双向支架
2.规格、型号:XF-DN100-TL
3.其他:包括但不限于规范及图纸范围内的一切相关工作内容</t>
  </si>
  <si>
    <t>031002001607</t>
  </si>
  <si>
    <t>1.名称、类别:单管侧向支架
2.规格、型号:XF-DN150-T
3.其他:包括但不限于规范及图纸范围内的一切相关工作内容</t>
  </si>
  <si>
    <t>031002001608</t>
  </si>
  <si>
    <t>1.名称、类别:单管双向支架
2.规格、型号:XF-DN150-TL
3.其他:包括但不限于规范及图纸范围内的一切相关工作内容</t>
  </si>
  <si>
    <t>031002001609</t>
  </si>
  <si>
    <t>1.名称、类别:单管侧向支架
2.规格、型号:XF-DN200-T
3.其它:符合相关的国家或行业标准，详见招标文件与设计说明,应满足设计与招标要求</t>
  </si>
  <si>
    <t>031002001610</t>
  </si>
  <si>
    <t>1.名称、类别:单管双向支架
2.规格、型号:XF-DN200-TL
3.其它:符合相关的国家或行业标准，详见招标文件与设计说明,应满足设计与招标要求</t>
  </si>
  <si>
    <t>031002001613</t>
  </si>
  <si>
    <t>1.名称、类别:多管单向支架
2.规格、型号:XF-DN65*3-T
3.其他:包括但不限于规范及图纸范围内的一切相关工作内容</t>
  </si>
  <si>
    <t>031002001614</t>
  </si>
  <si>
    <t>1.名称、类别:多管双向支架
2.规格、型号:XF-DN65*3-TL
3.其他:包括但不限于规范及图纸范围内的一切相关工作内容</t>
  </si>
  <si>
    <t>031002001617</t>
  </si>
  <si>
    <t>1.名称、类别:多管侧向支架
2.规格、型号:XF-DN150*2-T
3.其他:包括但不限于规范及图纸范围内的一切相关工作内容</t>
  </si>
  <si>
    <t>031002001618</t>
  </si>
  <si>
    <t>1.名称、类别:多管双向支架
2.规格、型号:XF-DN150*2-TL
3.其他:包括但不限于规范及图纸范围内的一切相关工作内容</t>
  </si>
  <si>
    <t>031002001619</t>
  </si>
  <si>
    <t>1.名称、类别:多管侧向支架
2.规格、型号:XF-DN200*2-T
3.其他:包括但不限于规范及图纸范围内的一切相关工作内容</t>
  </si>
  <si>
    <t>031002001620</t>
  </si>
  <si>
    <t>1.名称、类别:多管双向支架
2.规格、型号:XF-DN150*3-TL
3.其他:包括但不限于规范及图纸范围内的一切相关工作内容</t>
  </si>
  <si>
    <t>031002001621</t>
  </si>
  <si>
    <t>1.名称、类别:多管双向支架
2.规格、型号:XF-DN150*4-TL
3.其他:包括但不限于规范及图纸范围内的一切相关工作内容</t>
  </si>
  <si>
    <t>031002001622</t>
  </si>
  <si>
    <t>1.名称、类别:多管侧向支架
2.规格、型号:XF-DN150*5-T
3.其他:包括但不限于规范及图纸范围内的一切相关工作内容</t>
  </si>
  <si>
    <t>031002001623</t>
  </si>
  <si>
    <t>1.名称、类别:多管侧向支架
2.规格、型号:XF-DN150+DN65-T
3.其他:包括但不限于规范及图纸范围内的一切相关工作内容</t>
  </si>
  <si>
    <t>031002001624</t>
  </si>
  <si>
    <t>1.名称、类别:多管侧向支架
2.规格、型号:XF-DN150+DN65*2-T
3.其他:包括但不限于规范及图纸范围内的一切相关工作内容</t>
  </si>
  <si>
    <t>031002001625</t>
  </si>
  <si>
    <t>1.名称、类别:多管双向支架
2.规格、型号:XF-DN150+DN65*2-TL
3.其他:包括但不限于规范及图纸范围内的一切相关工作内容</t>
  </si>
  <si>
    <t>031002001626</t>
  </si>
  <si>
    <t>1.名称、类别:多管侧向支架
2.规格、型号:XF-DN150+DN80*2-T
3.其他:包括但不限于规范及图纸范围内的一切相关工作内容</t>
  </si>
  <si>
    <t>031002001627</t>
  </si>
  <si>
    <t>1.名称、类别:多管侧向支架
2.规格、型号:XF-DN150+DN100-T
3.其他:包括但不限于规范及图纸范围内的一切相关工作内容</t>
  </si>
  <si>
    <t>031002001628</t>
  </si>
  <si>
    <t>1.名称、类别:多管侧向支架
2.规格、型号:XF-DN150*2+DN65*2-T
3.其他:包括但不限于规范及图纸范围内的一切相关工作内容</t>
  </si>
  <si>
    <t>031002001629</t>
  </si>
  <si>
    <t>1.名称、类别:多管双向支架
2.规格、型号:XF-DN150*2+DN65*2-TL
3.其他:包括但不限于规范及图纸范围内的一切相关工作内容</t>
  </si>
  <si>
    <t>031002001630</t>
  </si>
  <si>
    <t>1.名称、类别:多管侧向支架
2.规格、型号:XF-DN150*2+DN65*3-T
3.其他:包括但不限于规范及图纸范围内的一切相关工作内容</t>
  </si>
  <si>
    <t>031002001631</t>
  </si>
  <si>
    <t>1.名称、类别:多管双向支架
2.规格、型号:XF-DN150*2+DN65*3-TL
3.其他:包括但不限于规范及图纸范围内的一切相关工作内容</t>
  </si>
  <si>
    <t>031002001632</t>
  </si>
  <si>
    <t>1.名称、类别:多管侧向支架
2.规格、型号:XF-DN150*2+DN100*2-T
3.其他:包括但不限于规范及图纸范围内的一切相关工作内容</t>
  </si>
  <si>
    <t>031002001633</t>
  </si>
  <si>
    <t>1.名称、类别:多管双向支架
2.规格、型号:XF-DN150*2+DN100*2-TL
3.其他:包括但不限于规范及图纸范围内的一切相关工作内容</t>
  </si>
  <si>
    <t>031002001634</t>
  </si>
  <si>
    <t>1.名称、类别:多管侧向支架
2.规格、型号:XF-DN150*2+DN100+DN80-T
3.其他:包括但不限于规范及图纸范围内的一切相关工作内容</t>
  </si>
  <si>
    <t>031002001635</t>
  </si>
  <si>
    <t>1.名称、类别:多管双向支架
2.规格、型号:XF-DN150*2+DN100+DN80-TL
3.其他:包括但不限于规范及图纸范围内的一切相关工作内容</t>
  </si>
  <si>
    <t>031002001636</t>
  </si>
  <si>
    <t>1.名称、类别:多管侧向支架
2.规格、型号:XF-DN150*3+DN100-T
3.其他:包括但不限于规范及图纸范围内的一切相关工作内容</t>
  </si>
  <si>
    <t>031002001637</t>
  </si>
  <si>
    <t>1.名称、类别:多管侧向支架
2.规格、型号:XF-DN150*4+DN100-T
3.其他:包括但不限于规范及图纸范围内的一切相关工作内容</t>
  </si>
  <si>
    <t>031002001638</t>
  </si>
  <si>
    <t>1.名称、类别:多管双向支架
2.规格、型号:XF-DN150*4+DN100-TL
3.其他:包括但不限于规范及图纸范围内的一切相关工作内容</t>
  </si>
  <si>
    <t>031002001639</t>
  </si>
  <si>
    <t>1.名称、类别:多管侧向支架
2.规格、型号:XF-DN200+DN150-T
3.其他:包括但不限于规范及图纸范围内的一切相关工作内容</t>
  </si>
  <si>
    <t>031002001640</t>
  </si>
  <si>
    <t>1.名称、类别:多管双向支架
2.规格、型号:XF-DN200+DN150-TL
3.其他:包括但不限于规范及图纸范围内的一切相关工作内容</t>
  </si>
  <si>
    <t>031002001641</t>
  </si>
  <si>
    <t>1.名称、类别:多管侧向支架
2.规格、型号:XF-DN200*2+DN150-T
3.其他:包括但不限于规范及图纸范围内的一切相关工作内容</t>
  </si>
  <si>
    <t>031002001642</t>
  </si>
  <si>
    <t>1.名称、类别:多管双向支架
2.规格、型号:XF-DN200*2+DN150-TL
3.其他:包括但不限于规范及图纸范围内的一切相关工作内容</t>
  </si>
  <si>
    <t>031002001643</t>
  </si>
  <si>
    <t>1.名称、类别:多管侧向支架
2.规格、型号:XF-DN200*2+DN150+DN65-T
3.其他:包括但不限于规范及图纸范围内的一切相关工作内容</t>
  </si>
  <si>
    <t>031002001644</t>
  </si>
  <si>
    <t>1.名称、类别:多管双向支架
2.规格、型号:XF-DN200*2+DN150+DN65-TL
3.其他:包括但不限于规范及图纸范围内的一切相关工作内容</t>
  </si>
  <si>
    <t>D</t>
  </si>
  <si>
    <t>地下室排烟</t>
  </si>
  <si>
    <t>031002001645</t>
  </si>
  <si>
    <t>风管抗震支架</t>
  </si>
  <si>
    <t>1.名称、类别:风管抗震支架
2.规格、型号:PY-500-T
3.其他:包括但不限于规范及图纸范围内的一切相关工作内容</t>
  </si>
  <si>
    <t>031002001646</t>
  </si>
  <si>
    <t>1.名称、类别:风管抗震支架
2.规格、型号:PY-630-T
3.其他:包括但不限于规范及图纸范围内的一切相关工作内容</t>
  </si>
  <si>
    <t>031002001647</t>
  </si>
  <si>
    <t>1.名称、类别:风管抗震支架
2.规格、型号:PY-800-T
3.其他:包括但不限于规范及图纸范围内的一切相关工作内容</t>
  </si>
  <si>
    <t>031002001648</t>
  </si>
  <si>
    <t>1.名称、类别:风管抗震支架
2.规格、型号:PY-800-TL
3.其他:包括但不限于规范及图纸范围内的一切相关工作内容</t>
  </si>
  <si>
    <t>031002001649</t>
  </si>
  <si>
    <t>1.名称、类别:风管抗震支架
2.规格、型号:PY-1000-T
3.其他:包括但不限于规范及图纸范围内的一切相关工作内容</t>
  </si>
  <si>
    <t>031002001650</t>
  </si>
  <si>
    <t>1.名称、类别:风管抗震支架
2.规格、型号:PY-1000-TL
3.其他:包括但不限于规范及图纸范围内的一切相关工作内容</t>
  </si>
  <si>
    <t>031002001651</t>
  </si>
  <si>
    <t>1.名称、类别:风管抗震支架
2.规格、型号:PY-1250-T
3.其他:包括但不限于规范及图纸范围内的一切相关工作内容</t>
  </si>
  <si>
    <t>031002001652</t>
  </si>
  <si>
    <t>1.名称、类别:风管抗震支架
2.规格、型号:PY-1250-TL
3.其他:包括但不限于规范及图纸范围内的一切相关工作内容</t>
  </si>
  <si>
    <t>031002001653</t>
  </si>
  <si>
    <t>1.名称、类别:风管抗震支架
2.规格、型号:PY-1400-T
3.其他:包括但不限于规范及图纸范围内的一切相关工作内容</t>
  </si>
  <si>
    <t>031002001654</t>
  </si>
  <si>
    <t>1.名称、类别:风管抗震支架
2.规格、型号:PY-1400-TL
3.其他:包括但不限于规范及图纸范围内的一切相关工作内容</t>
  </si>
  <si>
    <t>031002001655</t>
  </si>
  <si>
    <t>1.名称、类别:风管抗震支架
2.规格、型号:PY-1600-T
3.其他:包括但不限于规范及图纸范围内的一切相关工作内容</t>
  </si>
  <si>
    <t>031002001656</t>
  </si>
  <si>
    <t>1.名称、类别:风管抗震支架
2.规格、型号:PY-1600-TL
3.其他:包括但不限于规范及图纸范围内的一切相关工作内容</t>
  </si>
  <si>
    <t>031002001657</t>
  </si>
  <si>
    <t>1.名称、类别:风管抗震支架
2.规格、型号:PY-1800-T
3.其他:包括但不限于规范及图纸范围内的一切相关工作内容</t>
  </si>
  <si>
    <t>031002001658</t>
  </si>
  <si>
    <t>1.名称、类别:风管抗震支架
2.规格、型号:PY-1800-TL
3.其他:包括但不限于规范及图纸范围内的一切相关工作内容</t>
  </si>
  <si>
    <t>031002001683</t>
  </si>
  <si>
    <t>031002001684</t>
  </si>
  <si>
    <t>031002001685</t>
  </si>
  <si>
    <t>031002001686</t>
  </si>
  <si>
    <t>031002001687</t>
  </si>
  <si>
    <t>031002001688</t>
  </si>
  <si>
    <t>031002001689</t>
  </si>
  <si>
    <t>031002001690</t>
  </si>
  <si>
    <t>031002001693</t>
  </si>
  <si>
    <t>1.名称、类别:多管侧向支架
2.规格、型号:XF-DN65*2-T
3.其他:包括但不限于规范及图纸范围内的一切相关工作内容</t>
  </si>
  <si>
    <t>031002001694</t>
  </si>
  <si>
    <t>1.名称、类别:多管双向支架
2.规格、型号:XF-DN65*2-TL
3.其他:包括但不限于规范及图纸范围内的一切相关工作内容</t>
  </si>
  <si>
    <t>031002001697</t>
  </si>
  <si>
    <t>1.名称、类别:多管侧向支架
2.规格、型号:XF-DN100*2-T
3.其他:包括但不限于规范及图纸范围内的一切相关工作内容</t>
  </si>
  <si>
    <t>031002001698</t>
  </si>
  <si>
    <t>1.名称、类别:多管双向支架
2.规格、型号:XF-DN100*2-TL
3.其他:包括但不限于规范及图纸范围内的一切相关工作内容</t>
  </si>
  <si>
    <t>031002001547</t>
  </si>
  <si>
    <t>031002001548</t>
  </si>
  <si>
    <t>031002001549</t>
  </si>
  <si>
    <t>031002001550</t>
  </si>
  <si>
    <t>031002001551</t>
  </si>
  <si>
    <t>031002001552</t>
  </si>
  <si>
    <t>031002001553</t>
  </si>
  <si>
    <t>031002001554</t>
  </si>
  <si>
    <t>合锦嘉泓•天宇花园(广场)二期项目公区装修工程造价汇总表</t>
  </si>
  <si>
    <t>公寓精装修工程</t>
  </si>
  <si>
    <t>商业精装修工程</t>
  </si>
  <si>
    <t>精装修安装工程</t>
  </si>
  <si>
    <t>以分部分项的人工费与施工机具费之和为计算基础，装修工程费率19%，水电安装工程费率35.77%</t>
  </si>
  <si>
    <t>脚手架、模板、垂直运输、机械进退场、降排水等</t>
  </si>
  <si>
    <t>工程名称：合锦嘉泓.天宇花园(广场)二期项目-公区装修工程</t>
  </si>
  <si>
    <t>精装修工程</t>
  </si>
  <si>
    <t>走道</t>
  </si>
  <si>
    <t>地面工程</t>
  </si>
  <si>
    <t>块料楼地面（CT01）</t>
  </si>
  <si>
    <t>1.面层:CT01晨雾灰瓷砖600*1200 专用美缝剂擦缝
2.粘结层:10mm厚素水泥膏
3.找平层:20~30厚WS M20干硬性水泥砂浆找平层
4.素水泥浆一道(内掺建筑胶)。</t>
  </si>
  <si>
    <t>011102001003</t>
  </si>
  <si>
    <t>石材楼地面（ST01）门槛石</t>
  </si>
  <si>
    <t>1.面层材料品种、规格:ST01 皇室啡大理石 18mm厚
2.石材表面处理:大理石的六面需刷大理石保护漆、作防渗处理及石材结晶处理
3.找平层、结合层材料种类、厚度:30厚WS-M15干硬性水泥砂浆,面撒素水泥及适量清水
4.素水泥浆一道(内掺建筑胶)。
5.其它:包含但不限以上内容，按图纸文件施工</t>
  </si>
  <si>
    <t>011102001004</t>
  </si>
  <si>
    <t>石材楼地面（ST02）门槛石</t>
  </si>
  <si>
    <t>1.面层材料品种、规格:ST02 云多拉灰大理石 18mm厚
2.石材表面处理:大理石的六面需刷大理石保护漆、作防渗处理及石材结晶处理
3.找平层、结合层材料种类、厚度:30厚WS-M15干硬性水泥砂浆,面撒素水泥及适量清水
4.素水泥浆一道(内掺建筑胶)。
5.其它:包含但不限以上内容，按图纸文件施工</t>
  </si>
  <si>
    <t>金属踢脚线（MT01）</t>
  </si>
  <si>
    <t>1.面层材料品种、规格、颜色:MT01 深灰不锈钢 40mm高
2.基层材料种类、规格:9mm阻燃板</t>
  </si>
  <si>
    <t>011105006004</t>
  </si>
  <si>
    <t>金属踢脚线（MT04）</t>
  </si>
  <si>
    <t>1.面层材料品种、规格、颜色:MT05 铝材 40mm高
2.基层材料种类、规格:9mm阻燃板</t>
  </si>
  <si>
    <t>墙面工程</t>
  </si>
  <si>
    <t>抹灰面油漆（PT01）</t>
  </si>
  <si>
    <t>1.油漆品种、刷漆遍数:PT01 白色无机涂料1底二油
2.刮腻子要求:满刮内墙腻子一道
3.其它:包含但不限以上内容，按图纸文件施工</t>
  </si>
  <si>
    <t>墙面装饰板（WD01）</t>
  </si>
  <si>
    <t>1、面层材料：WD01 防火板
2、基层：9mm厚阻燃板
3、龙骨材料种类、规格：综合考虑，符合设计规范要求
4、其它：包含但不限以上内容，按图纸文件施工</t>
  </si>
  <si>
    <t>墙面装饰板（暗门）</t>
  </si>
  <si>
    <t>1.面层材料品种、规格、颜色:PT01 白色无机涂料
2.基层材料种类、规格:18mm厚硅钙板
3.五金配件:含门拉手、天地轴等；其它配件均符合设计要求
4.龙骨材料种类、规格、中距:综合考虑，符合设计规范要求
5.其他:包含但不限以上内容，按图纸文件施工</t>
  </si>
  <si>
    <t>天花工程</t>
  </si>
  <si>
    <t>吊顶天棚</t>
  </si>
  <si>
    <t>1.基层材料品种、规格:双层9mm厚石膏板
2.吊顶形式、吊杆规格、高度:吊顶距离结构楼板、梁底≤1500时,用M8膨胀螺栓连镀锌吊杆,间距900x900 
3.龙骨材料种类、规格、中距: 50系列上人轻钢龙骨骨架,吊杆纵向距离≤900mm,主骨跨度≤900mm,副骨跨度≤400mm
4.其它:包含但不限以上内容，按图纸文件施工</t>
  </si>
  <si>
    <t>011304001001</t>
  </si>
  <si>
    <t>灯槽</t>
  </si>
  <si>
    <t>1.基层材料种类、规格:水平面铺6mm轻质不燃板,垂直面铺12mm轻质不燃板
2.吊顶形式、吊杆规格、高度:综合考虑、符合设计规范要求
3.龙骨材料种类、规格、中距:综合考虑、符合设计规范要求
4.其它:包含但不限以上内容，按图纸文件施工
5.计算规则:不区分灯槽截面尺寸，按设计图示尺寸以m计算</t>
  </si>
  <si>
    <t>吊顶白色无机涂料(PT01)</t>
  </si>
  <si>
    <t>1.油漆品种、刷漆遍数:PT01 吊顶白色无机涂料一底二油
2.基层类型:石膏板面
3.其它:包含但不限以上内容，按图纸文件施工</t>
  </si>
  <si>
    <t>011304002001</t>
  </si>
  <si>
    <t>检修口</t>
  </si>
  <si>
    <t>1.材质、规格:成品检修口 400*400mm
2.其它:包含但不限以上内容，按图纸文件施工</t>
  </si>
  <si>
    <t>电梯厅</t>
  </si>
  <si>
    <t>011102001002</t>
  </si>
  <si>
    <t>011105006002</t>
  </si>
  <si>
    <t>011105006003</t>
  </si>
  <si>
    <t>1.面层材料品种、规格、颜色:MT04 铝材 40mm高
2.基层材料种类、规格:9mm阻燃板</t>
  </si>
  <si>
    <t>011502001002</t>
  </si>
  <si>
    <t>金属装饰线（MT01）</t>
  </si>
  <si>
    <t>1.线条材料品种、规格、颜色:5mm厚MT01 银灰不锈钢,2#角钢与不锈钢条焊接/螺栓地面紧固
2.其它:包含但不限以上内容，按图纸文件施工</t>
  </si>
  <si>
    <t>011207001003</t>
  </si>
  <si>
    <t>011207001004</t>
  </si>
  <si>
    <t>墙面装饰板（MT02）</t>
  </si>
  <si>
    <t>1.面层材料品种、规格、颜色:MT02 银灰不锈钢 2mm厚
2.基层材料种类、规格:12mm阻燃板
3.龙骨材料种类、规格、中距:符合设计图纸要求
4.部位:电梯门头门套
5.其它:包含但不限以上内容，按图纸文件施工</t>
  </si>
  <si>
    <t>011207001005</t>
  </si>
  <si>
    <t>1.面层材料品种、规格、颜色:MT02 银灰不锈钢 2mm厚
2.龙骨材料种类、规格、中距:符合设计图纸要求
3.部位:电梯门扇饰面
4.其它:包含但不限以上内容，按图纸文件施工</t>
  </si>
  <si>
    <t>011302001002</t>
  </si>
  <si>
    <t>1.基层材料品种、规格:双层9mm厚石膏板
2.吊顶形式、吊杆规格、高度:吊顶距离结构楼板、梁底≤1500时,用M8膨胀螺栓连镀锌吊杆,间距900x900
3.龙骨材料种类、规格、中距:50系列上人轻钢龙骨骨架,吊杆纵向距离≤900mm,主骨跨度≤900mm,副骨跨度≤400mm
4.其它:包含但不限以上内容，按图纸文件施工</t>
  </si>
  <si>
    <t>011304001002</t>
  </si>
  <si>
    <t>1.基层材料种类、规格:灯槽内水平面铺6mm轻质不燃板,垂直面铺12mm轻质不燃板
2.吊顶形式、吊杆规格、高度:综合考虑、符合设计规范要求
3.龙骨材料种类、规格、中距:综合考虑、符合设计规范要求
4.其它:包含但不限以上内容，按图纸文件施工
5.计算规则:不区分灯槽截面尺寸，按设计图示尺寸以m计算</t>
  </si>
  <si>
    <t>011302001003</t>
  </si>
  <si>
    <t>吊顶天棚（MT03）</t>
  </si>
  <si>
    <t>1.面层材料品种、规格:MT01 深灰色不锈钢
2.基层材料种类、规格:单层9mm厚石膏板
3.吊顶形式、吊杆规格、高度:吊顶距离结构楼板、梁底≤1500时,用M8膨胀螺栓连镀锌吊杆,
间距900x900
4.龙骨材料种类、规格、中距:50系列上人轻钢龙骨骨架,吊杆纵向距离≤900mm,主骨跨度≤900mm,副骨跨度≤400mm
5.其它:包含但不限以上内容，按图纸文件施工</t>
  </si>
  <si>
    <t>卫生间</t>
  </si>
  <si>
    <t>块料墙面（CT03）</t>
  </si>
  <si>
    <t>1.面层材料品种、规格、颜色:CT03 浅灰色仿古砖600*1200mm
2.墙体类型:综合
3.安装方式:瓷砖刷背胶、10mm瓷砖胶满涂及挂铜丝加固粘贴安装
4.其它:包含但不限以上内容，按图纸文件施工</t>
  </si>
  <si>
    <t>011502001001</t>
  </si>
  <si>
    <t>1、面层材料：MT01 深灰不锈钢墙线
2、基层：综合考虑抹灰面、龙骨基层
3、其它：包含但不限以上内容，按图纸文件施工</t>
  </si>
  <si>
    <t>原顶白色无机涂料(PT01)</t>
  </si>
  <si>
    <t>1.油漆品种、刷漆遍数:PT01 吊顶白色无机涂料一底二油
2.腻子种类:成品腻子膏 3遍
3.其它:包含但不限以上内容，按图纸文件施工</t>
  </si>
  <si>
    <t>B4</t>
  </si>
  <si>
    <t>011210005001</t>
  </si>
  <si>
    <t>成品隔断（WD03）</t>
  </si>
  <si>
    <t>1.卫生间隔断门
2.隔断材料品种、规格、颜色:18厚抗倍特防水木纹板
3.综合考虑:五金、封边等
4.其它:包含等但不限以上内容，按图纸文件施工</t>
  </si>
  <si>
    <t>011210005002</t>
  </si>
  <si>
    <t>成品隔断（WD02）</t>
  </si>
  <si>
    <t>1.卫生间隔断
2.隔断材料品种、规格、颜色:18厚抗倍特防水哑光灰
3.综合考虑:五金、封边等
4.其它:包含等但不限以上内容，按图纸文件施工</t>
  </si>
  <si>
    <t>010805005001</t>
  </si>
  <si>
    <t>卫生间玻璃门</t>
  </si>
  <si>
    <t>1.玻璃品种、厚度:12mm厚磨砂玻璃
2.框材质:MT01 银灰不锈钢
3.五金配件：含门拉手、地弹簧、顶轴等；其它配件均符合设计要求
4.门窗框洞口封堵：采用密封垫和密封胶条；
5.制作、安装、周边塞缝及防水、防雷装置等包括但不限于规范或图纸要求的一切相关工作内容
6.其他:包含但不限以上内容，按图纸文件施工</t>
  </si>
  <si>
    <t>011505010001</t>
  </si>
  <si>
    <t>镜面玻璃（浴镜）</t>
  </si>
  <si>
    <t>1.镜面玻璃品种、规格:成品镜
2.框材质、断面尺寸:符合设计图纸要求
3.其它:包含但不限以上内容，按图纸文件施工</t>
  </si>
  <si>
    <t>1.防水膜品种:聚氨酯防水层
2.涂膜厚度、遍数:1.5mm
3.反边高度:符合设计及规范要求
4.其它:包含但不限以上内容，按图纸文件施工</t>
  </si>
  <si>
    <t>1.防水膜品种:聚合物水泥防水涂料Ⅱ型
2.涂膜厚度、遍数:1.2/1.5厚,分3遍成活
3.其它:包含但不限以上内容，按图纸文件施工</t>
  </si>
  <si>
    <t>010902002001</t>
  </si>
  <si>
    <t>天棚原顶涂膜防水</t>
  </si>
  <si>
    <t>1.防水膜品种:非固化橡胶沥青防水涂料
2.涂膜厚度、遍数:2mm厚
3.反边高度:符合设计及规范要求
4.其它:包含但不限以上内容，按图纸文件施工</t>
  </si>
  <si>
    <t>-1.1.2.3层</t>
  </si>
  <si>
    <t>墙柱面活动脚手架</t>
  </si>
  <si>
    <t>公区</t>
  </si>
  <si>
    <t>地面铺贴陶瓷地砖（CT01 ）</t>
  </si>
  <si>
    <t>1.面层:CT01 仿麻石砖300*900mm 专用美缝剂擦缝
2.粘结层:10mm厚素水泥膏
3.找平层:20~30厚WS M20干硬性水泥砂浆找平层
4.素水泥浆一道(内掺建筑胶)。</t>
  </si>
  <si>
    <t>地面铺贴陶瓷地砖（CT03 ）</t>
  </si>
  <si>
    <t>1.面层:CT03 浅灰色仿古砖 600*1200mm 专用美缝剂擦缝
2.粘结层:10mm厚素水泥膏
3.找平层:20~30厚WS M20干硬性水泥砂浆找平层
4.素水泥浆一道(内掺建筑胶)。</t>
  </si>
  <si>
    <t>地面铺贴陶瓷地砖（同建筑楼梯间地砖）</t>
  </si>
  <si>
    <t>1.面层:防滑地砖 专用美缝剂擦缝
2.粘结层:10mm厚素水泥膏
3.找平层:20~30厚WS M20干硬性水泥砂浆找平层
4.素水泥浆一道(内掺建筑胶)。</t>
  </si>
  <si>
    <t>011102001001</t>
  </si>
  <si>
    <t>石材楼地面(ST01)室外楼梯</t>
  </si>
  <si>
    <t>1.面层材料品种、规格:ST01 芝麻灰大理石 18mm厚
2.石材表面处理:大理石的六面需刷大理石保护漆及作防渗处理
3.嵌缝材料种类:水泥浆擦缝
4.打蜡要求:草酸清洗、上硬白蜡净面
5.找平层、结合层材料种类、厚度:1:3干硬性水泥砂浆结合层厚,表面撒水泥粉
6.其它:包含但不限以上内容，按图纸文件施工</t>
  </si>
  <si>
    <t>1.面层材料品种、规格、颜色:MT01 银灰不锈钢 80mm高
2.基层材料种类、规格:9mm阻燃板</t>
  </si>
  <si>
    <t>011105002001</t>
  </si>
  <si>
    <t>石材踢脚线（ST01）</t>
  </si>
  <si>
    <t>1.面层材料品种、规格、颜色:ST01 芝麻灰大理石
2.踢脚线高度:40mm
3.粘贴层厚度、材料种类:水泥砂浆</t>
  </si>
  <si>
    <t>1.线条材料品种、规格、颜色:5mm宽 MT01 银灰不锈钢
2.其它:包含但不限以上内容，按图纸文件施工</t>
  </si>
  <si>
    <t>楼地面伸缩缝填缝</t>
  </si>
  <si>
    <t>1.嵌缝材料种类：黑水泥
2.宽度：5mm
3.其他：包含但不限以上内容，按图纸文件施工</t>
  </si>
  <si>
    <t>抹灰面油漆（PT02）</t>
  </si>
  <si>
    <t>1.油漆品种、刷漆遍数:PT02 外墙漆
2.刮腻子要求:刮外墙腻子,压入耐碱玻纤网格布(160g/m,网孔中心距4X4),按设计要求设分格缝,缝内嵌填柔性防水密封膏
3.其它:包含但不限以上内容，按图纸文件施工</t>
  </si>
  <si>
    <t>1.面层材料品种、规格、颜色:PT02 外墙漆
2.基层材料种类、规格:18mm厚硅钙板
3.五金配件:含门拉手、天地轴等；其它配件均符合设计要求
4.龙骨材料种类、规格、中距:综合考虑，符合设计规范要求
5.其他:包含但不限以上内容，按图纸文件施工</t>
  </si>
  <si>
    <t>抹灰面油漆（PT02 微水泥）</t>
  </si>
  <si>
    <t>1.油漆品种、刷漆遍数:PT02 微水泥两遍,罩光清漆两遍，专用底漆两遍
2.刮腻子要求:成品腻子三遍抹平
3.部位：独立柱
4.其它:包含但不限以上内容，按图纸文件施工</t>
  </si>
  <si>
    <t>011207001010</t>
  </si>
  <si>
    <t>墙面装饰板（室外楼梯侧面装饰）</t>
  </si>
  <si>
    <t>1.面层材料品种、规格、颜色:铝单板饰面
2.龙骨材料种类、规格、中距:综合考虑，符合设计规范要求
3.基层材料种类、规格:9mm厚阻燃板
4.其他:包含但不限以上内容，按图纸文件施工</t>
  </si>
  <si>
    <t>011207001019</t>
  </si>
  <si>
    <t>墙面装饰板（ST03)</t>
  </si>
  <si>
    <t>1.面层材料品种、规格、颜色:ST03人造石 20mm厚
2.龙骨材料种类、规格、中距:符合设计图纸要求
3.部位:一层卫生间走道石材门框
4.其他:包含但不限以上内容，按图纸文件施工</t>
  </si>
  <si>
    <t>011207001025</t>
  </si>
  <si>
    <t>墙面装饰板（PT02）</t>
  </si>
  <si>
    <t>1、面层材料：PT02 外墙漆
2、基层：9mm厚阻燃夹板
2、龙骨材料种类、规格：镀锌槽钢L50X4角钢钢架龙骨与墙体紧箍上下楼板锚固,水平高度按铝单板高度,竖向间距@400和600mm
3、其它：包含但不限以上内容，按图纸文件施工</t>
  </si>
  <si>
    <t>吊顶天棚（AL01）</t>
  </si>
  <si>
    <t>1.面层材料品种、规格:AL01 香槟色铝单板 2mm厚
2.吊顶形式、吊杆规格、高度:吊顶距离结构楼板、梁底≤1500时,用M8膨胀螺栓连镀锌吊杆,间距900x900
3.龙骨材料种类、规格、中距:50系列上人轻钢龙骨骨架,吊杆纵向距离≤900mm,主骨跨度≤900mm,副骨跨度≤400mm
4.其它:包含但不限以上内容，按图纸文件施工</t>
  </si>
  <si>
    <t>011302002001</t>
  </si>
  <si>
    <t>格栅吊顶</t>
  </si>
  <si>
    <t>1.面层材料品种、规格:40*100*1.5mm香槟色铝方通 间距@100mm
2.吊顶形式、吊杆规格、高度:吊顶距离结构楼板、梁底≤1500时,用M8膨胀螺栓连镀锌吊杆,间距900x900
3.龙骨或吊杆材料种类、规格、中距:50系列上人轻钢龙骨骨架,吊杆纵向距离≤900mm,主骨跨度≤900mm,副骨跨度≤400mm
4.其它:包含但不限以上内容，按图纸文件施工</t>
  </si>
  <si>
    <t>011406001007</t>
  </si>
  <si>
    <t>抹灰面油漆（PT05)格栅吊顶顶面</t>
  </si>
  <si>
    <t>1.油漆品种、刷漆遍数:PT05 灰漆,原顶喷涂一遍
2.其它:包含但不限以上内容，按图纸文件施工</t>
  </si>
  <si>
    <t>011406001013</t>
  </si>
  <si>
    <t>吊顶白色无机涂料(PT04)</t>
  </si>
  <si>
    <t>1.油漆品种、刷漆遍数:PT04 白色防水漆一底二油
2.腻子种类:成品外墙腻子三遍抹平,石膏粉补缝,粘贴抗裂纤维网
3.其它:包含但不限以上内容，按图纸文件施工</t>
  </si>
  <si>
    <t>1.洞口尺寸：综合考虑
2.结构铝型材：壁厚≥1.8mm
3.铝型材系列：50系列固定窗（背部贴白遮光纸）
4.铝型材表面处理：粉末喷涂
5.玻璃：三银6LOW-E+12A+6钢化中空玻璃
6.五金配件：其它配件均符合设计要求         
7.门窗框洞口封堵：采用密封垫和密封胶条；
8.制作、安装、周边塞缝及防水、防雷装置等包括但不限于规范或图纸要求的一切相关工作内容</t>
  </si>
  <si>
    <t>1.洞口尺寸：综合考虑
2.结构铝型材：壁厚≥1.8mm
3.铝型材系列：46系列地弹门
4.铝型材表面处理：粉末喷涂
5.玻璃：三银6LOW-E+12A+6钢化中空玻璃（背部贴白遮光纸）
6.五金配件：含门拉手、地弹簧、顶轴等；其它配件均符合设计要求         
7.门窗框洞口封堵：采用密封垫和密封胶条；
8.制作、安装、周边塞缝及防水、防雷装置等包括但不限于规范或图纸要求的一切相关工作内容</t>
  </si>
  <si>
    <t>砖地沟、明沟</t>
  </si>
  <si>
    <t>1.盖板:线型排水不锈钢盖板
2.规格尺寸:300mm宽
3.包含但不限以上内容，按图纸文件施工</t>
  </si>
  <si>
    <t>040402016001</t>
  </si>
  <si>
    <t>沟道盖板（ST01）</t>
  </si>
  <si>
    <t>1.材质:ST01 芝麻灰大理石 20mm厚
2.规格尺寸:300mm宽
3.包含但不限以上内容，按图纸文件施工</t>
  </si>
  <si>
    <t>1.面层材料品种、规格:ST02 云多拉灰大理石 20mm厚
2.石材表面处理:大理石的六面需刷大理石保护漆、作防渗处理及石材结晶处理
3.找平层、结合层材料种类、厚度:30厚WS-M15干硬性水泥砂浆,面撒素水泥及适量清水
4.素水泥浆一道(内掺建筑胶)。
5.其它:包含但不限以上内容，按图纸文件施工</t>
  </si>
  <si>
    <t>1.基层材料品种、规格:双层9.0mm埃特板
2.吊顶形式、吊杆规格、高度:吊顶距离结构楼板、梁底≤1500时,用M8膨胀螺栓连镀锌吊杆,间距900x900
3.龙骨材料种类、规格、中距:50系列上人轻钢龙骨骨架,吊杆纵向距离≤900mm,主骨跨度≤900mm,副骨跨度≤400mm
4.其它:包含但不限以上内容，按图纸文件施工</t>
  </si>
  <si>
    <t>011304002002</t>
  </si>
  <si>
    <t>成品隔断（WD01）</t>
  </si>
  <si>
    <t>1.防水膜品种:聚合物水泥防水涂料Ⅱ型
2.涂膜厚度、遍数:1.2/1.5厚，分3遍成活
3.其它:包含但不限以上内容，按图纸文件施工</t>
  </si>
  <si>
    <t>1.混凝土种类、强度:商品混凝土 C25（非泵送）
2.综合考虑：混凝土拌和料要求、混凝土掺加剂费用、钢筋、模板费用
3.混凝土制作、运输、浇筑、振捣、养护、其它，包括但不限于规范或图纸要求的一切相关工作内容</t>
  </si>
  <si>
    <t>011505001001</t>
  </si>
  <si>
    <t>洗漱台（ST03）</t>
  </si>
  <si>
    <t>1.材料品种、规格、颜色:600mm×500mm、白色超细人人造石（ST03）
2.支架、配件品种、规格:镀锌型钢托架 
3.油漆品种、刷漆遍数:角钢托架刷红丹防锈漆一遍、灰铅油两遍
4.其它:包含但不限以上内容，按图纸文件施工</t>
  </si>
  <si>
    <t>镜面玻璃（MR01）（全身镜）</t>
  </si>
  <si>
    <t>1.镜面玻璃品种、规格:MR01 银镜
2.框材质、断面尺寸:符合设计图纸要求
3.基层材料种类:12mm厚阻燃板
4.其它:包含但不限以上内容，按图纸文件施工</t>
  </si>
  <si>
    <t>011505010002</t>
  </si>
  <si>
    <t>镜面玻璃（MR01）</t>
  </si>
  <si>
    <t>1.镜面玻璃品种、规格:MR01 银镜
2.框材质:MT02 喷砂香槟金
3.基层材料种类:9mm厚阻燃板
4.其它:包含但不限以上内容，按图纸文件施工</t>
  </si>
  <si>
    <t>011505008001</t>
  </si>
  <si>
    <t>卫生纸盒</t>
  </si>
  <si>
    <t>1、金属纸巾盒
2、其它：包含但不限以上内容，按图纸文件施工</t>
  </si>
  <si>
    <t>1.玻璃品种、厚度:6+6夹胶玻璃（白色烤漆玻璃）
2.框材质:MT01 银灰不锈钢
3.五金配件：含银灰不锈钢拉手、地弹簧、顶轴等；其它配件均符合设计要求
4.门窗框洞口封堵：采用密封垫和密封胶条；
5.制作、安装、周边塞缝及防水、防雷装置等包括但不限于规范或图纸要求的一切相关工作内容
6.其他:包含但不限以上内容，按图纸文件施工</t>
  </si>
  <si>
    <t>地面铺贴陶瓷地砖（CT02 ）</t>
  </si>
  <si>
    <t>1.面层:CT02 灰色柔光砖600*1200mm 专用美缝剂擦缝
2.粘结层:10mm厚素水泥膏
3.找平层:20~30厚WS M20干硬性水泥砂浆找平层
4.素水泥浆一道(内掺建筑胶)。</t>
  </si>
  <si>
    <t>011102001005</t>
  </si>
  <si>
    <t>011102001010</t>
  </si>
  <si>
    <t>1.面层材料品种、规格:ST01 芝麻灰大理石 18mm厚
2.石材表面处理:大理石的六面需刷大理石保护漆、作防渗处理及石材结晶处理
3.找平层、结合层材料种类、厚度:30厚WS-M15干硬性水泥砂浆,面撒素水泥及适量清水
4.素水泥浆一道(内掺建筑胶)。
5.其它:包含但不限以上内容，按图纸文件施工</t>
  </si>
  <si>
    <t>金属踢脚线（MT05）</t>
  </si>
  <si>
    <t>1.面层材料品种、规格、颜色:MT05 铝材 40mm高
2.基层材料种类、规格:9mm阻燃板
3.其它:包含但不限以上内容，按图纸文件施工</t>
  </si>
  <si>
    <t>011105002002</t>
  </si>
  <si>
    <t>墙面装饰板（AL01）</t>
  </si>
  <si>
    <t>1、面层材料：AL01 深灰色铝单板 2.5mm厚
2、龙骨材料种类、规格：镀锌槽钢L50X4角钢钢架龙骨与墙体紧箍上下楼板锚固,水平高度按铝单板高度,竖向间距@400和600mm
3、其它：包含但不限以上内容，按图纸文件施工</t>
  </si>
  <si>
    <t>墙面装饰板（AL02）</t>
  </si>
  <si>
    <t>1.面层材料品种、规格、颜色:AL02 银灰色铝单板 2.5mm厚
2.龙骨材料种类、规格、中距:镀锌槽钢L50X4角钢钢架龙骨与墙体紧箍上下楼板锚固,水平高度按铝单板
高度,竖向间距@400和600mm
3.其他:包含但不限以上内容，按图纸文件施工</t>
  </si>
  <si>
    <t>墙面装饰板（AL04）</t>
  </si>
  <si>
    <t>1.面层材料品种、规格、颜色:AL04 白色铝单板 2.5mm厚
2.龙骨材料种类、规格、中距:镀锌槽钢L50X4角钢钢架龙骨与墙体紧箍上下楼板锚固,水平高度按铝单板
高度,竖向间距@400和600mm
3.综合考虑:设备间、消防栓等暗门饰面做法，包含但不限以上内容，按图纸文件施工</t>
  </si>
  <si>
    <t>块料墙面（CT04)</t>
  </si>
  <si>
    <t>1.面层材料品种、规格、颜色:CT04 长条砖 52*235mm,专用美缝剂擦缝
2.墙体类型:综合
3.安装方式:瓷砖刷背胶、10mm瓷砖胶满涂及挂铜丝加固粘贴安装
4.其它:包含但不限以上内容，按图纸文件施工</t>
  </si>
  <si>
    <t>1.油漆品种、刷漆遍数:PT02 微水泥两遍,罩光清漆两遍，专用底漆两遍
2.刮腻子要求:成品腻子三遍抹平
3.其它:包含但不限以上内容，按图纸文件施工</t>
  </si>
  <si>
    <t>1.面层材料品种、规格、颜色:AL02 银灰色铝单板 2.5mm厚
2.龙骨材料种类、规格、中距:符合设计图纸要求
3.部位:电梯门头门套
4.其它:包含但不限以上内容，按图纸文件施工</t>
  </si>
  <si>
    <t>011207001006</t>
  </si>
  <si>
    <t>011207001007</t>
  </si>
  <si>
    <t>1.面层材料品种、规格、颜色:PT02 微水泥
2.基层材料种类、规格:18mm厚硅钙板
3.五金配件:含门拉手、天地轴等；其它配件均符合设计要求
4.龙骨材料种类、规格、中距:综合考虑，符合设计规范要求
5.其他:包含但不限以上内容，按图纸文件施工</t>
  </si>
  <si>
    <t>011207001021</t>
  </si>
  <si>
    <t>墙面装饰板（AL02）暗门</t>
  </si>
  <si>
    <t>1.面层材料品种、规格、颜色:AL02 银灰色铝单板 2.5mm厚
2.五金配件:含门拉手、天地轴等；其它配件均符合设计要求
3.龙骨材料种类、规格、中距:镀锌槽钢L50X4角钢钢架龙骨与墙体紧箍上下楼板锚固,水平高度按铝单板
高度,竖向间距@400和600mm
4.综合考虑:包含但不限以上内容，按图纸文件施工</t>
  </si>
  <si>
    <t>011302002002</t>
  </si>
  <si>
    <t>011406001009</t>
  </si>
  <si>
    <t>011302001004</t>
  </si>
  <si>
    <t>011302001013</t>
  </si>
  <si>
    <t>吊顶天棚(负一层）</t>
  </si>
  <si>
    <t>1.基层材料品种、规格:双层9mm厚埃特板
2.吊顶形式、吊杆规格、高度:吊顶距离结构楼板、梁底≤1500时,用M8膨胀螺栓连镀锌吊杆,间距900x900
3.龙骨材料种类、规格、中距:50系列上人轻钢龙骨骨架,吊杆纵向距离≤900mm,主骨跨度≤900mm,副骨跨度≤400mm
4.其它:包含但不限以上内容，按图纸文件施工</t>
  </si>
  <si>
    <t>011302001012</t>
  </si>
  <si>
    <t>011302001005</t>
  </si>
  <si>
    <t>吊顶天棚（AL01）门楼</t>
  </si>
  <si>
    <t>1.面层材料品种、规格:AL01 深灰色铝单板 2.5mm厚
2.吊顶形式、吊杆规格、高度:综合考虑、符合设计规范要求
3.龙骨材料种类、规格、中距: 50系列上人轻钢龙骨骨架,吊杆纵向距离≤900mm,主骨跨度≤900mm,副骨跨度≤400mm
4.其它:包含但不限以上内容，按图纸文件施工</t>
  </si>
  <si>
    <t>011302001006</t>
  </si>
  <si>
    <t>吊顶天棚（MT03）门楼</t>
  </si>
  <si>
    <t>1.面层材料品种、规格:MT03 灰色镜面不锈钢
2.吊顶形式、吊杆规格、高度:综合考虑、符合设计规范要求
3.龙骨材料种类、规格、中距: 50系列上人轻钢龙骨骨架,吊杆纵向距离≤900mm,主骨跨度≤900mm,副骨跨度≤400mm
4.其它:包含但不限以上内容，按图纸文件施工</t>
  </si>
  <si>
    <t>011304002006</t>
  </si>
  <si>
    <t>送风口、回风口</t>
  </si>
  <si>
    <t>1.材质、规格:成品风口 250*1600mm
2.其它:包含但不限以上内容，按图纸文件施工</t>
  </si>
  <si>
    <t>011304002003</t>
  </si>
  <si>
    <t>011506001001</t>
  </si>
  <si>
    <t>门头灯盒</t>
  </si>
  <si>
    <t>1.面层材料品种、规格:MT01深灰不锈钢、MR02 软膜、灯盒内涂PT01白色无机涂料
2.基层类型:9mm厚 阻燃板
3.其他:包含但不限以上内容，按图纸文件施工</t>
  </si>
  <si>
    <t>010805005002</t>
  </si>
  <si>
    <t>电梯厅玻璃门</t>
  </si>
  <si>
    <t>1.玻璃品种、厚度:GL01 12厘钢化清玻
2.框材质:MT01 深灰不锈钢
3.五金配件：含门拉手、地弹簧、顶轴等；其它配件均符合设计要求
4.门窗框洞口封堵：采用密封垫和密封胶条；
5.制作、安装、周边塞缝及防水、防雷装置等包括但不限于规范或图纸要求的一切相关工作内容
6.其他:包含但不限以上内容，按图纸文件施工</t>
  </si>
  <si>
    <t>首层大堂</t>
  </si>
  <si>
    <t>011102001007</t>
  </si>
  <si>
    <t>011102001009</t>
  </si>
  <si>
    <t>011105006005</t>
  </si>
  <si>
    <t>1.面层材料品种、规格、颜色:MT04 铝材 40mm高
2.基层材料种类、规格:9mm阻燃板
3.其它:包含但不限以上内容，按图纸文件施工</t>
  </si>
  <si>
    <t>011105006006</t>
  </si>
  <si>
    <t>011207001011</t>
  </si>
  <si>
    <t>011505010003</t>
  </si>
  <si>
    <t>镜面玻璃（GL03）</t>
  </si>
  <si>
    <t>1.镜面玻璃品种、规格:长虹玻璃（GL03），规格符合图纸要求
2.框材质、断面尺寸:MT01 深灰不锈钢
3.基层材料种类:9mm厚阻燃板
4.其它:包含但不限以上内容，按图纸文件施工</t>
  </si>
  <si>
    <t>011406001011</t>
  </si>
  <si>
    <t>011207001014</t>
  </si>
  <si>
    <t>墙面装饰板（PT02)</t>
  </si>
  <si>
    <t>1.面层材料品种、规格、颜色:PT02 微水泥 一底两面
2.基层材料种类、规格:9mm阻燃板
3.龙骨材料种类、规格、中距:符合设计图纸要求
4.其它:包含但不限以上内容，按图纸文件施工</t>
  </si>
  <si>
    <t>石材墙面（ST02）</t>
  </si>
  <si>
    <t>1、面层材料：ST02 云多拉灰大理石，密缝拼贴
2、龙骨材料种类、规格：综合考虑，符合设计规范要求
3、其它：包含但不限以上内容，按图纸文件施工
部位：一层大堂</t>
  </si>
  <si>
    <t>011207001015</t>
  </si>
  <si>
    <t>011207001024</t>
  </si>
  <si>
    <t>墙面装饰板（前台背景墙）</t>
  </si>
  <si>
    <t>1、面层材料：WD01 防火板
2、收边线条：MT01 深灰不锈钢
2、基层：9mm厚阻燃板
3、龙骨材料种类、规格：综合考虑，符合设计规范要求
4、其它：包含但不限以上内容，按图纸文件施工</t>
  </si>
  <si>
    <t>011207001016</t>
  </si>
  <si>
    <t>1.面层材料品种、规格、颜色:MT02 银灰不锈钢 2mm厚
2.基层材料种类、规格:9mm阻燃板
3.龙骨材料种类、规格、中距:符合设计图纸要求
4.部位:电梯门头门套
5.其它:包含但不限以上内容，按图纸文件施工</t>
  </si>
  <si>
    <t>011207001017</t>
  </si>
  <si>
    <t>011207001022</t>
  </si>
  <si>
    <t>墙面装饰板（WD01）暗门</t>
  </si>
  <si>
    <t>1.面层材料品种、规格、颜色:WD01防火板
2.基层材料种类、规格:18mm厚硅钙板
3.五金配件:含门拉手、天地轴等；其它配件均符合设计要求
4.龙骨材料种类、规格、中距:综合考虑，符合设计规范要求
5.其他:包含但不限以上内容，按图纸文件施工</t>
  </si>
  <si>
    <t>011302001009</t>
  </si>
  <si>
    <t>1.面层材料品种、规格:MT03 灰色镜面不锈钢
2.基层材料种类、规格:双层9mm厚石膏板
3.吊顶形式、吊杆规格、高度:吊顶距离结构楼板、梁底≤1500时,用M8膨胀螺栓连镀锌吊杆,间距900x900
4.龙骨材料种类、规格、中距:50系列上人轻钢龙骨骨架,吊杆纵向距离≤900mm,主骨跨度≤900mm,副骨跨度≤400mm
5.其它:包含但不限以上内容，按图纸文件施工</t>
  </si>
  <si>
    <t>011302001008</t>
  </si>
  <si>
    <t>011304001003</t>
  </si>
  <si>
    <t>011302001010</t>
  </si>
  <si>
    <t>011302001011</t>
  </si>
  <si>
    <t>011304001004</t>
  </si>
  <si>
    <t>门楼雨棚装饰线</t>
  </si>
  <si>
    <t>1.线条材质:MT01 深灰不锈钢
2.线条宽度:综合考虑
3.其它:包含但不限以上内容，按图纸文件施工</t>
  </si>
  <si>
    <t>011406001012</t>
  </si>
  <si>
    <t>011304002005</t>
  </si>
  <si>
    <t>011304002004</t>
  </si>
  <si>
    <t>010805005003</t>
  </si>
  <si>
    <t>大堂玻璃门</t>
  </si>
  <si>
    <t>011501001002</t>
  </si>
  <si>
    <t>柜台</t>
  </si>
  <si>
    <t>1.台柜规格、种类:成品柜台1500*800*985
2.饰面材料种类、规格:抽屉面贴木饰面（WD01），乱纹红古铜不锈钢（MT04）、 黑色岩板（ST03）
3.五金种类、规格:综合考虑，符合设计要求
4.其它:包含五金、软灯条等但不限以上内容，按图纸文件施工
5.部位:商业大堂合用前室</t>
  </si>
  <si>
    <t>011207001018</t>
  </si>
  <si>
    <t>1、面层材料：AL01 深灰色铝单板 2.5mm厚
2、基层：9mm厚阻燃板
3、龙骨材料种类、规格：综合考虑，符合设计规范要求
4、其它：包含但不限以上内容，按图纸文件施工
部位：门楼</t>
  </si>
  <si>
    <t>011207001023</t>
  </si>
  <si>
    <t>1、面层材料：AL02 银灰色铝单板 2.5mm厚
2、基层：9mm厚阻燃板
3、龙骨材料种类、规格：综合考虑，符合设计规范要求
4、其它：包含但不限以上内容，按图纸文件施工
部位：门楼</t>
  </si>
  <si>
    <t>天棚活动脚手架</t>
  </si>
  <si>
    <t>公区精装水电</t>
  </si>
  <si>
    <t>030412005001</t>
  </si>
  <si>
    <t>LED射灯</t>
  </si>
  <si>
    <t>1.名称：LED射灯
2.型号及规格：详见设计图纸要求
3.安装，包括本体、接线盒及金属软管等
4.调试
5.满足设计及施工规范的其他要求</t>
  </si>
  <si>
    <t>030412005007</t>
  </si>
  <si>
    <t>条形射灯</t>
  </si>
  <si>
    <t>1.名称：条形射灯
2.型号及规格：详见设计图纸要求
3.安装，包括本体、接线盒及金属软管等
4.调试
5.满足设计及施工规范的其他要求</t>
  </si>
  <si>
    <t>030412005002</t>
  </si>
  <si>
    <t>筒灯</t>
  </si>
  <si>
    <t>1.名称：筒灯
2.型号及规格：详见设计图纸要求
3.安装，包括本体、接线盒及金属软管等
4.调试
5.满足设计及施工规范的其他要求</t>
  </si>
  <si>
    <t>030412004001</t>
  </si>
  <si>
    <t>LED灯带</t>
  </si>
  <si>
    <t>1.名称：LED灯带
2.型号及规格：详见设计图纸要求
3.安装，包括本体、接线盒及金属软管等
4.调试
5.满足设计及施工规范的其他要求</t>
  </si>
  <si>
    <t>030412005003</t>
  </si>
  <si>
    <t>壁灯</t>
  </si>
  <si>
    <t>1.名称：壁灯
2.型号及规格：详见设计图纸要求
3.安装，包括本体、接线盒等
4.调试
5.满足设计及施工规范的其他要求</t>
  </si>
  <si>
    <t>030412004002</t>
  </si>
  <si>
    <t>柱灯</t>
  </si>
  <si>
    <t>1.名称：柱灯
2.型号及规格：详见设计图纸要求
3.安装，包括本体、接线盒等
4.调试
5.满足设计及施工规范的其他要求</t>
  </si>
  <si>
    <t>五孔插座</t>
  </si>
  <si>
    <t>1.名称：五孔插座
2.型号及规格：250V,10A  3.安装，包括本体、接线盒及金属软管等
4.调试
5.满足设计及施工规范的其他要求</t>
  </si>
  <si>
    <t>单联单控扳把开关</t>
  </si>
  <si>
    <t>1.名称：单联单控扳把开关
2.型号及规格：按设计要求
3.安装
7.满足设计及施工规范的其他要求</t>
  </si>
  <si>
    <t>双联单控扳把开关</t>
  </si>
  <si>
    <t>1.名称：双联单控扳把开关
2.型号及规格：按设计要求
3.安装
7.满足设计及施工规范的其他要求</t>
  </si>
  <si>
    <t>三联单控扳把开关</t>
  </si>
  <si>
    <t>1.名称：三联单控扳把开关
2.型号及规格：按设计要求
3.安装
7.满足设计及施工规范的其他要求</t>
  </si>
  <si>
    <t>四联单控扳把开关</t>
  </si>
  <si>
    <t>1.名称：四联单控扳把开关
2.型号及规格：按设计要求
3.安装
7.满足设计及施工规范的其他要求</t>
  </si>
  <si>
    <t>030404036001</t>
  </si>
  <si>
    <t>无障碍按钮(门铃按钮)</t>
  </si>
  <si>
    <t>1.名称：无障碍按钮(门铃按钮)
2.型号及规格：按设计要求
3.安装
7.满足设计及施工规范的其他要求</t>
  </si>
  <si>
    <t>030502004001</t>
  </si>
  <si>
    <t>电话插座</t>
  </si>
  <si>
    <t>.名称：电话插座
2.型号及规格：
3.安装，包括本体、接线盒及金属软管等
4.调试
5.满足设计及施工规范的其他要求</t>
  </si>
  <si>
    <t>030502012001</t>
  </si>
  <si>
    <t>网络插座</t>
  </si>
  <si>
    <t>1.名称：网络插座
2.型号及规格：
3.安装，包括本体、接线盒及金属软管等
4.调试
5.满足设计及施工规范的其他要求</t>
  </si>
  <si>
    <t>1.名称：接线盒
2.型号及规格：
3.安装、调试
4.满足设计及施工规范的其他要求</t>
  </si>
  <si>
    <t>1.名称规格:刚性阻燃PC管DN20 
2.配置形式及部位:砖、混凝土结构暗配
3.其他:包括但不限于规范及图纸范围内的一切相关工作内容</t>
  </si>
  <si>
    <t>030502005001</t>
  </si>
  <si>
    <t>网线 UTP6</t>
  </si>
  <si>
    <t>1.型号:网线 UTP6
2.综合考虑:配线形式、穿引线等，包括但不限于规范及图纸范围内的一切相关工作内容</t>
  </si>
  <si>
    <t>1.材质、规格:PPR管DN15
2.连接形式:热熔连接
3.压力试验及吹、洗设计要求:冲冼消毒
4.其他:包括但不限于规范及图纸范围内的一切相关工作内容</t>
  </si>
  <si>
    <t>1.材质、规格:PPR管DN20
2.连接形式:热熔连接
3.压力试验及吹、洗设计要求:冲冼消毒
4.其他:包括但不限于规范及图纸范围内的一切相关工作内容</t>
  </si>
  <si>
    <t>1.材质、规格:PPR管DN25
2.连接形式:热熔连接
3.压力试验及吹、洗设计要求:冲冼消毒
4.其他:包括但不限于规范及图纸范围内的一切相关工作内容</t>
  </si>
  <si>
    <t>1.材质、规格:PPR管DN32
2.连接形式:热熔连接
3.压力试验及吹、洗设计要求:冲冼消毒
4.其他:包括但不限于规范及图纸范围内的一切相关工作内容</t>
  </si>
  <si>
    <t>1.材质、规格:PPR管DN40
2.连接形式:热熔连接
3.压力试验及吹、洗设计要求:冲冼消毒
4.其他:包括但不限于规范及图纸范围内的一切相关工作内容</t>
  </si>
  <si>
    <t>1.介质:污废水
2.材质、规格:De75
3.连接形式:粘接
4.其他:包括但不限于规范及图纸范围内的一切相关工作内容</t>
  </si>
  <si>
    <t>031004003001</t>
  </si>
  <si>
    <t>洗脸盆</t>
  </si>
  <si>
    <t>1.名称:洗脸盆
2.含龙头、角阀、软管等一切配件
5.其他:包括但不限于规范及图纸范围内的一切相关工作内容</t>
  </si>
  <si>
    <t>031004008002</t>
  </si>
  <si>
    <t>拖布池</t>
  </si>
  <si>
    <t>1.名称:拖布池
2.含龙头、角阀、软管等一切配件
5.其他:包括但不限于规范及图纸范围内的一切相关工作内容</t>
  </si>
  <si>
    <t>031004006003</t>
  </si>
  <si>
    <t>蹲便器</t>
  </si>
  <si>
    <t>1.名称:蹲便器(水箱式)
2.含角阀、软管等一切配件
5.其他:包括但不限于规范及图纸范围内的一切相关工作内容</t>
  </si>
  <si>
    <t>031004006004</t>
  </si>
  <si>
    <t>1.名称:蹲便器(脚踏开关)
2.含角阀、软管等一切配件
5.其他:包括但不限于规范及图纸范围内的一切相关工作内容</t>
  </si>
  <si>
    <t>031004006002</t>
  </si>
  <si>
    <t>坐便器</t>
  </si>
  <si>
    <t>1.名称:坐便器(连体水箱)
2.含角阀、软管等一切配件
5.其他:包括但不限于规范及图纸范围内的一切相关工作内容</t>
  </si>
  <si>
    <t>031004007001</t>
  </si>
  <si>
    <t>小便器</t>
  </si>
  <si>
    <t>1.名称:挂式小便斗
2.含角阀、软管等一切配件
5.其他:包括但不限于规范及图纸范围内的一切相关工作内容</t>
  </si>
  <si>
    <t>031004009001</t>
  </si>
  <si>
    <t>烘干机</t>
  </si>
  <si>
    <t>1.名称:烘干机
2.其他:包括但不限于规范及图纸范围内的一切相关工作内容</t>
  </si>
  <si>
    <t>031004008003</t>
  </si>
  <si>
    <t>纸巾盒</t>
  </si>
  <si>
    <t>1.名称:纸巾盒
2.其他:包括但不限于规范及图纸范围内的一切相关工作内容</t>
  </si>
  <si>
    <t>1.名称:智能水表组
2.规格、压力等级:DN25，1.0MPa
3.连接形式:螺纹连接
4.含1个铸钢截止阀
5.其他:包括但不限于规范及图纸范围内的一切相关工作内容</t>
  </si>
  <si>
    <t>1.名称:智能水表组
2.规格、压力等级:DN50，1.0MPa
3.连接形式:螺纹连接
4.含1个截止阀
5.其他:包括但不限于规范及图纸范围内的一切相关工作内容</t>
  </si>
  <si>
    <t>清扫口</t>
  </si>
  <si>
    <t>1.规格:De75
2.其他:包括但不限于规范及图纸范围内的一切相关工作内容</t>
  </si>
  <si>
    <t>1.规格:De110
2.其他:包括但不限于规范及图纸范围内的一切相关工作内容</t>
  </si>
  <si>
    <t>给、排水附(配)件</t>
  </si>
  <si>
    <t>空调</t>
  </si>
  <si>
    <t>030701003001</t>
  </si>
  <si>
    <t>风管式空调</t>
  </si>
  <si>
    <t>1.名称:风管式空调
2.规格:380V  Q=72kc  N=2.2kw  P=150pa
3.支架制作安装、调试
4.其他:包括但不限于规范及图纸范围内的一切相关工作内容</t>
  </si>
  <si>
    <t>030701003002</t>
  </si>
  <si>
    <t>室外机</t>
  </si>
  <si>
    <t>1.名称:室外机
2.规格:3匹
3.支架制作安装、调试
4.其他:包括但不限于规范及图纸范围内的一切相关工作内容</t>
  </si>
  <si>
    <t>排气扇</t>
  </si>
  <si>
    <t>1.名称:排气扇
2.规格:按设计要求
3.其他:包括但不限于规范及图纸范围内的一切相关工作内容</t>
  </si>
  <si>
    <t>030703009001</t>
  </si>
  <si>
    <t>出风口</t>
  </si>
  <si>
    <t>1.名称:出风口
2.规格:按设计要求
3.其他:包括但不限于规范及图纸范围内的一切相关工作内容</t>
  </si>
  <si>
    <t>030703009002</t>
  </si>
  <si>
    <t>回风口</t>
  </si>
  <si>
    <t>1.名称:回风口
2.规格:按设计要求
3.其他:包括但不限于规范及图纸范围内的一切相关工作内容</t>
  </si>
  <si>
    <t>031001004001</t>
  </si>
  <si>
    <t>空调铜管φ9.5</t>
  </si>
  <si>
    <t>1.名称:空调铜管
2.规格:φ9.5
3.含保温、支架
4.其他:包括但不限于规范及图纸范围内的一切相关工作内容</t>
  </si>
  <si>
    <t>031001004002</t>
  </si>
  <si>
    <t>空调铜管φ15.88</t>
  </si>
  <si>
    <t>1.名称:空调铜管
2.规格:φ15.88
3.含保温、支架
4.其他:包括但不限于规范及图纸范围内的一切相关工作内容</t>
  </si>
  <si>
    <t>冷凝水管DN20</t>
  </si>
  <si>
    <t>1.名称:冷凝水管
2.规格:DN20
3.含保温、支架
4.其他:包括但不限于规范及图纸范围内的一切相关工作内容</t>
  </si>
  <si>
    <t>030903005001</t>
  </si>
  <si>
    <t>分歧器</t>
  </si>
  <si>
    <t>1.名称:分歧器
2.规格:φ9.5/φ15.88
3.其他:包括但不限于规范及图纸范围内的一切相关工作内容</t>
  </si>
  <si>
    <t>合锦嘉泓•天宇花园(广场)二期项目园林绿化工程造价汇总表</t>
  </si>
  <si>
    <t>园建</t>
  </si>
  <si>
    <t>绿化</t>
  </si>
  <si>
    <t>水电</t>
  </si>
  <si>
    <t>以分部分项的人工费与施工机具费之和为计算基础，园建、绿化工程费率10%，水电安装工程费率35.77%</t>
  </si>
  <si>
    <t>以分部分项的人工费与施工机具费之和为计算基础，园建、绿化工程费率上限6%，水电工程费率上限10%</t>
  </si>
  <si>
    <r>
      <rPr>
        <sz val="10"/>
        <color rgb="FFFF0000"/>
        <rFont val="宋体"/>
        <charset val="134"/>
      </rPr>
      <t>暂估价投标人不得调整</t>
    </r>
    <r>
      <rPr>
        <sz val="10"/>
        <rFont val="宋体"/>
        <charset val="134"/>
      </rPr>
      <t>（暂估价包含市政道路开口费用50万、人行道升级改造费用37.38万，合计含税约87.38万）</t>
    </r>
  </si>
  <si>
    <t>工程名称：合锦嘉泓.天宇花园(广场)二期项目-园林园建</t>
  </si>
  <si>
    <t>园建工程</t>
  </si>
  <si>
    <t>透水铺装人行区域</t>
  </si>
  <si>
    <t>铺装样式1</t>
  </si>
  <si>
    <t>050201001001</t>
  </si>
  <si>
    <t>300*300*30烧面万年青花岗石、600*300*30烧面万年青花岗石</t>
  </si>
  <si>
    <t>1.300*300*30烧面万年青花岗石、600*300*30烧面万年青花岗石
2.30厚1:6水泥砂浆粘结层
3.综合考虑石材磨边、切割、按曲线切割加工、异形加工等
4.其他:包括但不限于规范或图纸要求的一切相关工作内容及要求</t>
  </si>
  <si>
    <t>050201001002</t>
  </si>
  <si>
    <t>300*300*60仿石透水砖烧面芝麻白、600*300*60仿石透水砖烧面芝麻白</t>
  </si>
  <si>
    <t>1.300*300*60仿石透水砖烧面芝麻白、600*300*60仿石透水砖烧面芝麻白
2.30厚1:6水泥砂浆粘结层
3.综合考虑石材磨边、切割、按曲线切割加工、异形加工等
4.其他:包括但不限于规范或图纸要求的一切相关工作内容及要求</t>
  </si>
  <si>
    <t>050201001003</t>
  </si>
  <si>
    <t>300*300*60仿石透水砖烧面芝麻灰、600*300*60仿石透水砖烧面芝麻灰</t>
  </si>
  <si>
    <t>1.300*300*60仿石透水砖烧面芝麻灰、600*300*60仿石透水砖烧面芝麻灰
2.30厚1:6水泥砂浆粘结层
3.综合考虑石材磨边、切割、按曲线切割加工、异形加工等
4.其他:包括但不限于规范或图纸要求的一切相关工作内容及要求</t>
  </si>
  <si>
    <t>100厚C20大孔透水混凝土</t>
  </si>
  <si>
    <t>1.混凝土种类:大孔透水混凝土
2.混凝土强度等级:C20
3.综合考虑:混凝土拌和料要求、泵送费用、混凝土掺加剂
4.混凝土制作、运输、浇捣、养护
5.其他:包括但不限于规范或图纸要求的一切相关工作内容</t>
  </si>
  <si>
    <t>010404001001</t>
  </si>
  <si>
    <t>150厚级配碎石垫层</t>
  </si>
  <si>
    <t>1.150厚级配碎石垫层
2.其他:包括但不限于规范或图纸要求的一切相关工作内容及要求</t>
  </si>
  <si>
    <t>010101001001</t>
  </si>
  <si>
    <t>素土分层夯实，密实度≥96%</t>
  </si>
  <si>
    <t>1.素土分层夯实，密实度≥96%
2.其他:包括但不限于规范或图纸要求的一切相关工作内容及要求</t>
  </si>
  <si>
    <t>铺装波打</t>
  </si>
  <si>
    <t>050201001004</t>
  </si>
  <si>
    <t>600*600*30荔枝面芝麻灰花岗石波打、650*600*30荔枝面芝麻灰花岗石波打、400*200*30荔枝面芝麻灰花岗石波打</t>
  </si>
  <si>
    <t>1.600*600*30荔枝面芝麻灰花岗石波打、650*600*30荔枝面芝麻灰花岗石波打、400*200*30荔枝面芝麻灰花岗石波打
2.30厚1:6水泥砂浆粘结层
3.综合考虑石材磨边、切割、按曲线切割加工、异形加工等
4.其他:包括但不限于规范或图纸要求的一切相关工作内容及要求</t>
  </si>
  <si>
    <t>010501001002</t>
  </si>
  <si>
    <t>010404001002</t>
  </si>
  <si>
    <t>010101001002</t>
  </si>
  <si>
    <t>非透水铺装人行区域</t>
  </si>
  <si>
    <t>铺装样式2</t>
  </si>
  <si>
    <t>050201001005</t>
  </si>
  <si>
    <t>600*150*30荔枝面芝麻白花岗石、600*300*30荔枝面芝麻白花岗石</t>
  </si>
  <si>
    <t>1.600*150*30荔枝面芝麻白花岗石、600*300*30荔枝面芝麻白花岗石
2.30厚DSM20水泥砂浆粘结层
3.综合考虑石材磨边、切割、按曲线切割加工、异形加工等
4.其他:包括但不限于规范或图纸要求的一切相关工作内容及要求</t>
  </si>
  <si>
    <t>050201001006</t>
  </si>
  <si>
    <t>600*150*30烧面万年青花岗石、600*300*30烧面万年青花岗石</t>
  </si>
  <si>
    <t>1.600*150*30烧面万年青花岗石、600*300*30烧面万年青花岗石
2.30厚DSM20水泥砂浆粘结层
3.综合考虑石材磨边、切割、按曲线切割加工、异形加工等
4.其他:包括但不限于规范或图纸要求的一切相关工作内容及要求</t>
  </si>
  <si>
    <t>010501001003</t>
  </si>
  <si>
    <t>100厚C30素混凝土</t>
  </si>
  <si>
    <t>1.混凝土种类:商品混凝土
2.混凝土强度等级:C30
3.综合考虑:混凝土拌和料要求、泵送费用、混凝土掺加剂
4.混凝土制作、运输、浇捣、养护
5.其他:包括但不限于规范或图纸要求的一切相关工作内容</t>
  </si>
  <si>
    <t>010404001003</t>
  </si>
  <si>
    <t>010101001003</t>
  </si>
  <si>
    <t>素土分层夯实，密实度≥93%</t>
  </si>
  <si>
    <t>1.素土分层夯实，密实度≥93%
2.其他:包括但不限于规范或图纸要求的一切相关工作内容及要求</t>
  </si>
  <si>
    <t>铺装样式3</t>
  </si>
  <si>
    <t>050201001007</t>
  </si>
  <si>
    <t>600*300*30烧面芝麻灰花岗石</t>
  </si>
  <si>
    <t>1.600*300*30烧面芝麻灰花岗石
2.30厚DSM20水泥砂浆粘结层
3.综合考虑石材磨边、切割、按曲线切割加工、异形加工等
4.其他:包括但不限于规范或图纸要求的一切相关工作内容及要求</t>
  </si>
  <si>
    <t>050201001008</t>
  </si>
  <si>
    <t>600*300*30荔枝面芝麻白花岗石</t>
  </si>
  <si>
    <t>1.600*300*30荔枝面芝麻白花岗石
2.30厚DSM20水泥砂浆粘结层
3.综合考虑石材磨边、切割、按曲线切割加工、异形加工等
4.其他:包括但不限于规范或图纸要求的一切相关工作内容及要求</t>
  </si>
  <si>
    <t>010501001004</t>
  </si>
  <si>
    <t>010404001004</t>
  </si>
  <si>
    <t>010101001004</t>
  </si>
  <si>
    <t>050201001009</t>
  </si>
  <si>
    <t>600*600*30荔枝面芝麻灰花岗石波打、300*300*30荔枝面芝麻灰花岗石波打</t>
  </si>
  <si>
    <t>1.600*600*30荔枝面芝麻灰花岗石波打、300*300*30荔枝面芝麻灰花岗石波打
2.30厚DSM20水泥砂浆粘结层
3.综合考虑石材磨边、切割、按曲线切割加工、异形加工等
4.其他:包括但不限于规范或图纸要求的一切相关工作内容及要求</t>
  </si>
  <si>
    <t>010501001005</t>
  </si>
  <si>
    <t>010404001005</t>
  </si>
  <si>
    <t>010101001005</t>
  </si>
  <si>
    <t>消防车通行区域结构做法</t>
  </si>
  <si>
    <t>050201001010</t>
  </si>
  <si>
    <t>1.300*300*30烧面万年青花岗石、600*300*30烧面万年青花岗石
2.30厚DSM20水泥砂浆粘结层
3.综合考虑石材磨边、切割、按曲线切割加工、异形加工等
4.其他:包括但不限于规范或图纸要求的一切相关工作内容及要求</t>
  </si>
  <si>
    <t>050201001011</t>
  </si>
  <si>
    <t>1.300*300*60仿石透水砖烧面芝麻白、600*300*60仿石透水砖烧面芝麻白
2.30厚DSM20水泥砂浆粘结层
3.综合考虑石材磨边、切割、按曲线切割加工、异形加工等
4.其他:包括但不限于规范或图纸要求的一切相关工作内容及要求</t>
  </si>
  <si>
    <t>050201001012</t>
  </si>
  <si>
    <t>1.300*300*60仿石透水砖烧面芝麻灰、600*300*60仿石透水砖烧面芝麻灰
2.30厚DSM20水泥砂浆粘结层
3.综合考虑石材磨边、切割、按曲线切割加工、异形加工等
4..其他:包括但不限于规范或图纸要求的一切相关工作内容及要求</t>
  </si>
  <si>
    <t>010501001006</t>
  </si>
  <si>
    <t>200厚C30混凝土</t>
  </si>
  <si>
    <t>1.钢筋种类、规格:HRB40010内 
2.综合考虑:连接接头、搭接方式、构件种类、满足设计图纸及规范要求
3.钢筋制作、运输、安装
4.其他:包括但不限于规范或图纸要求的一切相关工作内</t>
  </si>
  <si>
    <t>010404001006</t>
  </si>
  <si>
    <t>300厚级配碎石垫层</t>
  </si>
  <si>
    <t>1.300厚级配碎石垫层
2.其他:包括但不限于规范或图纸要求的一切相关工作内容及要求</t>
  </si>
  <si>
    <t>010101001006</t>
  </si>
  <si>
    <t>050201001013</t>
  </si>
  <si>
    <t>1.600*150*30荔枝面芝麻白花岗石、600*300*30荔枝面芝麻白花岗石
2.30厚DSM20水泥砂浆粘结层
3.综合考虑石材磨边、切割、按曲线切割加工等
4.其他:包括但不限于规范或图纸要求的一切相关工作内容及要求</t>
  </si>
  <si>
    <t>050201001014</t>
  </si>
  <si>
    <t>010501001007</t>
  </si>
  <si>
    <t>010404001007</t>
  </si>
  <si>
    <t>010101001007</t>
  </si>
  <si>
    <t>050201001015</t>
  </si>
  <si>
    <t>600*600*30荔枝面芝麻灰花岗石波打、650*600*30荔枝面芝麻灰花岗石波打、300*300*30荔枝面芝麻灰花岗石波打</t>
  </si>
  <si>
    <t>1.600*600*30荔枝面芝麻灰花岗石波打、650*600*30荔枝面芝麻灰花岗石波打、300*300*30荔枝面芝麻灰花岗石波打
2.30厚DSM20水泥砂浆粘结层
3.综合考虑石材磨边、切割、按曲线切割加工、异形加工等
4.其他:包括但不限于规范或图纸要求的一切相关工作内容及要求</t>
  </si>
  <si>
    <t>010501001008</t>
  </si>
  <si>
    <t>010404001008</t>
  </si>
  <si>
    <t>010101001008</t>
  </si>
  <si>
    <t>不锈钢地标点</t>
  </si>
  <si>
    <t>050307009001</t>
  </si>
  <si>
    <t>1.3mm厚Φ100不锈钢标示板，包括不限于3Φ6不锈钢锚钉,与标示板焊接，结构胶粘结合
2.其他:包括但不限于规范或图纸要求的一切相关工作内容及要求</t>
  </si>
  <si>
    <t>缘石坡道结构做法大样</t>
  </si>
  <si>
    <t>铺装样式1、2及波打</t>
  </si>
  <si>
    <t>050201001016</t>
  </si>
  <si>
    <t>1.300*300*30烧面万年青花岗石、600*300*30烧面万年青花岗石
2.30厚1：6干硬性水泥砂浆
3.综合考虑石材磨边、切割、按曲线切割加工、异形加工等
4.其他:包括但不限于规范或图纸要求的一切相关工作内容及要求</t>
  </si>
  <si>
    <t>050201001017</t>
  </si>
  <si>
    <t>1.300*300*60仿石透水砖烧面芝麻白、600*300*60仿石透水砖烧面芝麻白
2.30厚1：6干硬性水泥砂浆
3.综合考虑石材磨边、切割、按曲线切割加工、异形加工等
4.其他:包括但不限于规范或图纸要求的一切相关工作内容及要求</t>
  </si>
  <si>
    <t>050201001018</t>
  </si>
  <si>
    <t>1.300*300*60仿石透水砖烧面芝麻灰、600*300*60仿石透水砖烧面芝麻灰
2.30厚1：6干硬性水泥砂浆
3.综合考虑石材磨边、切割、按曲线切割加工、异形加工等
4.其他:包括但不限于规范或图纸要求的一切相关工作内容及要求</t>
  </si>
  <si>
    <t>050201001019</t>
  </si>
  <si>
    <t>1.600*150*30荔枝面芝麻白花岗石、600*300*30荔枝面芝麻白花岗石
2.30厚1：6干硬性水泥砂浆
综合考虑石材磨边、切割、、按曲线切割加工、异形加工等
3.其他:包括但不限于规范或图纸要求的一切相关工作内容及要求</t>
  </si>
  <si>
    <t>050201001020</t>
  </si>
  <si>
    <t>1.600*150*30烧面万年青花岗石、600*300*30烧面万年青花岗石
2.30厚1：6干硬性水泥砂浆
2.综合考虑石材磨边、切割、、按曲线切割加工、异形加工等
3.其他:包括但不限于规范或图纸要求的一切相关工作内容及要求</t>
  </si>
  <si>
    <t>050201001021</t>
  </si>
  <si>
    <t>600*600*30荔枝面芝麻灰花岗石波打</t>
  </si>
  <si>
    <t>1.600*600*30荔枝面芝麻灰花岗石波打
2.30厚1：6干硬性水泥砂浆
3.综合考虑石材磨边、切割、按曲线切割加工、异形加工等
4.其他:包括但不限于规范或图纸要求的一切相关工作内容及要求</t>
  </si>
  <si>
    <t>010501001009</t>
  </si>
  <si>
    <t>010501001010</t>
  </si>
  <si>
    <t>C30混凝土</t>
  </si>
  <si>
    <t>010404001009</t>
  </si>
  <si>
    <t>级配碎石垫层</t>
  </si>
  <si>
    <t>1.级配碎石垫层
2.其他:包括但不限于规范或图纸要求的一切相关工作内容及要求</t>
  </si>
  <si>
    <t>010101001009</t>
  </si>
  <si>
    <t>素土分层夯实</t>
  </si>
  <si>
    <t>1.素土分层夯实，密实度符合图纸要求
2.其他:包括但不限于规范或图纸要求的一切相关工作内容及要求</t>
  </si>
  <si>
    <t>铺装样式2嵌板</t>
  </si>
  <si>
    <t>不锈钢嵌板石材</t>
  </si>
  <si>
    <t>1.600*300*30不锈钢嵌板石材（石材材质按照铺装样式2综合考虑）
2.30厚1：6干硬性水泥砂浆
3.综合考虑石材磨边、切割、按曲线切割加工、异形加工等
嵌板材质：5mm厚304不锈钢
4.图案：内嵌图案（包括不限于各类样式，详见图纸），采用蚀刻方式制作，深1.5mm
5.位置：使用于铺装样式2区域内规格600*300石材，嵌板与石材面平齐，嵌板的制作及镶板应工厂内完成
6.不锈钢板与石材间用结构胶粘合，以回字型打胶
7.其他:包括但不限于规范或图纸要求的一切相关工作内容及要求</t>
  </si>
  <si>
    <t>道牙做法</t>
  </si>
  <si>
    <t>050201003001</t>
  </si>
  <si>
    <t>600*150*300混凝土道牙石仿烧面芝麻灰</t>
  </si>
  <si>
    <t>1.600*150*300混凝土道牙石仿烧面芝麻灰
2.综合考虑粘结层、石材磨边、切割、按曲线切割加工、异形加工等
3.C20细骨料素混凝土
4.级配碎石垫层
5.素土分层夯实，密实度≥93%
6..其他:包括但不限于规范或图纸要求的一切相关工作内容及要求</t>
  </si>
  <si>
    <t>050201003002</t>
  </si>
  <si>
    <t>600*150*100仿花岗石平道牙芝麻灰</t>
  </si>
  <si>
    <t>1.600*150*100仿花岗石平道牙芝麻灰
2.综合考虑粘结层、石材磨边、切割、按曲线切割加工、异形加工等
3.混凝土对应平面相对区域做法
4.级配碎石垫层
5.素土分层夯实，密实度≥93%
6..其他:包括但不限于规范或图纸要求的一切相关工作内容及要求</t>
  </si>
  <si>
    <t>碎石散置做法</t>
  </si>
  <si>
    <t>010404001010</t>
  </si>
  <si>
    <t>100厚灰色碎石散置，粒径30~40mm</t>
  </si>
  <si>
    <t>1.100厚灰色碎石散置，粒径30~40mm
2.其他:包括但不限于规范或图纸要求的一切相关工作内容及要求</t>
  </si>
  <si>
    <t>011502007001</t>
  </si>
  <si>
    <t>150mm高塑料分隔带</t>
  </si>
  <si>
    <t>1.150mm高塑料分隔带（PE材质，2mm厚）
2.其他:包括但不限于规范或图纸要求的一切相关工作内容及要求</t>
  </si>
  <si>
    <t>010404001011</t>
  </si>
  <si>
    <t>200厚级配碎石垫层</t>
  </si>
  <si>
    <t>1.200厚级配碎石垫层
2.其他:包括但不限于规范或图纸要求的一切相关工作内容及要求</t>
  </si>
  <si>
    <t>010101001010</t>
  </si>
  <si>
    <t>地下室边位铺装基础大样</t>
  </si>
  <si>
    <t>050201001022</t>
  </si>
  <si>
    <t>050201001023</t>
  </si>
  <si>
    <t>1.300*300*60仿石透水砖烧面芝麻白、600*300*60仿石透水砖烧面芝麻白
2..30厚1:6水泥砂浆粘结层
3.综合考虑石材磨边、切割、按曲线切割加工、异形加工等
4.其他:包括但不限于规范或图纸要求的一切相关工作内容及要求</t>
  </si>
  <si>
    <t>050201001024</t>
  </si>
  <si>
    <t>010501001011</t>
  </si>
  <si>
    <t>1.钢筋种类、规格:HRB40010内 
2.综合考虑:连接接头、搭接方式、构件种类、满足设计图纸及规范要求
3.钢筋制作、运输、安装
4.其他:包括但不限于规范或图纸要求的一切相关工作内容</t>
  </si>
  <si>
    <t>010404001012</t>
  </si>
  <si>
    <t>010101001011</t>
  </si>
  <si>
    <t>050201001025</t>
  </si>
  <si>
    <t>1.600*150*30荔枝面芝麻白花岗石、600*300*30荔枝面芝麻白花岗石
2.30厚1:6水泥砂浆粘结层
3.综合考虑石材磨边、切割、按曲线切割加工、异形加工等
4.其他:包括但不限于规范或图纸要求的一切相关工作内容及要求</t>
  </si>
  <si>
    <t>050201001026</t>
  </si>
  <si>
    <t>1.600*150*30烧面万年青花岗石、600*300*30烧面万年青花岗石
2.30厚1:6水泥砂浆粘结层
3.综合考虑石材磨边、切割、按曲线切割加工、异形加工等
4.其他:包括但不限于规范或图纸要求的一切相关工作内容及要求</t>
  </si>
  <si>
    <t>010501001012</t>
  </si>
  <si>
    <t>C25混凝土</t>
  </si>
  <si>
    <t>1.混凝土种类:商品混凝土
2.混凝土强度等级:C25
3.综合考虑:混凝土拌和料要求、泵送费用、混凝土掺加剂
4.混凝土制作、运输、浇捣、养护
5.其他:包括但不限于规范或图纸要求的一切相关工作内容</t>
  </si>
  <si>
    <t>010404001013</t>
  </si>
  <si>
    <t>010101001012</t>
  </si>
  <si>
    <t>050201001027</t>
  </si>
  <si>
    <t>1.600*600*30荔枝面芝麻灰花岗石波打
2.30厚1:6水泥砂浆粘结层
3.综合考虑石材磨边、切割、按曲线切割加工、异形加工等
4.其他:包括但不限于规范或图纸要求的一切相关工作内容及要求</t>
  </si>
  <si>
    <t>010501001013</t>
  </si>
  <si>
    <t>010404001014</t>
  </si>
  <si>
    <t>010101001013</t>
  </si>
  <si>
    <t>铺装收边大样</t>
  </si>
  <si>
    <t>80mm高不锈钢定制分割板</t>
  </si>
  <si>
    <t>1.80mm高不锈钢定制分割板（不锈钢厚度为1.5mm）
2.其他:包括但不限于规范或图纸要求的一切相关工作内容及要求</t>
  </si>
  <si>
    <t>绿植墙花池</t>
  </si>
  <si>
    <t>050201001028</t>
  </si>
  <si>
    <t>600*400*50荔枝面芝麻白花岗石压顶</t>
  </si>
  <si>
    <t>1.600*400*50荔枝面芝麻白花岗石压顶（弧位弧线加工，外弧长为600）
2.20厚DPM20水泥砂浆粘结层
3.综合考虑石材磨边、切割、按曲线切割加工等
4.其他:包括但不限于规范或图纸要求的一切相关工作内容及要求</t>
  </si>
  <si>
    <t>050201001029</t>
  </si>
  <si>
    <t>600*350*20荔枝面芝麻白花岗石侧面</t>
  </si>
  <si>
    <t>1.600*350*20荔枝面芝麻白花岗石侧面（弯位规格选用350*150*20，含20mm深凹槽，内藏LED灯带）
2.20厚DPM20水泥砂浆粘结层
3.综合考虑石材磨边、切割、按曲线切割加工等
4.其他:包括但不限于规范或图纸要求的一切相关工作内容及要求</t>
  </si>
  <si>
    <t>DMM7.5水泥砂浆砌MU10砖</t>
  </si>
  <si>
    <t>1.DMM7.5水泥砂浆砌MU10砖
2.其他:包括但不限于规范或图纸要求的一切相关工作内容及要求</t>
  </si>
  <si>
    <t>010903003001</t>
  </si>
  <si>
    <t>20厚DWM15普通防水水泥砂浆</t>
  </si>
  <si>
    <t>1.20厚DWM15普通防水水泥砂浆
2.其他:包括但不限于规范或图纸要求的一切相关工作内容及要求</t>
  </si>
  <si>
    <t>010903003002</t>
  </si>
  <si>
    <t>20厚DPM20水泥砂浆抹面</t>
  </si>
  <si>
    <t>1.20厚DPM20水泥砂浆抹面
2.其他:包括但不限于规范或图纸要求的一切相关工作内容及要求</t>
  </si>
  <si>
    <t>011405001001</t>
  </si>
  <si>
    <t>白色外墙乳胶漆两遍，抗碱底漆一遍</t>
  </si>
  <si>
    <t>1.白色外墙乳胶漆两遍，抗碱底漆一遍
2.其他:包括但不限于规范或图纸要求的一切相关工作内容及要求</t>
  </si>
  <si>
    <t>010903004001</t>
  </si>
  <si>
    <t>伸缩缝</t>
  </si>
  <si>
    <t>1.伸缩缝处理相隔24m设置一道，以泡沫板填塞缝隙，再以石材同色密封胶封缝
2.其他:包括但不限于规范或图纸要求的一切相关工作内容及要求</t>
  </si>
  <si>
    <t>010501001014</t>
  </si>
  <si>
    <t>100厚C15素混凝土</t>
  </si>
  <si>
    <t>1.混凝土种类:商品混凝土
2.混凝土强度等级:C15
3.综合考虑:混凝土拌和料要求、泵送费用、混凝土掺加剂
4.混凝土制作、运输、浇捣、养护
5.其他:包括但不限于规范或图纸要求的一切相关工作内容</t>
  </si>
  <si>
    <t>010101001014</t>
  </si>
  <si>
    <t>010101003001</t>
  </si>
  <si>
    <t>1.土壤类别:一、二类土
2.挖土深度:2m以内
3.其他:包括但不限于规范或图纸要求的一切相关工作内容及要求</t>
  </si>
  <si>
    <t>1.密实度要求:按设计
2.填方来源、运距:自行考虑
3.其他:包括但不限于规范或图纸要求的一切相关工作内容及要求</t>
  </si>
  <si>
    <t>1.废弃料品种:一、二类土
2.运距:自行考虑
3.其他:包括但不限于规范或图纸要求的一切相关工作内容及要求</t>
  </si>
  <si>
    <t>三区铺装平面图靠近儿童活动设施位置</t>
  </si>
  <si>
    <t>050201001030</t>
  </si>
  <si>
    <t>250*190*60绿色井型植草砖</t>
  </si>
  <si>
    <t>1.250*190*60绿色井型植草砖
2.其他:包括但不限于规范或图纸要求的一切相关工作内容及要求</t>
  </si>
  <si>
    <t>50厚中砂</t>
  </si>
  <si>
    <t>1.50厚中砂
2.其他:包括但不限于规范或图纸要求的一切相关工作内容及要求</t>
  </si>
  <si>
    <t>010404001015</t>
  </si>
  <si>
    <t>200厚石屑加6%水泥稳定层</t>
  </si>
  <si>
    <t>1.200厚石屑加6%水泥稳定层
2.其他:包括但不限于规范或图纸要求的一切相关工作内容及要求</t>
  </si>
  <si>
    <t>010404001016</t>
  </si>
  <si>
    <t>010101001015</t>
  </si>
  <si>
    <t>坐凳花池</t>
  </si>
  <si>
    <t>坐凳花池1</t>
  </si>
  <si>
    <t>050201001031</t>
  </si>
  <si>
    <t>50厚光面芝麻白花岗石压顶</t>
  </si>
  <si>
    <t>1.50厚光面芝麻白花岗石压顶
2.10厚石材专用胶泥粘接层
3.综合考虑石材磨边、切割、按曲线切割加工、异形加工等
4.其他:包括但不限于规范或图纸要求的一切相关工作内容及要求</t>
  </si>
  <si>
    <t>15厚DPM20水泥砂浆找平</t>
  </si>
  <si>
    <t>1.15厚DPM20水泥砂浆找平
2.其他:包括但不限于规范或图纸要求的一切相关工作内容及要求</t>
  </si>
  <si>
    <t>010501001015</t>
  </si>
  <si>
    <t>100厚C20素混凝土</t>
  </si>
  <si>
    <t>1.混凝土种类:商品混凝土
2.混凝土强度等级:C20
3.综合考虑:混凝土拌和料要求、泵送费用、混凝土掺加剂
4.混凝土制作、运输、浇捣、养护
5.其他:包括但不限于规范或图纸要求的一切相关工作内容</t>
  </si>
  <si>
    <t>010404001017</t>
  </si>
  <si>
    <t>010401001002</t>
  </si>
  <si>
    <t>010501001016</t>
  </si>
  <si>
    <t>010101001016</t>
  </si>
  <si>
    <t>010606001001</t>
  </si>
  <si>
    <t>镀锌钢板</t>
  </si>
  <si>
    <t>1.镀锌钢板，包括不限于4厚镀锌钢板、6厚镀锌钢板、8厚镀锌钢板、L30*4镀锌角码、M8膨胀螺栓等供应及安装
2.其他:包括但不限于规范或图纸要求的一切相关工作内容及要求</t>
  </si>
  <si>
    <t>010607004001</t>
  </si>
  <si>
    <t>3厚定制穿孔铝板</t>
  </si>
  <si>
    <t>1.3厚定制穿孔铝板，包括不限于M4自钻螺丝及LED灯带等供应及安装
2.其他:包括但不限于规范或图纸要求的一切相关工作内容及要求</t>
  </si>
  <si>
    <t>011405001002</t>
  </si>
  <si>
    <t>银灰色外墙涂料</t>
  </si>
  <si>
    <t>1.银灰色外墙涂料
2.其他:包括但不限于规范或图纸要求的一切相关工作内容及要求</t>
  </si>
  <si>
    <t>010101003002</t>
  </si>
  <si>
    <t>010103002002</t>
  </si>
  <si>
    <t>坐凳花池2</t>
  </si>
  <si>
    <t>050201001032</t>
  </si>
  <si>
    <t>011101006002</t>
  </si>
  <si>
    <t>010501001017</t>
  </si>
  <si>
    <t>010404001018</t>
  </si>
  <si>
    <t>010401001003</t>
  </si>
  <si>
    <t>010501001018</t>
  </si>
  <si>
    <t>010101001017</t>
  </si>
  <si>
    <t>010606001002</t>
  </si>
  <si>
    <t>010607004002</t>
  </si>
  <si>
    <t>011405001003</t>
  </si>
  <si>
    <t>010101003003</t>
  </si>
  <si>
    <t>010103001004</t>
  </si>
  <si>
    <t>010103002003</t>
  </si>
  <si>
    <t>星光旱喷</t>
  </si>
  <si>
    <t>050201001033</t>
  </si>
  <si>
    <t>300*300*30烧面芝麻灰花岗石</t>
  </si>
  <si>
    <t>1.300*300*30烧面芝麻灰花岗石
2.20厚DSM20水泥砂浆粘结层
3.综合考虑石材磨边、切割、按曲线切割加工、异形加工等
4.其他:包括但不限于规范或图纸要求的一切相关工作内容及要求</t>
  </si>
  <si>
    <t>010501001019</t>
  </si>
  <si>
    <t>050201001034</t>
  </si>
  <si>
    <t>600*600*50烧面芝麻灰花岗石</t>
  </si>
  <si>
    <t>1.600*600*50烧面芝麻灰花岗石，拉槽3*5深，仿300*300
2.综合考虑粘结层
3.综合考虑石材磨边、切割、按曲线切割加工、异形加工等
4.其他:包括但不限于规范或图纸要求的一切相关工作内容及要求</t>
  </si>
  <si>
    <t>050201001035</t>
  </si>
  <si>
    <t>600*150*50烧面芝麻灰花岗石波打、600*200*50烧面芝麻灰花岗石波打</t>
  </si>
  <si>
    <t>1.外弧600*150*50烧面芝麻灰花岗石波打、外弧600*200*50烧面芝麻灰花岗石波打
2.综合考虑粘结层
3.综合考虑石材磨边、切割、按曲线切割加工、异形加工等
4.其他:包括但不限于规范或图纸要求的一切相关工作内容及要求</t>
  </si>
  <si>
    <t>300mm宽不锈钢缝式水沟盖板</t>
  </si>
  <si>
    <t>1.不锈钢缝式水沟盖板包括不限于600*300*3厚不锈钢板篦子一体、20*1.2不锈钢管、3厚不锈钢板按照水池弧形定制、3厚不锈钢板@300、
2.其他:包括但不限于规范或图纸要求的一切相关工作内容及要求</t>
  </si>
  <si>
    <t>010401001004</t>
  </si>
  <si>
    <t>010903003003</t>
  </si>
  <si>
    <t>水沟20厚DWM15普通防水水泥砂浆</t>
  </si>
  <si>
    <t>010501001020</t>
  </si>
  <si>
    <t>水沟100厚C15素混凝土垫层</t>
  </si>
  <si>
    <t>010101001018</t>
  </si>
  <si>
    <t>水沟素土分层夯实，密实度≥93%</t>
  </si>
  <si>
    <t>水池K11柔性防水涂层，两道</t>
  </si>
  <si>
    <t>1.K11柔性防水涂层，两道
2.其他:包括但不限于规范或图纸要求的一切相关工作内容及要求</t>
  </si>
  <si>
    <t>010903003004</t>
  </si>
  <si>
    <t>水池20厚DWM15普通防水水泥砂浆</t>
  </si>
  <si>
    <t>010501002001</t>
  </si>
  <si>
    <t>水池150厚C25混凝土,抗渗等级P6</t>
  </si>
  <si>
    <t>1.混凝土种类:商品混凝土,抗渗等级P6
2.混凝土强度等级:C25
3.综合考虑:混凝土拌和料要求、泵送费用、混凝土掺加剂
4.混凝土制作、运输、浇捣、养护
5.其他:包括但不限于规范或图纸要求的一切相关工作内容</t>
  </si>
  <si>
    <t>水池现浇构件钢筋</t>
  </si>
  <si>
    <t>1.钢筋种类、规格:HPB300φ10内 
2.综合考虑:连接接头、搭接方式、构件种类、满足设计图纸及规范要求
3.钢筋制作、运输、安装
4.其他:包括但不限于规范或图纸要求的一切相关工作内</t>
  </si>
  <si>
    <t>1.钢筋种类、规格:HRB40025内 
2.综合考虑:连接接头、搭接方式、构件种类、满足设计图纸及规范要求
3.钢筋制作、运输、安装
4.其他:包括但不限于规范或图纸要求的一切相关工作内</t>
  </si>
  <si>
    <t>010501001021</t>
  </si>
  <si>
    <t>水池100厚C15素混凝土垫层</t>
  </si>
  <si>
    <t>010101001019</t>
  </si>
  <si>
    <t>031002002001</t>
  </si>
  <si>
    <t>万能支撑器</t>
  </si>
  <si>
    <t>1.550mm高万能支撑器
2.万能支撑器根部以C20素混凝土护脚
3.其他:包括但不限于规范或图纸要求的一切相关工作内容及要求</t>
  </si>
  <si>
    <t>010101003004</t>
  </si>
  <si>
    <t>010103001005</t>
  </si>
  <si>
    <t>010103002004</t>
  </si>
  <si>
    <t>精神堡垒</t>
  </si>
  <si>
    <t>050307009002</t>
  </si>
  <si>
    <t>精神堡垒广告字</t>
  </si>
  <si>
    <t>1.精神堡垒广告字立面尺寸：8190*450mm，包括不限于银灰色铝合金广告字，字后发光、5厚米白色亚克力板，内藏LED灯带，具体详见图YJ-7-01
2.其他:包括但不限于规范或图纸要求的一切相关工作内容及要求</t>
  </si>
  <si>
    <t>010607004003</t>
  </si>
  <si>
    <t>精神堡垒深银灰色铝饰面板</t>
  </si>
  <si>
    <t>1.精神堡垒饰面板包括不限3mm厚深银灰色铝板面层，具体详见图YJ-7-01
2.其他:包括但不限于规范或图纸要求的一切相关工作内容及要求</t>
  </si>
  <si>
    <t>010606001003</t>
  </si>
  <si>
    <t>精神堡垒钢结构</t>
  </si>
  <si>
    <t>1.精神堡垒钢结构包括不限于H150*150*7*10型钢、[5槽钢，具体详见图纸
2.综合考虑M20地脚螺栓、M20高强螺栓、M20对拉螺栓等一切所需之辅助材料
3.其他:包括但不限于规范或图纸要求的一切相关工作内容及要求</t>
  </si>
  <si>
    <t>010501002002</t>
  </si>
  <si>
    <t>精神堡垒C25混凝土基础</t>
  </si>
  <si>
    <t>010515001010</t>
  </si>
  <si>
    <t>精神堡垒基础现浇构件钢筋</t>
  </si>
  <si>
    <t>1.钢筋种类、规格:HRB33510内 
2.综合考虑:连接接头、搭接方式、构件种类、满足设计图纸及规范要求
3.钢筋制作、运输、安装
4.其他:包括但不限于规范或图纸要求的一切相关工作内</t>
  </si>
  <si>
    <t>010515001011</t>
  </si>
  <si>
    <t>1.钢筋种类、规格:HRB33525内 
2.综合考虑:连接接头、搭接方式、构件种类、满足设计图纸及规范要求
3.钢筋制作、运输、安装
4.其他:包括但不限于规范或图纸要求的一切相关工作内</t>
  </si>
  <si>
    <t>010501001022</t>
  </si>
  <si>
    <t>精神堡垒基础C10素混凝土垫层</t>
  </si>
  <si>
    <t>1.混凝土种类:商品混凝土
2.混凝土强度等级:C10
3.综合考虑:混凝土拌和料要求、泵送费用、混凝土掺加剂
4.混凝土制作、运输、浇捣、养护
5.其他:包括但不限于规范或图纸要求的一切相关工作内容</t>
  </si>
  <si>
    <t>010101001020</t>
  </si>
  <si>
    <t>精神堡垒基础素土分层夯实，密实度≥93%</t>
  </si>
  <si>
    <t>1.精神堡垒基础素土分层夯实，密实度≥93%
2.其他:包括但不限于规范或图纸要求的一切相关工作内容及要求</t>
  </si>
  <si>
    <t>010101003005</t>
  </si>
  <si>
    <t>010103001006</t>
  </si>
  <si>
    <t>010103002005</t>
  </si>
  <si>
    <t>不锈钢止车石</t>
  </si>
  <si>
    <t>080505003001</t>
  </si>
  <si>
    <t>成品不锈钢止车柱，材质304不锈钢，5厚拉丝不锈钢环法兰盘，螺钉，明黄色反光带</t>
  </si>
  <si>
    <t>1.高500mm成品不锈钢止车，柱材质304不锈钢，5厚拉丝不锈钢环法兰盘，螺钉，明黄色反光带
2.其他:包括但不限于规范或图纸要求的一切相关工作内容及要求</t>
  </si>
  <si>
    <t>010501001023</t>
  </si>
  <si>
    <t>止车石基础C30素混凝土</t>
  </si>
  <si>
    <t>010404001019</t>
  </si>
  <si>
    <t>止车石基础200厚级配碎石垫层</t>
  </si>
  <si>
    <t>1.止车石基础200厚级配碎石垫层
2.其他:包括但不限于规范或图纸要求的一切相关工作内容及要求</t>
  </si>
  <si>
    <t>010101001021</t>
  </si>
  <si>
    <t>010101003006</t>
  </si>
  <si>
    <t>010103002006</t>
  </si>
  <si>
    <t>盲道</t>
  </si>
  <si>
    <t>不锈钢盲道铺装</t>
  </si>
  <si>
    <t>1.不锈钢盲道铺装，（材质及规格按照所在铺装样式综合考虑）
2.2综合考虑粘结层
3.综合考虑石材磨边、切割、按曲线切割加工、异形加工等
4.300mm宽不锈钢盲道提示钉
5.300mm宽不锈钢盲道进行钉
6.其他:包括但不限于规范或图纸要求的一切相关工作内容及要求</t>
  </si>
  <si>
    <t>树池</t>
  </si>
  <si>
    <t>050201001036</t>
  </si>
  <si>
    <t>1500*150*100荔枝面芝麻灰花岗石树池周边</t>
  </si>
  <si>
    <t>1.1500*150*100荔枝面芝麻灰花岗石树池周边
2.30厚DSM20水泥砂浆粘结层
综合考虑石材磨边、切割、按曲线切割加工、异形加工等
3.其他:包括但不限于规范或图纸要求的一切相关工作内容及要求</t>
  </si>
  <si>
    <t>010404001020</t>
  </si>
  <si>
    <t>50厚灰色碎石，粒径20~30mm</t>
  </si>
  <si>
    <t>1.50厚灰色碎石，粒径20~30mm
2.其他:包括但不限于规范或图纸要求的一切相关工作内容及要求</t>
  </si>
  <si>
    <t>010501001024</t>
  </si>
  <si>
    <t>010404001021</t>
  </si>
  <si>
    <t>010101001022</t>
  </si>
  <si>
    <t>素土分层夯实，密实度≥95%</t>
  </si>
  <si>
    <t>1.素土分层夯实，密实度≥95%
2.其他:包括但不限于规范或图纸要求的一切相关工作内容及要求</t>
  </si>
  <si>
    <t>附属设施</t>
  </si>
  <si>
    <t>050307014001</t>
  </si>
  <si>
    <t>消防取水口装饰花箱</t>
  </si>
  <si>
    <t>1.直径1800mm*高400mm消防取水口装饰花箱包括不限于3mm厚不锈钢板，拉丝银色漆、30*30*2方通、镀锌钢网，30*30网孔
2.其他:包括但不限于规范或图纸要求的一切相关工作内容及要求</t>
  </si>
  <si>
    <t>050307014002</t>
  </si>
  <si>
    <t>花箱</t>
  </si>
  <si>
    <t>1.规格：120cm*40cm*90cm高
2.材质：镀锌钢，外观色彩电镀拉丝银
3.其他:包括但不限于规范或图纸要求的一切相关工作内容及要求</t>
  </si>
  <si>
    <t>050307014003</t>
  </si>
  <si>
    <t>成品花箱</t>
  </si>
  <si>
    <t>1.规格：80cm*80cm*90cm高
2.材质：镀锌钢，外观色彩电镀拉丝银
3.其他:包括但不限于规范或图纸要求的一切相关工作内容及要求</t>
  </si>
  <si>
    <t>050307017001</t>
  </si>
  <si>
    <t>两箱垃圾桶</t>
  </si>
  <si>
    <t>1.规格：100cm*40cm*90cm高
2.材质：镀锌钢，外观漆选用佛碳漆
3.其他:包括但不限于规范或图纸要求的一切相关工作内容及要求</t>
  </si>
  <si>
    <t>标准下凹式绿地</t>
  </si>
  <si>
    <t>010404001022</t>
  </si>
  <si>
    <t>50厚覆盖物</t>
  </si>
  <si>
    <t>1.50厚深灰色碎石，粒径20~30mm
2.其他:包括但不限于规范或图纸要求的一切相关工作内容及要求</t>
  </si>
  <si>
    <t>010103001007</t>
  </si>
  <si>
    <t>回填介质土</t>
  </si>
  <si>
    <t>1.介质土混合方式：普通种植土混合细沙与椰糠，混合比例5：3：2
2.密实度要求:按设计
3.填方来源、运距:自行考虑
4.其他:包括但不限于规范或图纸要求的一切相关工作内容及要求</t>
  </si>
  <si>
    <t>010404001023</t>
  </si>
  <si>
    <t>50mm厚碎石（粒径15-30mm）</t>
  </si>
  <si>
    <t>1.50mm厚碎石（粒径15-30mm）
2.其他:包括但不限于规范或图纸要求的一切相关工作内容及要求</t>
  </si>
  <si>
    <t>010404001024</t>
  </si>
  <si>
    <t>200mm厚碎石（粒径30-50mm）</t>
  </si>
  <si>
    <t>1.200mm厚碎石（粒径30-50mm）
2.其他:包括但不限于规范或图纸要求的一切相关工作内容及要求</t>
  </si>
  <si>
    <t>010101001023</t>
  </si>
  <si>
    <t>1.素土分层夯实
2.其他:包括但不限于规范或图纸要求的一切相关工作内容及要求</t>
  </si>
  <si>
    <t>010404001025</t>
  </si>
  <si>
    <t>40~50粒径碎石散置</t>
  </si>
  <si>
    <t>1.40~50粒径碎石散置
2.其他:包括但不限于规范或图纸要求的一切相关工作内容及要求</t>
  </si>
  <si>
    <t>010401011001</t>
  </si>
  <si>
    <t>溢流井</t>
  </si>
  <si>
    <t>1.名称:溢流井
2.规格:Φ760mm*高1000mm
3.直径600mm球墨铸铁井盖
4.20厚DWM15普通防水水泥砂浆
5.100厚C20素混凝土
6.素土分层夯实，密实度≥93%
7.土方工程（包含开挖、回填、外运）
8.其他:包括但不限于规范或图纸要求的一切相关工作内容及要求</t>
  </si>
  <si>
    <t>缝式排水沟（含检查井）</t>
  </si>
  <si>
    <t>1.成品不锈钢线型排水沟盖板
2.成品树脂混凝土排水沟模块
3.C15素混凝土侧壁
4.C20素混凝土垫层
5.素土分层夯实，密实度≥96%
6.其他:包括但不限于规范或图纸要求的一切相关工作内容及要求</t>
  </si>
  <si>
    <t>010101003007</t>
  </si>
  <si>
    <t>010103001008</t>
  </si>
  <si>
    <t>010103002007</t>
  </si>
  <si>
    <t>1.50mm厚石材雨水口盖板尺寸为600*300，包括不限于开直径25mm圆孔，石材材质与周边铺装相同
2.20厚DWM15普通防水水泥砂浆
3.DMW7.5水泥砂浆砌MU10砖
4.100厚C20混凝土垫层
5.素土分层夯实，密实度≥96%
6.其他:包括但不限于规范或图纸要求的一切相关工作内容及要求</t>
  </si>
  <si>
    <t>010101003008</t>
  </si>
  <si>
    <t>010103001009</t>
  </si>
  <si>
    <t>010103002008</t>
  </si>
  <si>
    <t>井盖</t>
  </si>
  <si>
    <t>900*900不锈钢装饰井盖</t>
  </si>
  <si>
    <t>1.900*900不锈钢装饰井盖，包括不限于5厚不锈钢角钢包边、5厚不锈钢板板盖、Φ10@300单向加筋肋、每边3Φ6焊接固定、预留拉孔等供应及安装
3.其他:包括但不限于规范或图纸要求的一切相关工作内容及要求</t>
  </si>
  <si>
    <t>1200*1200不锈钢装饰井盖</t>
  </si>
  <si>
    <t>1.1200*1200不锈钢装饰井盖，包括不限于5厚不锈钢角钢包边、5厚不锈钢板板盖、Φ10@300单向加筋肋、每边3Φ6焊接固定、预留拉孔等供应及安装
3.其他:包括但不限于规范或图纸要求的一切相关工作内容及要求</t>
  </si>
  <si>
    <t>010512008003</t>
  </si>
  <si>
    <t>1450*1450不锈钢装饰井盖</t>
  </si>
  <si>
    <t>1.1450*1450不锈钢装饰井盖，包括不限于5厚不锈钢角钢包边、5厚不锈钢板板盖、Φ10@300单向加筋肋、每边3Φ6焊接固定、预留拉孔等供应及安装
3.其他:包括但不限于规范或图纸要求的一切相关工作内容及要求</t>
  </si>
  <si>
    <t>010512008004</t>
  </si>
  <si>
    <t>1700*1700不锈钢装饰井盖</t>
  </si>
  <si>
    <t>1.1700*1700不锈钢装饰井盖，包括不限于5厚不锈钢角钢包边、5厚不锈钢板板盖、Φ10@300单向加筋肋、每边3Φ6焊接固定、预留拉孔等供应及安装
3.其他:包括但不限于规范或图纸要求的一切相关工作内容及要求</t>
  </si>
  <si>
    <t>010512008005</t>
  </si>
  <si>
    <t>300*300绿化覆盖型井盖（石材装饰井盖）</t>
  </si>
  <si>
    <t>1.300*300绿化覆盖型井盖（石材装饰井盖）
2.其他:包括但不限于规范或图纸要求的一切相关工作内容及要求</t>
  </si>
  <si>
    <t>050402001001</t>
  </si>
  <si>
    <t>模板</t>
  </si>
  <si>
    <t>1.搭设部位:垫层、基础、水池等
2.综合考虑:搭设、拆除、运输、维护
3.其他:包括但不限于规范或图纸要求的一切相关工作内容及要求</t>
  </si>
  <si>
    <t>绿化工程</t>
  </si>
  <si>
    <t>乔木</t>
  </si>
  <si>
    <t>050102001001</t>
  </si>
  <si>
    <t>黄花风铃木A</t>
  </si>
  <si>
    <t>1.高度：400CM
2.冠幅：400CM
3.胸径/地径：13~15CM
4.树形要求：株形饱满，姿态优美4枝以上主分支
5.一年以上全冠假植苗木
6.养护期：12个月
7.其他:包括但不限于规范或图纸要求的一切相关工作内容及要求</t>
  </si>
  <si>
    <t>株</t>
  </si>
  <si>
    <t>050102001002</t>
  </si>
  <si>
    <t>黄花风铃木B</t>
  </si>
  <si>
    <t>1.高度：350CM
2.冠幅：350CM
3.胸径/地径：9~12CM
4.树形要求：株形饱满，姿态优美4枝以上主分支
5.一年以上全冠假植苗木
6.养护期：12个月
7.其他:包括但不限于规范或图纸要求的一切相关工作内容及要求</t>
  </si>
  <si>
    <t>050102001003</t>
  </si>
  <si>
    <t>铁冬青A</t>
  </si>
  <si>
    <t>1.高度：600CM
2.冠幅：500CM
3.胸径/地径：37~40CM
4.分枝点：250CM
5.树形要求：株形饱满，姿态优美4枝以上主分支
6.一年以上全冠假植苗木
7.养护期：12个月
8.其他:包括但不限于规范或图纸要求的一切相关工作内容及要求</t>
  </si>
  <si>
    <t>050102001004</t>
  </si>
  <si>
    <t>铁冬青B</t>
  </si>
  <si>
    <t>1.高度：550CM
2.冠幅：450CM
3.胸径/地径：27~30CM
4.分枝点：200CM
5.树形要求：株形饱满，姿态优美4枝以上主分支
6.一年以上全冠假植苗木
7.养护期：12个月
8.其他:包括但不限于规范或图纸要求的一切相关工作内容及要求</t>
  </si>
  <si>
    <t>050102001005</t>
  </si>
  <si>
    <t>秋枫A</t>
  </si>
  <si>
    <t>1.高度：700CM
2.冠幅：450CM
3.胸径/地径：17~20CM
4.分枝点：250CM
5.树形要求：株形饱满，姿态优美4枝以上主分支
6.一年以上全冠假植苗木
7.养护期：12个月
8.其他:包括但不限于规范或图纸要求的一切相关工作内容及要求</t>
  </si>
  <si>
    <t>050102001006</t>
  </si>
  <si>
    <t>多杆樟树</t>
  </si>
  <si>
    <t>1.高度：800CM
2.冠幅：600CM
3.胸径/地径：单杆15~D20CM
4.树形要求：丛生状，全冠，株形圆润饱满，枝叶茂盛,3~5支主杆
5.一年以上全冠假植苗木
6.养护期：12个月
7.其他:包括但不限于规范或图纸要求的一切相关工作内容及要求</t>
  </si>
  <si>
    <t>050102001007</t>
  </si>
  <si>
    <t>高杆散尾葵</t>
  </si>
  <si>
    <t>1.高度：250CM
2.冠幅：200CM
3.胸径/地径：D6~D8CM
4.分枝点：80CM
5.树形要求：丛生状，全冠，株形圆润饱满，枝叶茂盛
6.一年以上全冠假植苗木
7.养护期：12个月
8.其他:包括但不限于规范或图纸要求的一切相关工作内容及要求</t>
  </si>
  <si>
    <t>050102001008</t>
  </si>
  <si>
    <t>锦叶榄仁</t>
  </si>
  <si>
    <t>1.高度：300CM
2.冠幅：220CM
3.胸径/地径：D7~D9CM
4.分枝点：80CM
5.树形要求：矮株，株形饱满，姿态优美，分层4层以上
6.一年以上全冠假植苗木
7.养护期：12个月
8.其他:包括但不限于规范或图纸要求的一切相关工作内容及要求</t>
  </si>
  <si>
    <t>050102001009</t>
  </si>
  <si>
    <t>小叶榄仁A</t>
  </si>
  <si>
    <t>1.高度：750CM
2.冠幅：400CM
3.胸径/地径：13~15CM
4.分枝点：250CM
5.树形要求：株形饱满，姿态优美，分层4层以上
6.一年以上全冠假植苗木
7.养护期：12个月
8.其他:包括但不限于规范或图纸要求的一切相关工作内容及要求</t>
  </si>
  <si>
    <t>灌木</t>
  </si>
  <si>
    <t>050102002001</t>
  </si>
  <si>
    <t>红花三角梅</t>
  </si>
  <si>
    <t>1.高度：250CM
2.冠幅：120CM
3.树形要求：生长良好，柱状，全冠
4.规格均为修剪后规格为准
5.养护期：12个月
6.其他:包括但不限于规范或图纸要求的一切相关工作内容及要求</t>
  </si>
  <si>
    <t>050102002002</t>
  </si>
  <si>
    <t>尖叶木犀揽</t>
  </si>
  <si>
    <t>1.高度：150CM
2.冠幅：150CM
3.树形要求：生长良好，球状，全冠
4.规格均为修剪后规格为准
5.养护期：12个月
6.其他:包括但不限于规范或图纸要求的一切相关工作内容及要求</t>
  </si>
  <si>
    <t>050102002003</t>
  </si>
  <si>
    <t>黄榕球</t>
  </si>
  <si>
    <t>1.高度：120CM
2.冠幅：120CM
3.树形要求：生长良好，球状，全冠
4.规格均为修剪后规格为准
5.养护期：12个月
6.其他:包括但不限于规范或图纸要求的一切相关工作内容及要求</t>
  </si>
  <si>
    <t>050102002004</t>
  </si>
  <si>
    <t>海桐球</t>
  </si>
  <si>
    <t>050102002005</t>
  </si>
  <si>
    <t>花叶假连翘</t>
  </si>
  <si>
    <t>1.高度：180CM
2.冠幅：100CM
3.树形要求：生长良好，自然形，全冠
4.规格均为修剪后规格为准
5.养护期：12个月
6.其他:包括但不限于规范或图纸要求的一切相关工作内容及要求</t>
  </si>
  <si>
    <t>050102002006</t>
  </si>
  <si>
    <t>丛生杨梅</t>
  </si>
  <si>
    <t>1.高度：220CM
2.冠幅：180CM
3.树形要求：生长良好，丛生状，全冠
4.规格均为修剪后规格为准
5.养护期：12个月
6.其他:包括但不限于规范或图纸要求的一切相关工作内容及要求</t>
  </si>
  <si>
    <t>050102002007</t>
  </si>
  <si>
    <t>彩叶马尾铁</t>
  </si>
  <si>
    <t>1.高度：100CM
2.冠幅：80CM
3.树形要求：生长良好，自然形，全冠
4.规格均为修剪后规格为准
5.养护期：12个月
6.其他:包括但不限于规范或图纸要求的一切相关工作内容及要求</t>
  </si>
  <si>
    <t>地被</t>
  </si>
  <si>
    <t>050102008001</t>
  </si>
  <si>
    <t>变叶木</t>
  </si>
  <si>
    <t>1.高度：35CM
2.冠幅：35CM
3.密度要求：25株/m2
4.密植，以不露土为原则
5.养护期：12个月
6.其他:包括但不限于规范或图纸要求的一切相关工作内容及要求</t>
  </si>
  <si>
    <t>050102008002</t>
  </si>
  <si>
    <t>翠芦莉</t>
  </si>
  <si>
    <t>1.高度：40CM
2.冠幅：35CM
3.密度要求：36株/m2
4.密植，以不露土为原则
5.养护期：12个月
6.其他:包括但不限于规范或图纸要求的一切相关工作内容及要求</t>
  </si>
  <si>
    <t>050102008003</t>
  </si>
  <si>
    <t>鹅掌柴</t>
  </si>
  <si>
    <t>1.高度：40CM
2.冠幅：40CM
3.密度要求：25株/m2
4.密植，以不露土为原则
5.养护期：12个月
6.其他:包括但不限于规范或图纸要求的一切相关工作内容及要求</t>
  </si>
  <si>
    <t>050102008004</t>
  </si>
  <si>
    <t>胡椒木</t>
  </si>
  <si>
    <t>1.高度：25CM
2.冠幅：25CM
3.密度要求：36株/m2
4.密植，以不露土为原则
5.养护期：12个月
6.其他:包括但不限于规范或图纸要求的一切相关工作内容及要求</t>
  </si>
  <si>
    <t>050102008005</t>
  </si>
  <si>
    <t>黄金叶</t>
  </si>
  <si>
    <t>1.高度：35CM
2.冠幅：35CM
3.密度要求：36株/m2
4.密植，以不露土为原则
5.养护期：12个月
6.其他:包括但不限于规范或图纸要求的一切相关工作内容及要求</t>
  </si>
  <si>
    <t>050102008006</t>
  </si>
  <si>
    <t>姬小菊</t>
  </si>
  <si>
    <t>1.高度：25CM
2.冠幅：25CM
3.密度要求：49株/m2
4.密植，以不露土为原则
5.养护期：12个月
6.其他:包括但不限于规范或图纸要求的一切相关工作内容及要求</t>
  </si>
  <si>
    <t>050102008007</t>
  </si>
  <si>
    <t>狼尾草</t>
  </si>
  <si>
    <t>1.高度：60CM
2.冠幅：40CM
3.密度要求：16株/m2
4.密植，以不露土为原则
5.养护期：12个月
6.其他:包括但不限于规范或图纸要求的一切相关工作内容及要求</t>
  </si>
  <si>
    <t>050102008008</t>
  </si>
  <si>
    <t>山菅兰</t>
  </si>
  <si>
    <t>050102008009</t>
  </si>
  <si>
    <t>肾蕨</t>
  </si>
  <si>
    <t>1.高度：30CM
2.冠幅：30CM
3.密度要求：36株/m2
4.密植，以不露土为原则
5.养护期：12个月
6.其他:包括但不限于规范或图纸要求的一切相关工作内容及要求</t>
  </si>
  <si>
    <t>050102008010</t>
  </si>
  <si>
    <t>时花A
（1.3~5月四季海棠；
2.6~8月夏瑾；
3.9~11月鼠尾草；
4.12~2月矮牵牛）</t>
  </si>
  <si>
    <t>1.高度：25CM
2.冠幅：30CM
3.密度要求：64株/m2
4.密植，以不露土为原则
5.养护期：12个月
6.其他:包括但不限于规范或图纸要求的一切相关工作内容及要求</t>
  </si>
  <si>
    <t>050102008011</t>
  </si>
  <si>
    <t>时花B
（1.3~5月石竹；
2.6~8月一串红；
3.9~11月色彩雀；
4.12~2月三色堇）</t>
  </si>
  <si>
    <t>1.高度：35CM
2.冠幅：30CM
3.密度要求：64株/m2
4.密植，以不露土为原则
5.养护期：12个月
6.其他:包括但不限于规范或图纸要求的一切相关工作内容及要求</t>
  </si>
  <si>
    <t>050102008012</t>
  </si>
  <si>
    <t>鼠尾草</t>
  </si>
  <si>
    <t>1.高度：35CM
2.冠幅：30CM
3.密度要求：49株/m2
4.密植，以不露土为原则
5.养护期：12个月
6.其他:包括但不限于规范或图纸要求的一切相关工作内容及要求</t>
  </si>
  <si>
    <t>050102008013</t>
  </si>
  <si>
    <t>细叶芒</t>
  </si>
  <si>
    <t>1.高度：45CM
2.冠幅：45CM
3.密度要求：25株/m2
4.密植，以不露土为原则
5.养护期：12个月
6.其他:包括但不限于规范或图纸要求的一切相关工作内容及要求</t>
  </si>
  <si>
    <t>050102008014</t>
  </si>
  <si>
    <t>雪茄花</t>
  </si>
  <si>
    <t>050102008015</t>
  </si>
  <si>
    <t>紫娇花</t>
  </si>
  <si>
    <t>050102008016</t>
  </si>
  <si>
    <t>醉蝶花</t>
  </si>
  <si>
    <t>1.高度：40CM
2.冠幅：30CM
3.密度要求：36株/m2
4.密植，以不露土为原则
5.养护期：12个月
6.其他:包括但不限于规范或图纸要求的一切相关工作内容及要求</t>
  </si>
  <si>
    <t>050102008017</t>
  </si>
  <si>
    <t>金叶薯</t>
  </si>
  <si>
    <t>1.高度：20CM
2.冠幅：20CM
3.密度要求：64株/m2
4.密植，以不露土为原则
5.养护期：12个月
6.其他:包括但不限于规范或图纸要求的一切相关工作内容及要求</t>
  </si>
  <si>
    <t>050102008018</t>
  </si>
  <si>
    <t>常春藤</t>
  </si>
  <si>
    <t>050102012001</t>
  </si>
  <si>
    <t>兰引三号</t>
  </si>
  <si>
    <t>1.密度要求：满铺
2.铺草卷
3.养护期：12个月
4.其他:包括但不限于规范或图纸要求的一切相关工作内容及要求</t>
  </si>
  <si>
    <t>050102002008</t>
  </si>
  <si>
    <t>马尼拉草（永久）</t>
  </si>
  <si>
    <t>050102002009</t>
  </si>
  <si>
    <t>马尼拉草（临时）</t>
  </si>
  <si>
    <t>其他</t>
  </si>
  <si>
    <t>050101009001</t>
  </si>
  <si>
    <t>种植土回填</t>
  </si>
  <si>
    <t>1.填方材料品种：种植土；
2.土方来源：综合考虑；
3.运距由投标人自行考虑；</t>
  </si>
  <si>
    <t>景观电气</t>
  </si>
  <si>
    <t>动力照明配电箱AL1</t>
  </si>
  <si>
    <t>1.名称:动力照明配电箱AL1
2.规格:800x1200x300,厂家订做,IP55
3.安装方式:落地安装
4.含手动控制、时间控制
5.基础、接地
6.其他:未尽事项参照图纸、招标文件及国家规范的相关要求完成此项目</t>
  </si>
  <si>
    <t>030412007001</t>
  </si>
  <si>
    <t>庭院灯</t>
  </si>
  <si>
    <t>1.名称:庭院灯
2.规格:220V,36W,H=3.5m
3.要求:光源:LED,3000K,暖白光,IP56,沿路安装
4.基础按庭院灯安装大样图
5.其他:未尽事项参照图纸、招标文件及国家规范的相关要求完成此项目</t>
  </si>
  <si>
    <t>030412007002</t>
  </si>
  <si>
    <t>埋地射灯</t>
  </si>
  <si>
    <t>1.名称:埋地射灯
2.规格:220V,6X1W,A145
3.要求:光源:LED,暖白、3000K,IP67,结合园建安装
4.基础按埋地灯安装大样图
5.其他:未尽事项参照图纸、招标文件及国家规范的相关要求完成此项目</t>
  </si>
  <si>
    <t>030412007003</t>
  </si>
  <si>
    <t>LED线条灯</t>
  </si>
  <si>
    <t>1.名称:LED线条灯
2.规格:220V或12V,5W/m
3.要求:光源:LED,3000K,IP68,嵌缝暗装
4.其他:未尽事项参照图纸、招标文件及国家规范的相关要求完成此项目</t>
  </si>
  <si>
    <t>030412007004</t>
  </si>
  <si>
    <t>LED圆球芦苇灯</t>
  </si>
  <si>
    <t>1.名称:LED圆球芦苇灯
2.规格:12V,1W/个
3.要求:LED灯,防护等级:IP66,圆球φ60mm,H0.65-1.2m
4.其他:未尽事项参照图纸、招标文件及国家规范的相关要求完成此项目</t>
  </si>
  <si>
    <t>030412007005</t>
  </si>
  <si>
    <t>插泥射灯/树冠灯</t>
  </si>
  <si>
    <t>1.名称:插泥射灯/树冠灯
2.规格:220V,9X2W,C120
3.要求:光源:LED,3000K,IP65插泥安装
4.根据树高、冠幅及灯具配光角度来确定安装位置，利用灌木隐藏
5.其他:未尽事项参照图纸、招标文件及国家规范的相关要求完成此项目</t>
  </si>
  <si>
    <t>030412007006</t>
  </si>
  <si>
    <t>高杆投影灯</t>
  </si>
  <si>
    <t>1.名称:高杆投影灯
2.规格:220V,200W,H=5m
3.要求:光源:LED,暖白光,IP56,沿路安装
4.基础按路灯安装大样图
5.其他:未尽事项参照图纸、招标文件及国家规范的相关要求完成此项目</t>
  </si>
  <si>
    <t>030412007007</t>
  </si>
  <si>
    <t>草坪灯</t>
  </si>
  <si>
    <t>1.名称:草坪灯
2.规格:220V,10W,H=0.6m
3.要求:光源:LED,暖白光,IP56,沿路安装
4.基础按草坪灯安装大样图
5.其他:未尽事项参照图纸、招标文件及国家规范的相关要求完成此项目</t>
  </si>
  <si>
    <t>030412007008</t>
  </si>
  <si>
    <t>环形喷头射灯</t>
  </si>
  <si>
    <t>1.名称:环形喷头射灯
2.规格:24V,9X1W,C160
3.要求:LED,黄光,IP68,暗装
4.其他:未尽事项参照图纸、招标文件及国家规范的相关要求完成此项目</t>
  </si>
  <si>
    <t>030412007009</t>
  </si>
  <si>
    <t>高杆灯</t>
  </si>
  <si>
    <t>1.名称:高杆灯
2.规格:220V,140W,H=7m
3.要求:光源:LED,暖白光,泳池附近安装
4.基础按路灯安装大样图
5.其他:未尽事项参照图纸、招标文件及国家规范的相关要求完成此项目</t>
  </si>
  <si>
    <t>030412007010</t>
  </si>
  <si>
    <t>光纤尾灯</t>
  </si>
  <si>
    <t>1.名称:光纤尾灯
2.规格:直径50mm，不锈钢外壳
3.其他:未尽事项参照图纸、招标文件及国家规范的相关要求完成此项目</t>
  </si>
  <si>
    <t>030404022001</t>
  </si>
  <si>
    <t>控制器</t>
  </si>
  <si>
    <t>1.名称:接光纤尾灯主机
2.规格:按设计要求
3.其他:未尽事项参照图纸、招标文件及国家规范的相关要求完成此项目</t>
  </si>
  <si>
    <t>030404016001</t>
  </si>
  <si>
    <t>控制箱</t>
  </si>
  <si>
    <t>1.名称:水泵控制箱
2.规格:与水泵配套
3.其他:未尽事项参照图纸、招标文件及国家规范的相关要求完成此项目</t>
  </si>
  <si>
    <t>030404031001</t>
  </si>
  <si>
    <t>小电器</t>
  </si>
  <si>
    <t>1.名称:埋地变压器
2.规格:220V/24V
3.要求:绿化内埋地安装,IP67
4.其他:未尽事项参照图纸、招标文件及国家规范的相关要求完成此项目</t>
  </si>
  <si>
    <t>040205001001</t>
  </si>
  <si>
    <t>手孔井</t>
  </si>
  <si>
    <t>1.名称:手孔井
2.规格:内部净空尺寸为500X500X700(H)
3.材料：C15混凝土垫层、M5砂浆砖砌体、1:2.5水泥砂浆抹面
3.井盖、井座：按尺寸定做绿化覆盖型井盖
4.3mm厚土工布、50厚Φ20～30mm陶粒
5.其他:未尽事项参照图纸、招标文件及国家规范的相关要求完成此项目</t>
  </si>
  <si>
    <t>路灯接线盒</t>
  </si>
  <si>
    <t>1.名称:路灯接线盒
2.规格:按设计要求
3.其他:未尽事项参照图纸、招标文件及国家规范的相关要求完成此项目</t>
  </si>
  <si>
    <t>1.名称:桥架CT400X150
2.桥架敷设、盖板及中间隔板安装
3.接地
4.其他:包括但不限于规范及图纸范围内的一切相关工作内容</t>
  </si>
  <si>
    <t>1.名称:塑料管
2.规格:PVC20
3.配置形式及部位:暗敷
4.其他:包括但不限于规范及图纸范围内的一切相关工作内容</t>
  </si>
  <si>
    <t>1.名称:塑料管
2.规格:PVC25
3.配置形式及部位:暗敷
4.其他:包括但不限于规范及图纸范围内的一切相关工作内容</t>
  </si>
  <si>
    <t>1.名称:塑料管
2.规格:PVC32
3.配置形式及部位:暗敷
4.其他:包括但不限于规范及图纸范围内的一切相关工作内容</t>
  </si>
  <si>
    <t>1.名称:塑料管
2.规格:PVC40
3.配置形式及部位:暗敷
4.其他:包括但不限于规范及图纸范围内的一切相关工作内容</t>
  </si>
  <si>
    <t>1.名称:塑料管
2.规格:PVC50
3.配置形式及部位:暗敷
4.其他:包括但不限于规范及图纸范围内的一切相关工作内容</t>
  </si>
  <si>
    <t>1.名称:镀锌钢管
2.规格:SC40
3.配置形式及部位:暗敷
4.其他:包括但不限于规范及图纸范围内的一切相关工作内容</t>
  </si>
  <si>
    <t>1.名称:镀锌钢管
2.规格:SC50
3.配置形式及部位:暗敷
4.其他:包括但不限于规范及图纸范围内的一切相关工作内容</t>
  </si>
  <si>
    <t>水下电缆</t>
  </si>
  <si>
    <t>1.名称:水下电缆
2.型号:FS-YZ2X2.5
3.材质:铜芯
4.敷设方式、部位:管内敷设
5.其他:包括但不限于规范及图纸范围内的一切相关工作内容</t>
  </si>
  <si>
    <t>1.名称:电力电缆
2.型号:YJV-1.0KV3X4
3.材质:铜芯
4.敷设方式、部位:管内敷设
5.其他:包括但不限于规范及图纸范围内的一切相关工作内容</t>
  </si>
  <si>
    <t>1.名称:电力电缆
2.型号:YJV-1.0KV3X6
3.材质:铜芯
4.敷设方式、部位:管内敷设
5.其他:包括但不限于规范及图纸范围内的一切相关工作内容</t>
  </si>
  <si>
    <t>1.名称:电力电缆
2.型号:FS-YJV-1.0KV4X4
3.材质:铜芯
4.敷设方式、部位:管内敷设
5.其他:包括但不限于规范及图纸范围内的一切相关工作内容</t>
  </si>
  <si>
    <t>1.名称:电力电缆
2.型号:YJV-1.0KV5X10
3.材质:铜芯
4.敷设方式、部位:管内敷设
5.其他:包括但不限于规范及图纸范围内的一切相关工作内容</t>
  </si>
  <si>
    <t>配线（自动喷灌系统）</t>
  </si>
  <si>
    <t>1.名称:配线
2.型号:RVV-2*2.0
3.材质:铜芯
4.敷设方式、部位:管内敷设
5.其他:包括但不限于规范及图纸范围内的一切相关工作内容</t>
  </si>
  <si>
    <t>030502007001</t>
  </si>
  <si>
    <t>光缆</t>
  </si>
  <si>
    <t>1.名称:光纤
2.型号:2芯单模光纤
3.敷设方式、部位:管内敷设
4.其他:包括但不限于规范及图纸范围内的一切相关工作内容</t>
  </si>
  <si>
    <t>1.名称:送配电装置系统
2.电压等级(kV):1KV以下
3.其他:包括但不限于规范及图纸范围内的一切相关工作内容</t>
  </si>
  <si>
    <t>1.土壤类别:一、二类土
2.挖土深度:2m内
3.其他:未尽事项参照图纸、招标文件及国家规范的相关要求完成此项目</t>
  </si>
  <si>
    <t>1.密实度要求:按设计要求
2.填方材料品种:按设计要求
3.其他:未尽事项参照图纸、招标文件及国家规范的相关要求完成此项目</t>
  </si>
  <si>
    <t>景观给水</t>
  </si>
  <si>
    <t>1.安装部位:室外
2.介质:给水
3.材质、规格:PPR-de25
4.连接形式:热熔连接
5.压力试验及吹、洗设计要求:冲洗试压
6.其他:未尽事项参照图纸、招标文件及国家规范的相关要求完成此项目</t>
  </si>
  <si>
    <t>1.安装部位:室外
2.介质:给水
3.材质、规格:PPR-de32
4.连接形式:热熔连接
5.压力试验及吹、洗设计要求:冲洗试压
6.其他:未尽事项参照图纸、招标文件及国家规范的相关要求完成此项目</t>
  </si>
  <si>
    <t>1.安装部位:室外
2.介质:给水
3.材质、规格:PPR-de40
4.连接形式:热熔连接
5.压力试验及吹、洗设计要求:冲洗试压
6.其他:未尽事项参照图纸、招标文件及国家规范的相关要求完成此项目</t>
  </si>
  <si>
    <t>031001006012</t>
  </si>
  <si>
    <t>1.安装部位:室外
2.介质:给水
3.材质、规格:PPR-de50
4.连接形式:热熔连接
5.压力试验及吹、洗设计要求:冲洗试压
6.其他:未尽事项参照图纸、招标文件及国家规范的相关要求完成此项目</t>
  </si>
  <si>
    <t>031001006013</t>
  </si>
  <si>
    <t>1.安装部位:室外
2.介质:给水
3.材质、规格:PPR-de65
4.连接形式:热熔连接
5.压力试验及吹、洗设计要求:冲洗试压
6.其他:未尽事项参照图纸、招标文件及国家规范的相关要求完成此项目</t>
  </si>
  <si>
    <t>031001006015</t>
  </si>
  <si>
    <t>1.安装部位:室外
2.介质:给水
3.材质、规格:PPR-de75
4.连接形式:热熔连接
5.压力试验及吹、洗设计要求:冲洗试压
6.其他:未尽事项参照图纸、招标文件及国家规范的相关要求完成此项目</t>
  </si>
  <si>
    <t>031001002001</t>
  </si>
  <si>
    <t>钢管</t>
  </si>
  <si>
    <t>1.安装部位:室外
2.介质:保护管
3.材质、规格:钢管DN80
4.连接形式:焊接
5.其他:未尽事项参照图纸、招标文件及国家规范的相关要求完成此项目</t>
  </si>
  <si>
    <t>031001002002</t>
  </si>
  <si>
    <t>1.安装部位:室外
2.介质:保护管
3.材质、规格:钢管DN100
4.连接形式:焊接
5.其他:未尽事项参照图纸、招标文件及国家规范的相关要求完成此项目</t>
  </si>
  <si>
    <t>水表井</t>
  </si>
  <si>
    <t>1.名称:水表井
2.规格:600(W)X1400(L)X500(H)
3.要求:砖砌,埋地安装
4.材料：C15混凝土垫层、M7.5水泥砂浆砌筑Mu10灰砂砖
5.井盖、井座：300*300绿化覆盖型井盖
6.其他:未尽事项参照图纸、招标文件及国家规范的相关要求完成此项目</t>
  </si>
  <si>
    <t>1.名称:阀门井
2.规格:300(W)X300(L)X500(H)
3.要求:砖砌,埋地安装
4.材料：C15混凝土垫层、M7.5水泥砂浆砌筑Mu10灰砂砖
5.井盖、井座：300*300绿化覆盖型井盖
6.其他:未尽事项参照图纸、招标文件及国家规范的相关要求完成此项目</t>
  </si>
  <si>
    <t>050103002001</t>
  </si>
  <si>
    <t>喷灌配件安装</t>
  </si>
  <si>
    <t>1.名称:快速接水栓
2.规格、材质:de25，PVC
3.要求:沿路敷设,使用时,覆盖半径约20米,最远为30米
4.100*100C15混凝土基座,素土夯实
5.其他:未尽事项参照图纸、招标文件及国家规范的相关要求完成此项目</t>
  </si>
  <si>
    <t>050103002002</t>
  </si>
  <si>
    <t>1.名称:自动喷头
2.规格:PVC-U,de25,r=2.5m
3.要求:伸缩式,埋地敷设
4.其他:未尽事项参照图纸、招标文件及国家规范的相关要求完成此项目</t>
  </si>
  <si>
    <t>螺纹阀门</t>
  </si>
  <si>
    <t>1.名称:自动喷灌阀门组
2.规格:de50
3.要求:含控制器、电磁阀(干电池式)、球阀
4.其他:未尽事项参照图纸、招标文件及国家规范的相关要求完成此项目</t>
  </si>
  <si>
    <t>传感器</t>
  </si>
  <si>
    <t>1.名称:雨量传感器
2.要求:详见图纸
3.其他:未尽事项参照图纸、招标文件及国家规范的相关要求完成此项目</t>
  </si>
  <si>
    <t>支</t>
  </si>
  <si>
    <t>040101002002</t>
  </si>
  <si>
    <t>040103001002</t>
  </si>
  <si>
    <t>景观排水</t>
  </si>
  <si>
    <t>1.安装部位:室外
2.介质:排水
3.材质、规格:PVC-U双壁波纹管-DN100
4.连接形式:粘接
5.压力试验及吹、洗设计要求:冲洗试压
6.其他:未尽事项参照图纸、招标文件及国家规范的相关要求完成此项目</t>
  </si>
  <si>
    <t>1.安装部位:室外
2.介质:排水
3.材质、规格:PVC-U双壁波纹管-DN150
4.连接形式:粘接
5.压力试验及吹、洗设计要求:冲洗试压
6.其他:未尽事项参照图纸、招标文件及国家规范的相关要求完成此项目</t>
  </si>
  <si>
    <t>1.名称:排水地漏
2.规格:D160
3.要求:胶垫或木平台或花池范围设置,就近接雨水检查井
4.其他:未尽事项参照图纸、招标文件及国家规范的相关要求完成此项目</t>
  </si>
  <si>
    <t>溢水口</t>
  </si>
  <si>
    <t>1.名称:溢水口
2.规格:200(W)X30(H)
3.其他:未尽事项参照图纸、招标文件及国家规范的相关要求完成此项目</t>
  </si>
  <si>
    <t>1.名称:雨水口
2.规格:300X500
3.要求:起点深度600,就近接雨水检查井
4.含成品PVC箅子500X300（绿色）
5.C15混凝土垫层、M7.5水泥砂浆砌筑Mu10灰砂砖等
6.其他:未尽事项参照图纸、招标文件及国家规范的相关要求完成此项目</t>
  </si>
  <si>
    <t>1.名称:阀门井
2.规格:500(W)X500(L)X800(H)
3.要求:砖砌,埋地安装
4.其他:未尽事项参照图纸、招标文件及国家规范的相关要求完成此项目</t>
  </si>
  <si>
    <t>1.名称:缝隙式排水沟(包含检查井）
2.规格:W=50
3.要求:成品树脂
4.其他:未尽事项参照图纸、招标文件及国家规范的相关要求完成此项目</t>
  </si>
  <si>
    <t>040101002003</t>
  </si>
  <si>
    <t>040103001003</t>
  </si>
  <si>
    <t>星光旱喷给排水</t>
  </si>
  <si>
    <t>031001006014</t>
  </si>
  <si>
    <t>1.安装部位:室外
2.介质:给水
3.材质、规格:PVC管-DN25
4.连接形式:承插式连接
5.压力试验及吹、洗设计要求:冲洗试压
6.其他:未尽事项参照图纸、招标文件及国家规范的相关要求完成此项目</t>
  </si>
  <si>
    <t>031001006009</t>
  </si>
  <si>
    <t>1.安装部位:室外
2.介质:给水
3.材质、规格:PVC管-DN100
4.连接形式:承插式连接
5.压力试验及吹、洗设计要求:冲洗试压
6.其他:未尽事项参照图纸、招标文件及国家规范的相关要求完成此项目</t>
  </si>
  <si>
    <t>1.安装部位:室外
2.介质:排水
3.材质、规格:PVC实壁管-DN150
4.连接形式:承插式连接
5.压力试验及吹、洗设计要求:冲洗试压
6.其他:未尽事项参照图纸、招标文件及国家规范的相关要求完成此项目</t>
  </si>
  <si>
    <t>1.安装部位:室外
2.介质:排水
3.材质、规格:PVC实壁管-DN200
4.连接形式:承插式连接
5.压力试验及吹、洗设计要求:冲洗试压
6.其他:未尽事项参照图纸、招标文件及国家规范的相关要求完成此项目</t>
  </si>
  <si>
    <t>1.名称:止回阀
2.材质:钢
3.规格:DN100
4.其他:未尽事项参照图纸、招标文件及国家规范的相关要求完成此项目</t>
  </si>
  <si>
    <t>1.名称:泄压阀
2.材质:钢
3.规格:DN25
4.其他:未尽事项参照图纸、招标文件及国家规范的相关要求完成此项目</t>
  </si>
  <si>
    <t>软接头(软管)</t>
  </si>
  <si>
    <t>1.名称:橡胶软接
2.规格:DN100
3.其他:未尽事项参照图纸、招标文件及国家规范的相关要求完成此项目</t>
  </si>
  <si>
    <t>1.名称:溢水口
2.规格:按设计说明
3.要求:池壁暗装，就近接雨水系统排出
4.其他:未尽事项参照图纸、招标文件及国家规范的相关要求完成此项目</t>
  </si>
  <si>
    <t>050103002003</t>
  </si>
  <si>
    <t>1.名称:玉柱喷头
2.规格:de32
3.要求:设DN25球阀或截止阀调节,涌泉高度1200mm丝接或粘接,压力50Kpa,流量2.2立方/h
4.其他:未尽事项参照图纸、招标文件及国家规范的相关要求完成此项目</t>
  </si>
  <si>
    <t>030109001001</t>
  </si>
  <si>
    <t>离心式泵</t>
  </si>
  <si>
    <t>1.名称:水泵
2.型号:QY65-14-4.0KW
3.要求:本体及配件安装
4.其他:未尽事项参照图纸、招标文件及国家规范的相关要求完成此项目</t>
  </si>
  <si>
    <t>排水阀门井</t>
  </si>
  <si>
    <t>1.名称:排水阀门井
2.规格:500(W)X500(L)X800(H)
3.要求:砖砌,埋地安装
4.其他:未尽事项参照图纸、招标文件及国家规范的相关要求完成此项目</t>
  </si>
  <si>
    <t>补水阀门井</t>
  </si>
  <si>
    <t>1.名称:补水阀门井
2.规格:500(W)X500(L)X500(H)
3..要求:砖砌,埋地安装
4.其他:未尽事项参照图纸、招标文件及国家规范的相关要求完成此项目.</t>
  </si>
  <si>
    <t>040101002004</t>
  </si>
  <si>
    <t>040103001004</t>
  </si>
  <si>
    <t>合锦嘉泓.天宇花园(广场)二期项目其他项目报价清单</t>
  </si>
  <si>
    <t>计价方式</t>
  </si>
  <si>
    <t>单价</t>
  </si>
  <si>
    <t>含税金额</t>
  </si>
  <si>
    <t>综合考虑检测项目、数量，按项目建筑面积(以工规证面积为准)计量，投报单方价格</t>
  </si>
  <si>
    <t>消防验收第三方检测费用</t>
  </si>
  <si>
    <t>白蚁防治</t>
  </si>
  <si>
    <t>白蚁防治项目、按项目建筑面积(以工规证面积为准)计量，投报单方价格</t>
  </si>
  <si>
    <t>基坑支护工程建筑垃圾消纳费</t>
  </si>
  <si>
    <t>1.建筑垃圾消纳费</t>
  </si>
  <si>
    <t>建筑工程（地下室）建筑垃圾消纳费</t>
  </si>
  <si>
    <t>小计</t>
  </si>
  <si>
    <t>总承包服务费报价表</t>
  </si>
  <si>
    <t>万元</t>
  </si>
  <si>
    <t>甲方分包专业工程</t>
  </si>
  <si>
    <t>总承包管理与配合内容</t>
  </si>
  <si>
    <t>预估含税造价
（万元）</t>
  </si>
  <si>
    <t>基坑支护、土石方工程和桩基础（基础土方除外）</t>
  </si>
  <si>
    <t xml:space="preserve">    施工总承包管理包括但不限于以下工作内容：项目总进度计划管理和协调；信息管理；公共临时设施管理；公共文明施工和安全生产设施管理；现场综合管理；总体协调配合；提供标高基准点、平面控制轴线、墨线；提供工作面；成品保护；组织项目竣工验收、竣工结算、竣工资料(含对竣工资料签字盖章)和竣工备案及其他管理工作。
    专业工程配合服务包括但不限于以下工作内容：为发包人另行发包的专业承包单位提供生产、生活用设施搭建场地；提供现有运输道路和通道；提供施工用水、用电的接驳点；提供现有公共临时设施；提供现有水平、垂直运输设施；提供现有脚手架以及其他配合服务。
   具体总包管理配合内容详合同附件 总包管理配合协议书及总包协调工作细则</t>
  </si>
  <si>
    <t>地坪漆与车位划线</t>
  </si>
  <si>
    <t>景观雕塑工程</t>
  </si>
  <si>
    <t>燃气管道工程</t>
  </si>
  <si>
    <t>入户门（含智能门锁）</t>
  </si>
  <si>
    <t>泛光照明</t>
  </si>
  <si>
    <t>机械车位</t>
  </si>
  <si>
    <t>智能化工程</t>
  </si>
  <si>
    <t>示范区装修</t>
  </si>
  <si>
    <t>电梯安装工程(电梯设备采购合同不计)</t>
  </si>
  <si>
    <t>永久供电工程</t>
  </si>
  <si>
    <t>发电机组及配套环保工程(发电机组采购合同不计)</t>
  </si>
  <si>
    <t>永久供水工程</t>
  </si>
  <si>
    <t>生活水泵房设备采购及安装工程</t>
  </si>
  <si>
    <t>计收总承包服务费专业工程造价小计</t>
  </si>
  <si>
    <t>总承包服务费费率报价</t>
  </si>
  <si>
    <t>（投标人自行填报费率）</t>
  </si>
  <si>
    <t>费率限价4%</t>
  </si>
  <si>
    <t>总承包服务费报价</t>
  </si>
  <si>
    <t>以分包工程造价*总承包服务费费率</t>
  </si>
  <si>
    <t>(一)*(二)</t>
  </si>
  <si>
    <t>说明：</t>
  </si>
  <si>
    <t>1、甲方分包专业工程第1-4项不计总承包服务费，但需要完成相应配合工作，相关费用在其他项目报价中综合考虑。以上分包专业需要使用总包水电的，单独接表计量，按市价收取，不计其他费用。</t>
  </si>
  <si>
    <r>
      <rPr>
        <sz val="10"/>
        <rFont val="宋体"/>
        <charset val="134"/>
      </rPr>
      <t>2、甲方分包专业工程第5-14项，总包收取总承包服务，费率由投标人自行填报，</t>
    </r>
    <r>
      <rPr>
        <sz val="10"/>
        <color rgb="FFFF0000"/>
        <rFont val="宋体"/>
        <charset val="134"/>
      </rPr>
      <t>但不得高于4%。</t>
    </r>
  </si>
  <si>
    <t>3、以上各专业工程造价为暂估，结算时按各专业工程合同造价（含补充协议）计算。</t>
  </si>
  <si>
    <t>综合单价分析表(模板)</t>
  </si>
  <si>
    <t>标段：</t>
  </si>
  <si>
    <t>第   页  共 页</t>
  </si>
  <si>
    <t>项目编码</t>
  </si>
  <si>
    <t>清单综合单价组成明细</t>
  </si>
  <si>
    <t>定额编号</t>
  </si>
  <si>
    <t>定额项目名称</t>
  </si>
  <si>
    <t>定额
单位</t>
  </si>
  <si>
    <t>数量</t>
  </si>
  <si>
    <t>合价</t>
  </si>
  <si>
    <t>人工费</t>
  </si>
  <si>
    <t>材料费</t>
  </si>
  <si>
    <t>机械费</t>
  </si>
  <si>
    <t>管理费
和利润</t>
  </si>
  <si>
    <t>人工单价</t>
  </si>
  <si>
    <t>综合工日: 元/工日</t>
  </si>
  <si>
    <t>未计价材料费</t>
  </si>
  <si>
    <t>清单项目综合单价</t>
  </si>
  <si>
    <t>材
料
费
明
细</t>
  </si>
  <si>
    <t>主要材料名称、规格、型号</t>
  </si>
  <si>
    <t>单价(元)</t>
  </si>
  <si>
    <t>合价(元)</t>
  </si>
  <si>
    <t>暂估单价
(元)</t>
  </si>
  <si>
    <t>暂估合价
(元)</t>
  </si>
  <si>
    <t/>
  </si>
  <si>
    <t>天宇花园广场二期配电箱、柜组价分析表</t>
  </si>
  <si>
    <t>编号1</t>
  </si>
  <si>
    <t>动力配电箱</t>
  </si>
  <si>
    <t>-1ALEZa、-1ALEZb</t>
  </si>
  <si>
    <t>名称</t>
  </si>
  <si>
    <t>规格型号</t>
  </si>
  <si>
    <t>金额（元）</t>
  </si>
  <si>
    <t>塑壳断路器</t>
  </si>
  <si>
    <t>MCB-63A/3P</t>
  </si>
  <si>
    <t>只</t>
  </si>
  <si>
    <t>MCB-63/20A/3P</t>
  </si>
  <si>
    <t>MCB-63/32A/4P</t>
  </si>
  <si>
    <t>浪涌保护器</t>
  </si>
  <si>
    <t>二级SPD 8/20us Up=2.5kV  In≥12.5kA</t>
  </si>
  <si>
    <t>①</t>
  </si>
  <si>
    <t>元件费合计</t>
  </si>
  <si>
    <t>②</t>
  </si>
  <si>
    <t>辅助材料费</t>
  </si>
  <si>
    <t>②=①×12%</t>
  </si>
  <si>
    <t>③</t>
  </si>
  <si>
    <t>组装加工费</t>
  </si>
  <si>
    <t>③=【①+②】×5%</t>
  </si>
  <si>
    <t>④</t>
  </si>
  <si>
    <t>管理费和利润</t>
  </si>
  <si>
    <t>④=【①+②+③】×10%</t>
  </si>
  <si>
    <t>⑤</t>
  </si>
  <si>
    <t>箱体</t>
  </si>
  <si>
    <t>箱体钢板面积按箱体长×宽×4计算</t>
  </si>
  <si>
    <t>1000*500</t>
  </si>
  <si>
    <t>⑥</t>
  </si>
  <si>
    <t>总计</t>
  </si>
  <si>
    <t>①+②+③+④+⑤</t>
  </si>
  <si>
    <t>编号2</t>
  </si>
  <si>
    <t>-1-1ATPF1</t>
  </si>
  <si>
    <t>双电源自动转换开关</t>
  </si>
  <si>
    <t>ATSE-100A/4P PC级，带隔离检修"0"位</t>
  </si>
  <si>
    <t>塑壳漏电断路器</t>
  </si>
  <si>
    <t>MCB-63/D16A/2P+VE 30mA</t>
  </si>
  <si>
    <t>MCB-63/D20A/2P+VE 30mA</t>
  </si>
  <si>
    <t>MCCB-100A/3P</t>
  </si>
  <si>
    <t>MCB-63/D50A/3P</t>
  </si>
  <si>
    <t>MCB-63/D20A/3P</t>
  </si>
  <si>
    <t>MCB-63/D16A/3P</t>
  </si>
  <si>
    <t>交流接触器</t>
  </si>
  <si>
    <t>LCD-D50</t>
  </si>
  <si>
    <t>LC1-D16</t>
  </si>
  <si>
    <t>热继电器</t>
  </si>
  <si>
    <t>33～47A</t>
  </si>
  <si>
    <t>10～14A</t>
  </si>
  <si>
    <t>编号3</t>
  </si>
  <si>
    <t>-1-APa、-1-APb</t>
  </si>
  <si>
    <t>MCCB-630A/D500A/3P</t>
  </si>
  <si>
    <t>MCCB-100A/100A/3P</t>
  </si>
  <si>
    <t>MCB-63/D63A/3P</t>
  </si>
  <si>
    <t>MCB-63/D40A/3P</t>
  </si>
  <si>
    <t>MCB-63/D32A/3P</t>
  </si>
  <si>
    <t>MCCB-160A/80A/3P</t>
  </si>
  <si>
    <t>MCB-32A/4P</t>
  </si>
  <si>
    <t>PRF1-50/3P+N(10/350us)(Up=2.5KV)</t>
  </si>
  <si>
    <t>编号4</t>
  </si>
  <si>
    <t>-1-1ATSF1</t>
  </si>
  <si>
    <t>ATSE-63A/4P PC级(备用自投,自复,电气及机械联锁)</t>
  </si>
  <si>
    <t>MCB-63A/63A/3P</t>
  </si>
  <si>
    <t>MCB-63A/D16/3P</t>
  </si>
  <si>
    <t>MCB-C16A/1P</t>
  </si>
  <si>
    <t>MCB-D20A/2P+VE 30mA</t>
  </si>
  <si>
    <t>10~14A</t>
  </si>
  <si>
    <t>编号5</t>
  </si>
  <si>
    <t>-1-2ATPF1</t>
  </si>
  <si>
    <t>MCCB-160A/100A/3P</t>
  </si>
  <si>
    <t>MCB-63/D16A/1P</t>
  </si>
  <si>
    <t>LC1-D40</t>
  </si>
  <si>
    <t>LC1-D32</t>
  </si>
  <si>
    <t>24~36A</t>
  </si>
  <si>
    <t>7~10A</t>
  </si>
  <si>
    <t>MCB-63A/40A/3P</t>
  </si>
  <si>
    <t>编号6</t>
  </si>
  <si>
    <t>-1-3ATPF1</t>
  </si>
  <si>
    <t>ATSE-50A/4P PC级，带隔离检修"0"位</t>
  </si>
  <si>
    <t>MCB-63A/50A/3P</t>
  </si>
  <si>
    <t>编号7</t>
  </si>
  <si>
    <t>-1-3ATPF2</t>
  </si>
  <si>
    <t>编号8</t>
  </si>
  <si>
    <t>-1-3ATSF1</t>
  </si>
  <si>
    <t>MCB-63/D16/3P</t>
  </si>
  <si>
    <t>MCB-63/C16A/1P</t>
  </si>
  <si>
    <t>LC1-D10</t>
  </si>
  <si>
    <t>5~7A</t>
  </si>
  <si>
    <t>编号9</t>
  </si>
  <si>
    <t>-1-4ATPF1</t>
  </si>
  <si>
    <t>ATSE-63A/4P PC级，带隔离检修"0"位</t>
  </si>
  <si>
    <t>编号10</t>
  </si>
  <si>
    <t>-1-4ATSF1</t>
  </si>
  <si>
    <t>ATSE-32A/4P PC级(备用自投,自复,电气及机械联锁)</t>
  </si>
  <si>
    <t>MCB-63A/32A/3P</t>
  </si>
  <si>
    <t>编号11</t>
  </si>
  <si>
    <t>-1-5ATPF1</t>
  </si>
  <si>
    <t>ATSE-80A/4P PC级，带隔离检修"0"位</t>
  </si>
  <si>
    <t>LC1-D50</t>
  </si>
  <si>
    <t>33~47A</t>
  </si>
  <si>
    <t>编号12</t>
  </si>
  <si>
    <t>-1-5ATSF1</t>
  </si>
  <si>
    <t>LC1-D6</t>
  </si>
  <si>
    <t>1.2~2.4A</t>
  </si>
  <si>
    <t>编号13</t>
  </si>
  <si>
    <t>-1ATXFB1</t>
  </si>
  <si>
    <t>ATSE-125A/4P PC级，带隔离检修"0"位</t>
  </si>
  <si>
    <t>MCCB-250A/125A/3P</t>
  </si>
  <si>
    <t>MCCB-100/100A/3P</t>
  </si>
  <si>
    <t>MCB-D20A/3P</t>
  </si>
  <si>
    <t>MCB-63/C20A/2P+VE 30mA</t>
  </si>
  <si>
    <t>编号14</t>
  </si>
  <si>
    <t>-1ATXFB2</t>
  </si>
  <si>
    <t>ATSE-800A/4P PC级，带隔离检修"0"位</t>
  </si>
  <si>
    <t>ACB-800A/800A/3P</t>
  </si>
  <si>
    <t>MCCB-400/315A/3P</t>
  </si>
  <si>
    <t>MCCB-630/500A/3P</t>
  </si>
  <si>
    <t>MCB-D32A/3P</t>
  </si>
  <si>
    <t>MCB-C16A/3P</t>
  </si>
  <si>
    <t>LC1-D09</t>
  </si>
  <si>
    <t>LRD-08C</t>
  </si>
  <si>
    <t>编号15</t>
  </si>
  <si>
    <t>-1APSHSB</t>
  </si>
  <si>
    <t>ATSE-200A/4P PC级，带隔离检修"0"位</t>
  </si>
  <si>
    <t>MCCB-250A/200A/3P</t>
  </si>
  <si>
    <t>MCCB-160/D80A/3P</t>
  </si>
  <si>
    <t>编号16</t>
  </si>
  <si>
    <t>1-ALEZ1、1-ALEZ2、1-ALEZ3、1-ALEZ6、1-ALEZ10、1-ALEZ13、1-ALEZ17、1-ALEZ20、1-ALEZ24、2-ALEZ1、3-ALEZ1、4-ALEZ1、5-ALEZ1、1-1ALEZ1、-1-1ALEZ、-1-2ALEZ、-1-3ALEZ、-1-4ALEZ、-1-5ALEZ、-2ALEZ</t>
  </si>
  <si>
    <t>ATSE-32A/4P PC级，带隔离检修"0"位</t>
  </si>
  <si>
    <t>MCB-63A/20A/3P</t>
  </si>
  <si>
    <t>MCB-63/16A/1P</t>
  </si>
  <si>
    <t>编号17</t>
  </si>
  <si>
    <t>-1-ZAL</t>
  </si>
  <si>
    <t>ATSE-250A/4P PC级，带隔离检修"0"位</t>
  </si>
  <si>
    <t>MCCB-160A/C125A/3P</t>
  </si>
  <si>
    <t>MCB-63/C50A/3P</t>
  </si>
  <si>
    <t>iC65N-C32A/3P</t>
  </si>
  <si>
    <t>iC65N-C32A/1P</t>
  </si>
  <si>
    <t>编号18</t>
  </si>
  <si>
    <t>照明配电箱</t>
  </si>
  <si>
    <t>-1-1AL、-1-2AL、-1-3AL、-1-4AL</t>
  </si>
  <si>
    <t>iC65N-C16A/1P</t>
  </si>
  <si>
    <t>iCT-25A/1P</t>
  </si>
  <si>
    <t>iDPNN Vigi+ C16A/30mA</t>
  </si>
  <si>
    <t>编号19</t>
  </si>
  <si>
    <t>-1-5AL</t>
  </si>
  <si>
    <t>编号20</t>
  </si>
  <si>
    <t>-1-6ALEZ</t>
  </si>
  <si>
    <t>编号21</t>
  </si>
  <si>
    <t>应急照明配电箱</t>
  </si>
  <si>
    <t>-1-1ALE、-1-4ALE</t>
  </si>
  <si>
    <t>变压器</t>
  </si>
  <si>
    <t>PD-ADC36V</t>
  </si>
  <si>
    <t>熔断器</t>
  </si>
  <si>
    <t>6A</t>
  </si>
  <si>
    <t>编号22</t>
  </si>
  <si>
    <t>-1-3ALE</t>
  </si>
  <si>
    <t>编号23</t>
  </si>
  <si>
    <t>-1-5ALE</t>
  </si>
  <si>
    <t>编号24</t>
  </si>
  <si>
    <t>-1-2ALE、-1-6ALE、-1-7ALE</t>
  </si>
  <si>
    <t>编号25</t>
  </si>
  <si>
    <t>-1APDTZ</t>
  </si>
  <si>
    <t>ATSE-315A/4P PC级，带隔离检修"0"位</t>
  </si>
  <si>
    <t>MCCB-400A/315A/3P</t>
  </si>
  <si>
    <t>MCCB-160A/D80A/3P</t>
  </si>
  <si>
    <t>编号26</t>
  </si>
  <si>
    <t>-1-1APCDZ4</t>
  </si>
  <si>
    <t>MCCB-250A/160A/3P</t>
  </si>
  <si>
    <t>MCB-63/50A/1P+VE 30mA</t>
  </si>
  <si>
    <t>电表</t>
  </si>
  <si>
    <t>DT864-15(60A)</t>
  </si>
  <si>
    <t>编号27</t>
  </si>
  <si>
    <t>-1-1APCDZ1、-1-1APCDZ2、-1-1APCDZ3</t>
  </si>
  <si>
    <t>MCCB-250A/250A/3P</t>
  </si>
  <si>
    <t>编号28</t>
  </si>
  <si>
    <t>ZJAP</t>
  </si>
  <si>
    <t>MCB-C50A/3P</t>
  </si>
  <si>
    <t>500*500</t>
  </si>
  <si>
    <t>编号29</t>
  </si>
  <si>
    <t>-1ATRDF</t>
  </si>
  <si>
    <t>编号30</t>
  </si>
  <si>
    <t>-1APJXTCZ</t>
  </si>
  <si>
    <t>ATSE-225A/4P PC级，带隔离检修"0"位</t>
  </si>
  <si>
    <t>MCCB-250A/225A/3P</t>
  </si>
  <si>
    <t>MCCB-100A/D80/3P</t>
  </si>
  <si>
    <t>编号31</t>
  </si>
  <si>
    <t>-1APJXTC1、-1APJXTC2、-1APJXTC3、-1APJXTC4</t>
  </si>
  <si>
    <t>MCCB-100A/80A/3P</t>
  </si>
  <si>
    <t>MCB-63/D16A/4P+VE 30mA</t>
  </si>
  <si>
    <t>1000*1000</t>
  </si>
  <si>
    <t>编号32</t>
  </si>
  <si>
    <t>2-SPALZ</t>
  </si>
  <si>
    <t>地上</t>
  </si>
  <si>
    <t>MCCB-160A/125A/3P</t>
  </si>
  <si>
    <t>编号33</t>
  </si>
  <si>
    <t>2-APDT、3-APDT、4-APDT、5-APDT</t>
  </si>
  <si>
    <t>MCCB-100A/D80A/3P</t>
  </si>
  <si>
    <t>编号34</t>
  </si>
  <si>
    <t>2-1ALFG、3-1ALFG、4-1ALFG、5-1ALFG、1-1ALJG、1-26ALFG</t>
  </si>
  <si>
    <t>编号35</t>
  </si>
  <si>
    <t>3-SPALZ</t>
  </si>
  <si>
    <t>MCCB-160/100A/3P</t>
  </si>
  <si>
    <t>MCCB-160/80A/3P</t>
  </si>
  <si>
    <t>MCCB-160/160A/3P</t>
  </si>
  <si>
    <t>编号36</t>
  </si>
  <si>
    <t>4-SPALZ</t>
  </si>
  <si>
    <t>编号37</t>
  </si>
  <si>
    <t>5-SPALZ</t>
  </si>
  <si>
    <t>MCCB-400A/400A/3P</t>
  </si>
  <si>
    <t>MCCB-160/125A/3P</t>
  </si>
  <si>
    <t>MCCB-100/80A/3P</t>
  </si>
  <si>
    <t>编号38</t>
  </si>
  <si>
    <t>5-3APYC</t>
  </si>
  <si>
    <t>MCCB-160A/D125A/3P</t>
  </si>
  <si>
    <t>编号39</t>
  </si>
  <si>
    <t>1-1SPALZ</t>
  </si>
  <si>
    <t>编号40</t>
  </si>
  <si>
    <t>1-2APDT</t>
  </si>
  <si>
    <t>编号41</t>
  </si>
  <si>
    <t>1-ATXF、1-ATJK</t>
  </si>
  <si>
    <t>编号42</t>
  </si>
  <si>
    <t>1-2SPALZ</t>
  </si>
  <si>
    <t>编号43</t>
  </si>
  <si>
    <t>ALa、ALb、ALc</t>
  </si>
  <si>
    <t>MCB-C32A/3P</t>
  </si>
  <si>
    <t>编号44</t>
  </si>
  <si>
    <t>ALd、ALe</t>
  </si>
  <si>
    <t>MCB-C50A/2P</t>
  </si>
  <si>
    <t>自复式过、欠电压保护器</t>
  </si>
  <si>
    <t>YU8-50A</t>
  </si>
  <si>
    <t>编号45</t>
  </si>
  <si>
    <t>1-3SPALZ</t>
  </si>
  <si>
    <t>编号46</t>
  </si>
  <si>
    <t>2-AL1、3-AL1、4-AL1、5-AL1、1-AL2、1-AL1、1-1AL1</t>
  </si>
  <si>
    <t>iDPNN-VigiELE+C16A/30mA</t>
  </si>
  <si>
    <t>编号47</t>
  </si>
  <si>
    <t>2-ALE1、4-ALE1、5-ALE1</t>
  </si>
  <si>
    <t>编号48</t>
  </si>
  <si>
    <t>3-ALE1、1-ALE2、1-ALE1、1-1ALE1</t>
  </si>
  <si>
    <t>编号49</t>
  </si>
  <si>
    <t>1-27ATRF</t>
  </si>
  <si>
    <t>ATSE-40A/4P PC级(备用自投,自复,电气及机械联锁)</t>
  </si>
  <si>
    <t>MCB-40A/3P</t>
  </si>
  <si>
    <t>编号50</t>
  </si>
  <si>
    <t>1-27ATXT</t>
  </si>
  <si>
    <t>ATSE-80A/4P PC级(备用自投,自复,电气及机械联锁)</t>
  </si>
  <si>
    <t>MCCB-80A/3P</t>
  </si>
  <si>
    <t>MCCB/160/D80/3P</t>
  </si>
  <si>
    <t>MCB-D16/3P</t>
  </si>
  <si>
    <t>10A/3P</t>
  </si>
  <si>
    <t>TL1 220/36V 500VA</t>
  </si>
  <si>
    <t>1.7~2.4A</t>
  </si>
  <si>
    <t>编号51</t>
  </si>
  <si>
    <t>1-27ATKT1</t>
  </si>
  <si>
    <t>ATSE-160A/4P PC级(备用自投,自复,电气及机械联锁)</t>
  </si>
  <si>
    <t>MCCB-160A160A/3P</t>
  </si>
  <si>
    <t>MCB-C16/2P</t>
  </si>
  <si>
    <t>MCB-C16/3P</t>
  </si>
  <si>
    <t>编号52</t>
  </si>
  <si>
    <t>1-27ATKT2</t>
  </si>
  <si>
    <t>ATSE-225A/4P PC级(备用自投,自复,电气及机械联锁)</t>
  </si>
  <si>
    <t>MCCB-250A225A/3P</t>
  </si>
  <si>
    <t>编号53</t>
  </si>
  <si>
    <t>1-26APEa、1-26APEb</t>
  </si>
  <si>
    <t>MCCB-250A/D200A/3P</t>
  </si>
  <si>
    <t>编号54</t>
  </si>
  <si>
    <t>1-27ATFJ1、1-27ATFJ2</t>
  </si>
  <si>
    <t>ATSE-125A/4P PC级(备用自投,自复,电气及机械联锁)</t>
  </si>
  <si>
    <t>MCB-63A/D63/3P</t>
  </si>
  <si>
    <t>PRF1-50/3P+N(8/20us)(Up=2.5KV)</t>
  </si>
  <si>
    <t>LC1-D63</t>
  </si>
  <si>
    <t>40~55A</t>
  </si>
  <si>
    <t>MCB-D63A/3P</t>
  </si>
  <si>
    <t>MCB-63A/D50/3P</t>
  </si>
  <si>
    <t>编号55</t>
  </si>
  <si>
    <t>1-3AL</t>
  </si>
  <si>
    <t>iDPNN-VigiELE+C20A/30mA</t>
  </si>
  <si>
    <t>编号56</t>
  </si>
  <si>
    <t>1-6AL、1-9AL、1-15AL、1-18AL、1-24AL</t>
  </si>
  <si>
    <t>编号57</t>
  </si>
  <si>
    <t>1-12AL、1-21AL</t>
  </si>
  <si>
    <t>编号58</t>
  </si>
  <si>
    <t>1-ALE3、1-ALE6、1-ALE10、1-ALE13、1-ALE17、1-ALE20、1-ALE24</t>
  </si>
  <si>
    <t>天宇花园广场二期配电箱、柜组价分析表(模板)</t>
  </si>
  <si>
    <t>A</t>
  </si>
  <si>
    <t>B</t>
  </si>
  <si>
    <t>C</t>
  </si>
  <si>
    <t>E</t>
  </si>
  <si>
    <t>F</t>
  </si>
  <si>
    <t>G</t>
  </si>
  <si>
    <t>金额(元)</t>
  </si>
  <si>
    <t>H</t>
  </si>
  <si>
    <t xml:space="preserve">H </t>
  </si>
  <si>
    <t>……</t>
  </si>
  <si>
    <r>
      <rPr>
        <sz val="10"/>
        <rFont val="宋体"/>
        <charset val="134"/>
      </rPr>
      <t>②=①×</t>
    </r>
    <r>
      <rPr>
        <u/>
        <sz val="10"/>
        <rFont val="宋体"/>
        <charset val="134"/>
      </rPr>
      <t xml:space="preserve"> I </t>
    </r>
    <r>
      <rPr>
        <sz val="10"/>
        <rFont val="宋体"/>
        <charset val="134"/>
      </rPr>
      <t>%</t>
    </r>
  </si>
  <si>
    <t>I%</t>
  </si>
  <si>
    <r>
      <rPr>
        <sz val="10"/>
        <rFont val="宋体"/>
        <charset val="134"/>
      </rPr>
      <t>③=【①+②】×</t>
    </r>
    <r>
      <rPr>
        <u/>
        <sz val="10"/>
        <rFont val="宋体"/>
        <charset val="134"/>
      </rPr>
      <t xml:space="preserve"> J </t>
    </r>
    <r>
      <rPr>
        <sz val="10"/>
        <rFont val="宋体"/>
        <charset val="134"/>
      </rPr>
      <t>%</t>
    </r>
  </si>
  <si>
    <t>J%</t>
  </si>
  <si>
    <r>
      <rPr>
        <sz val="10"/>
        <rFont val="宋体"/>
        <charset val="134"/>
      </rPr>
      <t>④=【①+②+③】×</t>
    </r>
    <r>
      <rPr>
        <u/>
        <sz val="10"/>
        <rFont val="宋体"/>
        <charset val="134"/>
      </rPr>
      <t xml:space="preserve"> K </t>
    </r>
    <r>
      <rPr>
        <sz val="10"/>
        <rFont val="宋体"/>
        <charset val="134"/>
      </rPr>
      <t>%</t>
    </r>
  </si>
  <si>
    <t>K%</t>
  </si>
  <si>
    <t>箱体钢板面积</t>
  </si>
  <si>
    <t>平方</t>
  </si>
  <si>
    <t>L</t>
  </si>
  <si>
    <t>M</t>
  </si>
  <si>
    <t>&lt;投标文件中请保留本模板表格及下面说明第1-5条，下表组价分析示例表请删除不需保留&gt;</t>
  </si>
  <si>
    <t>1.ABCDEFG依次填写配电箱组价分析自编号/配电箱类型/配电箱图纸中的编号/数量/单价/合价/使用部位；</t>
  </si>
  <si>
    <t>2.H处从左至右依次填写元器件名称/规格型号/单位/数量/单价/合价；</t>
  </si>
  <si>
    <t>3.IJK分别填报辅助材料费、组装加工费、管理费和利润的费率；</t>
  </si>
  <si>
    <t>4.L处从至右依次填写箱体钢板面积/单价/合价；M处填写配电箱尺寸，用长*宽表示，单位用毫米；</t>
  </si>
  <si>
    <t>5.不同配电箱、柜组价分析表中相同的元器件、箱体材料单价应保持一致，辅助材料加工费、组装加工费、管理费和利润费率应保持一致，如不一致，在因变更产生新的配电箱需要组价时，材料单价、辅助材料加工费、组装加工费、管理费和利润费率按最有利于发包人的单价和费率执行。</t>
  </si>
  <si>
    <t>配电箱、柜组价分析示例</t>
  </si>
  <si>
    <t>材 料 表</t>
  </si>
  <si>
    <t>序 号</t>
  </si>
  <si>
    <t>名 称 及 规 格</t>
  </si>
  <si>
    <t>单 位</t>
  </si>
  <si>
    <t>投标单价</t>
  </si>
  <si>
    <t>投标品牌</t>
  </si>
  <si>
    <t>备选品牌</t>
  </si>
  <si>
    <t>备 注</t>
  </si>
  <si>
    <t>......</t>
  </si>
  <si>
    <t>综合单价分析表</t>
  </si>
  <si>
    <t>工程名称：合锦嘉泓•天宇花园(广场)一期项目土建及水电安装工程施工总承包</t>
  </si>
</sst>
</file>

<file path=xl/styles.xml><?xml version="1.0" encoding="utf-8"?>
<styleSheet xmlns="http://schemas.openxmlformats.org/spreadsheetml/2006/main" xmlns:xr9="http://schemas.microsoft.com/office/spreadsheetml/2016/revision9">
  <numFmts count="31">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 #,##0.00_-;_-* &quot;-&quot;??_-;_-@_-"/>
    <numFmt numFmtId="177" formatCode="_-* #,##0_-;\-* #,##0_-;_-* &quot;-&quot;_-;_-@_-"/>
    <numFmt numFmtId="178" formatCode="_ \¥* #,##0.00_ ;_ \¥* \-#,##0.00_ ;_ \¥* \-??_ ;_ @_ "/>
    <numFmt numFmtId="179" formatCode="_(&quot;$&quot;* #,##0.0_);_(&quot;$&quot;* \(#,##0.0\);_(&quot;$&quot;* &quot;-&quot;??_);_(@_)"/>
    <numFmt numFmtId="180" formatCode="0.00_)"/>
    <numFmt numFmtId="181" formatCode="&quot;$&quot;#,##0_);[Red]\(&quot;$&quot;#,##0\)"/>
    <numFmt numFmtId="182" formatCode="&quot;$&quot;#,##0.00_);[Red]\(&quot;$&quot;#,##0.00\)"/>
    <numFmt numFmtId="183" formatCode="#,##0_);[Red]\(#,##0\)"/>
    <numFmt numFmtId="184" formatCode="_(* #,##0.00_);_(* \(#,##0.00\);_(* &quot;-&quot;??_);_(@_)"/>
    <numFmt numFmtId="185" formatCode="mm/dd/yy_)"/>
    <numFmt numFmtId="186" formatCode="_(&quot;$&quot;* #,##0_);_(&quot;$&quot;* \(#,##0\);_(&quot;$&quot;* &quot;-&quot;??_);_(@_)"/>
    <numFmt numFmtId="187" formatCode="_ \¥* #,##0.00_ ;_ \¥* \-#,##0.00_ ;_ \¥* &quot;-&quot;??_ ;_ @_ "/>
    <numFmt numFmtId="188" formatCode="mmm\ dd\,\ yy"/>
    <numFmt numFmtId="189" formatCode="_(* #,##0_);_(* \(#,##0\);_(* &quot;-&quot;_);_(@_)"/>
    <numFmt numFmtId="190" formatCode="0_);[Red]\(0\)"/>
    <numFmt numFmtId="191" formatCode="0.00_ "/>
    <numFmt numFmtId="192" formatCode="0&quot;台&quot;"/>
    <numFmt numFmtId="193" formatCode="0;_㠀"/>
    <numFmt numFmtId="194" formatCode="0.00_);[Red]\-0.00_)"/>
    <numFmt numFmtId="195" formatCode="0.00;_㠀"/>
    <numFmt numFmtId="196" formatCode="0_ "/>
    <numFmt numFmtId="197" formatCode="#,##0.00_ "/>
    <numFmt numFmtId="198" formatCode="0.00_);[Red]\(0.00\)"/>
    <numFmt numFmtId="199" formatCode="_ * #,##0_ ;_ * \-#,##0_ ;_ * &quot;-&quot;??_ ;_ @_ "/>
    <numFmt numFmtId="200" formatCode="#,##0_ "/>
    <numFmt numFmtId="201" formatCode="#,##0_ ;[Red]\-#,##0\ "/>
    <numFmt numFmtId="202" formatCode="0.0000_ "/>
  </numFmts>
  <fonts count="155">
    <font>
      <sz val="11"/>
      <color indexed="8"/>
      <name val="宋体"/>
      <charset val="134"/>
    </font>
    <font>
      <sz val="9"/>
      <color indexed="8"/>
      <name val="宋体"/>
      <charset val="134"/>
    </font>
    <font>
      <b/>
      <sz val="20"/>
      <color indexed="0"/>
      <name val="宋体"/>
      <charset val="134"/>
    </font>
    <font>
      <sz val="9"/>
      <color indexed="0"/>
      <name val="宋体"/>
      <charset val="134"/>
    </font>
    <font>
      <sz val="9"/>
      <name val="宋体"/>
      <charset val="134"/>
    </font>
    <font>
      <sz val="12"/>
      <name val="宋体"/>
      <charset val="134"/>
    </font>
    <font>
      <sz val="18"/>
      <name val="宋体"/>
      <charset val="134"/>
    </font>
    <font>
      <sz val="10"/>
      <name val="宋体"/>
      <charset val="134"/>
    </font>
    <font>
      <sz val="9"/>
      <name val="SimSun"/>
      <charset val="134"/>
    </font>
    <font>
      <b/>
      <sz val="12"/>
      <name val="宋体"/>
      <charset val="134"/>
    </font>
    <font>
      <b/>
      <sz val="12"/>
      <name val="Times New Roman"/>
      <charset val="0"/>
    </font>
    <font>
      <b/>
      <sz val="10"/>
      <color indexed="8"/>
      <name val="宋体"/>
      <charset val="134"/>
    </font>
    <font>
      <b/>
      <sz val="10"/>
      <name val="宋体"/>
      <charset val="134"/>
    </font>
    <font>
      <b/>
      <sz val="10"/>
      <color rgb="FF000000"/>
      <name val="宋体"/>
      <charset val="134"/>
    </font>
    <font>
      <sz val="10"/>
      <color rgb="FF000000"/>
      <name val="宋体"/>
      <charset val="134"/>
    </font>
    <font>
      <u/>
      <sz val="10"/>
      <name val="宋体"/>
      <charset val="134"/>
    </font>
    <font>
      <sz val="10"/>
      <color rgb="FFFF0000"/>
      <name val="宋体"/>
      <charset val="134"/>
    </font>
    <font>
      <b/>
      <sz val="10"/>
      <color rgb="FFFF0000"/>
      <name val="宋体"/>
      <charset val="134"/>
    </font>
    <font>
      <b/>
      <sz val="14"/>
      <name val="宋体"/>
      <charset val="134"/>
    </font>
    <font>
      <b/>
      <sz val="14"/>
      <color indexed="8"/>
      <name val="宋体"/>
      <charset val="134"/>
    </font>
    <font>
      <sz val="12"/>
      <color indexed="8"/>
      <name val="宋体"/>
      <charset val="134"/>
    </font>
    <font>
      <sz val="12"/>
      <color rgb="FFFF0000"/>
      <name val="宋体"/>
      <charset val="134"/>
    </font>
    <font>
      <sz val="9"/>
      <color theme="1"/>
      <name val="宋体"/>
      <charset val="134"/>
      <scheme val="minor"/>
    </font>
    <font>
      <b/>
      <sz val="9"/>
      <color theme="1"/>
      <name val="宋体"/>
      <charset val="134"/>
      <scheme val="minor"/>
    </font>
    <font>
      <b/>
      <sz val="20"/>
      <name val="宋体"/>
      <charset val="134"/>
    </font>
    <font>
      <b/>
      <sz val="10"/>
      <color auto="1" tint="1.71093050891194e-312"/>
      <name val="宋体"/>
      <charset val="134"/>
    </font>
    <font>
      <b/>
      <sz val="9"/>
      <color rgb="FFFF0000"/>
      <name val="宋体"/>
      <charset val="134"/>
      <scheme val="minor"/>
    </font>
    <font>
      <sz val="10"/>
      <color auto="1" tint="1.71093050891194e-312"/>
      <name val="宋体"/>
      <charset val="134"/>
    </font>
    <font>
      <sz val="10"/>
      <color indexed="8"/>
      <name val="宋体"/>
      <charset val="134"/>
    </font>
    <font>
      <sz val="9"/>
      <color rgb="FFFF0000"/>
      <name val="宋体"/>
      <charset val="134"/>
      <scheme val="minor"/>
    </font>
    <font>
      <b/>
      <sz val="11"/>
      <color rgb="FFFF0000"/>
      <name val="宋体"/>
      <charset val="134"/>
    </font>
    <font>
      <sz val="11"/>
      <name val="宋体"/>
      <charset val="134"/>
    </font>
    <font>
      <sz val="20"/>
      <name val="宋体"/>
      <charset val="134"/>
    </font>
    <font>
      <b/>
      <sz val="9"/>
      <color theme="1"/>
      <name val="宋体"/>
      <charset val="134"/>
    </font>
    <font>
      <b/>
      <sz val="9"/>
      <name val="宋体"/>
      <charset val="134"/>
    </font>
    <font>
      <sz val="14"/>
      <color rgb="FFFF0000"/>
      <name val="宋体"/>
      <charset val="134"/>
      <scheme val="minor"/>
    </font>
    <font>
      <sz val="14"/>
      <color indexed="8"/>
      <name val="宋体"/>
      <charset val="134"/>
    </font>
    <font>
      <sz val="9"/>
      <name val="宋体"/>
      <charset val="134"/>
      <scheme val="minor"/>
    </font>
    <font>
      <b/>
      <sz val="9"/>
      <name val="宋体"/>
      <charset val="134"/>
      <scheme val="minor"/>
    </font>
    <font>
      <b/>
      <sz val="18"/>
      <color rgb="FFFF0000"/>
      <name val="宋体"/>
      <charset val="134"/>
    </font>
    <font>
      <sz val="10"/>
      <name val="宋体"/>
      <charset val="134"/>
      <scheme val="minor"/>
    </font>
    <font>
      <b/>
      <sz val="10"/>
      <name val="宋体"/>
      <charset val="134"/>
      <scheme val="minor"/>
    </font>
    <font>
      <b/>
      <sz val="16"/>
      <color indexed="8"/>
      <name val="Microsoft YaHei"/>
      <charset val="134"/>
    </font>
    <font>
      <b/>
      <sz val="11"/>
      <color indexed="8"/>
      <name val="Microsoft YaHei"/>
      <charset val="134"/>
    </font>
    <font>
      <sz val="10"/>
      <color indexed="8"/>
      <name val="Microsoft YaHei"/>
      <charset val="134"/>
    </font>
    <font>
      <sz val="10"/>
      <name val="Microsoft YaHei"/>
      <charset val="134"/>
    </font>
    <font>
      <sz val="11"/>
      <color rgb="FFFF0000"/>
      <name val="宋体"/>
      <charset val="134"/>
    </font>
    <font>
      <sz val="10"/>
      <color rgb="FFFF0000"/>
      <name val="Microsoft YaHei"/>
      <charset val="134"/>
    </font>
    <font>
      <b/>
      <sz val="11"/>
      <color indexed="8"/>
      <name val="宋体"/>
      <charset val="134"/>
    </font>
    <font>
      <b/>
      <sz val="12"/>
      <color indexed="8"/>
      <name val="宋体"/>
      <charset val="134"/>
    </font>
    <font>
      <b/>
      <sz val="18"/>
      <name val="宋体"/>
      <charset val="134"/>
    </font>
    <font>
      <sz val="12"/>
      <color theme="1"/>
      <name val="宋体"/>
      <charset val="134"/>
    </font>
    <font>
      <b/>
      <sz val="14"/>
      <color theme="1"/>
      <name val="宋体"/>
      <charset val="134"/>
    </font>
    <font>
      <b/>
      <sz val="12"/>
      <color rgb="FF000000"/>
      <name val="宋体"/>
      <charset val="134"/>
    </font>
    <font>
      <sz val="12"/>
      <color rgb="FF000000"/>
      <name val="宋体"/>
      <charset val="134"/>
    </font>
    <font>
      <b/>
      <sz val="12"/>
      <color rgb="FFFF0000"/>
      <name val="宋体"/>
      <charset val="134"/>
    </font>
    <font>
      <sz val="16"/>
      <name val="宋体"/>
      <charset val="134"/>
    </font>
    <font>
      <sz val="11"/>
      <color theme="1"/>
      <name val="微软雅黑"/>
      <charset val="134"/>
    </font>
    <font>
      <b/>
      <sz val="11"/>
      <name val="微软雅黑"/>
      <charset val="134"/>
    </font>
    <font>
      <sz val="12"/>
      <color theme="1"/>
      <name val="微软雅黑"/>
      <charset val="134"/>
    </font>
    <font>
      <sz val="11"/>
      <color indexed="8"/>
      <name val="微软雅黑"/>
      <charset val="134"/>
    </font>
    <font>
      <sz val="18"/>
      <color theme="1"/>
      <name val="微软雅黑"/>
      <charset val="134"/>
    </font>
    <font>
      <sz val="12"/>
      <name val="微软雅黑"/>
      <charset val="134"/>
    </font>
    <font>
      <sz val="12"/>
      <color rgb="FFFF0000"/>
      <name val="微软雅黑"/>
      <charset val="134"/>
    </font>
    <font>
      <b/>
      <sz val="12"/>
      <name val="微软雅黑"/>
      <charset val="134"/>
    </font>
    <font>
      <sz val="12"/>
      <color rgb="FFFF0000"/>
      <name val="宋体"/>
      <charset val="134"/>
      <scheme val="minor"/>
    </font>
    <font>
      <sz val="12"/>
      <color theme="1"/>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Times New Roman"/>
      <charset val="134"/>
    </font>
    <font>
      <sz val="11"/>
      <color indexed="8"/>
      <name val="Tahoma"/>
      <charset val="134"/>
    </font>
    <font>
      <sz val="11"/>
      <color indexed="20"/>
      <name val="宋体"/>
      <charset val="134"/>
    </font>
    <font>
      <sz val="11"/>
      <color indexed="9"/>
      <name val="Tahoma"/>
      <charset val="134"/>
    </font>
    <font>
      <sz val="11"/>
      <color indexed="52"/>
      <name val="Tahoma"/>
      <charset val="134"/>
    </font>
    <font>
      <sz val="10"/>
      <color indexed="20"/>
      <name val="宋体"/>
      <charset val="134"/>
    </font>
    <font>
      <sz val="11"/>
      <color indexed="17"/>
      <name val="宋体"/>
      <charset val="134"/>
    </font>
    <font>
      <b/>
      <sz val="11"/>
      <color indexed="56"/>
      <name val="Tahoma"/>
      <charset val="134"/>
    </font>
    <font>
      <b/>
      <sz val="11"/>
      <color indexed="52"/>
      <name val="Tahoma"/>
      <charset val="134"/>
    </font>
    <font>
      <sz val="10"/>
      <name val="Helv"/>
      <charset val="134"/>
    </font>
    <font>
      <sz val="12"/>
      <color indexed="20"/>
      <name val="宋体"/>
      <charset val="134"/>
    </font>
    <font>
      <sz val="11"/>
      <color indexed="20"/>
      <name val="Tahoma"/>
      <charset val="134"/>
    </font>
    <font>
      <b/>
      <sz val="15"/>
      <color indexed="56"/>
      <name val="Tahoma"/>
      <charset val="134"/>
    </font>
    <font>
      <sz val="10"/>
      <name val="Arial"/>
      <charset val="134"/>
    </font>
    <font>
      <b/>
      <sz val="13"/>
      <color indexed="56"/>
      <name val="Tahoma"/>
      <charset val="134"/>
    </font>
    <font>
      <i/>
      <sz val="11"/>
      <color indexed="23"/>
      <name val="Tahoma"/>
      <charset val="134"/>
    </font>
    <font>
      <sz val="10"/>
      <color indexed="20"/>
      <name val="微软雅黑"/>
      <charset val="134"/>
    </font>
    <font>
      <sz val="11"/>
      <color indexed="17"/>
      <name val="Tahoma"/>
      <charset val="134"/>
    </font>
    <font>
      <sz val="10"/>
      <name val="Geneva"/>
      <charset val="134"/>
    </font>
    <font>
      <sz val="12"/>
      <name val="細明體"/>
      <charset val="134"/>
    </font>
    <font>
      <sz val="11"/>
      <color indexed="8"/>
      <name val="Calibri"/>
      <charset val="134"/>
    </font>
    <font>
      <sz val="10"/>
      <color indexed="17"/>
      <name val="微软雅黑"/>
      <charset val="134"/>
    </font>
    <font>
      <sz val="11"/>
      <color indexed="20"/>
      <name val="Calibri"/>
      <charset val="134"/>
    </font>
    <font>
      <b/>
      <sz val="15"/>
      <color indexed="56"/>
      <name val="Calibri"/>
      <charset val="134"/>
    </font>
    <font>
      <sz val="12"/>
      <color indexed="17"/>
      <name val="宋体"/>
      <charset val="134"/>
    </font>
    <font>
      <b/>
      <sz val="11"/>
      <color indexed="8"/>
      <name val="Tahoma"/>
      <charset val="134"/>
    </font>
    <font>
      <sz val="11"/>
      <color indexed="9"/>
      <name val="Calibri"/>
      <charset val="134"/>
    </font>
    <font>
      <sz val="11"/>
      <color indexed="10"/>
      <name val="Tahoma"/>
      <charset val="134"/>
    </font>
    <font>
      <b/>
      <sz val="18"/>
      <color indexed="56"/>
      <name val="Cambria"/>
      <charset val="134"/>
    </font>
    <font>
      <sz val="10"/>
      <color indexed="17"/>
      <name val="宋体"/>
      <charset val="134"/>
    </font>
    <font>
      <sz val="11"/>
      <color indexed="17"/>
      <name val="Calibri"/>
      <charset val="134"/>
    </font>
    <font>
      <b/>
      <i/>
      <sz val="16"/>
      <name val="Helv"/>
      <charset val="134"/>
    </font>
    <font>
      <sz val="12"/>
      <name val="바탕체"/>
      <charset val="134"/>
    </font>
    <font>
      <b/>
      <sz val="18"/>
      <color indexed="56"/>
      <name val="宋体"/>
      <charset val="134"/>
    </font>
    <font>
      <b/>
      <sz val="11"/>
      <color indexed="52"/>
      <name val="Calibri"/>
      <charset val="134"/>
    </font>
    <font>
      <b/>
      <sz val="10"/>
      <name val="Helv"/>
      <charset val="134"/>
    </font>
    <font>
      <b/>
      <sz val="11"/>
      <color indexed="9"/>
      <name val="Calibri"/>
      <charset val="134"/>
    </font>
    <font>
      <b/>
      <sz val="8"/>
      <name val="Arial"/>
      <charset val="134"/>
    </font>
    <font>
      <i/>
      <sz val="11"/>
      <color indexed="23"/>
      <name val="Calibri"/>
      <charset val="134"/>
    </font>
    <font>
      <sz val="8"/>
      <name val="Arial"/>
      <charset val="134"/>
    </font>
    <font>
      <b/>
      <sz val="12"/>
      <name val="Helv"/>
      <charset val="134"/>
    </font>
    <font>
      <b/>
      <sz val="12"/>
      <name val="Arial"/>
      <charset val="134"/>
    </font>
    <font>
      <b/>
      <sz val="13"/>
      <color indexed="56"/>
      <name val="Calibri"/>
      <charset val="134"/>
    </font>
    <font>
      <b/>
      <sz val="11"/>
      <color indexed="56"/>
      <name val="Calibri"/>
      <charset val="134"/>
    </font>
    <font>
      <sz val="11"/>
      <color indexed="62"/>
      <name val="Calibri"/>
      <charset val="134"/>
    </font>
    <font>
      <sz val="11"/>
      <color indexed="52"/>
      <name val="Calibri"/>
      <charset val="134"/>
    </font>
    <font>
      <b/>
      <sz val="11"/>
      <name val="Helv"/>
      <charset val="134"/>
    </font>
    <font>
      <sz val="11"/>
      <color indexed="60"/>
      <name val="Calibri"/>
      <charset val="134"/>
    </font>
    <font>
      <b/>
      <sz val="11"/>
      <color indexed="63"/>
      <name val="Calibri"/>
      <charset val="134"/>
    </font>
    <font>
      <b/>
      <sz val="11"/>
      <color indexed="8"/>
      <name val="Calibri"/>
      <charset val="134"/>
    </font>
    <font>
      <sz val="11"/>
      <color indexed="10"/>
      <name val="Calibri"/>
      <charset val="134"/>
    </font>
    <font>
      <b/>
      <sz val="11"/>
      <color indexed="63"/>
      <name val="Tahoma"/>
      <charset val="134"/>
    </font>
    <font>
      <sz val="11"/>
      <color indexed="60"/>
      <name val="Tahoma"/>
      <charset val="134"/>
    </font>
    <font>
      <u/>
      <sz val="11"/>
      <color indexed="12"/>
      <name val="宋体"/>
      <charset val="134"/>
    </font>
    <font>
      <sz val="11"/>
      <color indexed="62"/>
      <name val="Tahoma"/>
      <charset val="134"/>
    </font>
    <font>
      <b/>
      <sz val="11"/>
      <color indexed="9"/>
      <name val="Tahoma"/>
      <charset val="134"/>
    </font>
    <font>
      <u/>
      <sz val="10.8"/>
      <color indexed="12"/>
      <name val="宋体"/>
      <charset val="134"/>
    </font>
    <font>
      <sz val="11"/>
      <color indexed="60"/>
      <name val="宋体"/>
      <charset val="134"/>
    </font>
    <font>
      <u/>
      <sz val="9"/>
      <color indexed="36"/>
      <name val="宋体"/>
      <charset val="134"/>
    </font>
    <font>
      <u/>
      <sz val="9"/>
      <color indexed="12"/>
      <name val="宋体"/>
      <charset val="134"/>
    </font>
    <font>
      <u/>
      <sz val="12"/>
      <color indexed="36"/>
      <name val="宋体"/>
      <charset val="134"/>
    </font>
    <font>
      <sz val="12"/>
      <name val="官帕眉"/>
      <charset val="134"/>
    </font>
    <font>
      <sz val="10"/>
      <name val="Times New Roman"/>
      <charset val="134"/>
    </font>
    <font>
      <sz val="12"/>
      <name val="柧挬"/>
      <charset val="134"/>
    </font>
    <font>
      <sz val="10"/>
      <color rgb="FF000000"/>
      <name val="Microsoft YaHei"/>
      <charset val="134"/>
    </font>
    <font>
      <sz val="12"/>
      <name val="宋体"/>
      <charset val="134"/>
      <scheme val="minor"/>
    </font>
    <font>
      <sz val="9"/>
      <name val="宋体"/>
      <charset val="134"/>
    </font>
    <font>
      <b/>
      <sz val="9"/>
      <name val="宋体"/>
      <charset val="134"/>
    </font>
  </fonts>
  <fills count="67">
    <fill>
      <patternFill patternType="none"/>
    </fill>
    <fill>
      <patternFill patternType="gray125"/>
    </fill>
    <fill>
      <patternFill patternType="solid">
        <fgColor indexed="9"/>
        <bgColor indexed="64"/>
      </patternFill>
    </fill>
    <fill>
      <patternFill patternType="solid">
        <fgColor rgb="FFB7DEE8"/>
        <bgColor indexed="64"/>
      </patternFill>
    </fill>
    <fill>
      <patternFill patternType="solid">
        <fgColor theme="0"/>
        <bgColor indexed="64"/>
      </patternFill>
    </fill>
    <fill>
      <patternFill patternType="solid">
        <fgColor indexed="9"/>
        <bgColor indexed="1"/>
      </patternFill>
    </fill>
    <fill>
      <patternFill patternType="solid">
        <fgColor theme="3" tint="0.8"/>
        <bgColor indexed="64"/>
      </patternFill>
    </fill>
    <fill>
      <patternFill patternType="solid">
        <fgColor theme="4" tint="0.8"/>
        <bgColor indexed="1"/>
      </patternFill>
    </fill>
    <fill>
      <patternFill patternType="solid">
        <fgColor theme="4" tint="0.8"/>
        <bgColor indexed="64"/>
      </patternFill>
    </fill>
    <fill>
      <patternFill patternType="solid">
        <fgColor theme="3" tint="0.8"/>
        <bgColor indexed="1"/>
      </patternFill>
    </fill>
    <fill>
      <patternFill patternType="solid">
        <fgColor rgb="FFFFFFFF"/>
        <bgColor rgb="FF000000"/>
      </patternFill>
    </fill>
    <fill>
      <patternFill patternType="solid">
        <fgColor rgb="FFFFFF00"/>
        <bgColor indexed="64"/>
      </patternFill>
    </fill>
    <fill>
      <patternFill patternType="solid">
        <fgColor theme="9" tint="0.6"/>
        <bgColor indexed="64"/>
      </patternFill>
    </fill>
    <fill>
      <patternFill patternType="solid">
        <fgColor rgb="FFFFC0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6"/>
        <bgColor indexed="64"/>
      </patternFill>
    </fill>
    <fill>
      <patternFill patternType="solid">
        <fgColor indexed="42"/>
        <bgColor indexed="64"/>
      </patternFill>
    </fill>
    <fill>
      <patternFill patternType="solid">
        <fgColor indexed="45"/>
        <bgColor indexed="64"/>
      </patternFill>
    </fill>
    <fill>
      <patternFill patternType="solid">
        <fgColor indexed="49"/>
        <bgColor indexed="64"/>
      </patternFill>
    </fill>
    <fill>
      <patternFill patternType="solid">
        <fgColor indexed="30"/>
        <bgColor indexed="64"/>
      </patternFill>
    </fill>
    <fill>
      <patternFill patternType="solid">
        <fgColor indexed="29"/>
        <bgColor indexed="64"/>
      </patternFill>
    </fill>
    <fill>
      <patternFill patternType="solid">
        <fgColor indexed="44"/>
        <bgColor indexed="64"/>
      </patternFill>
    </fill>
    <fill>
      <patternFill patternType="solid">
        <fgColor indexed="52"/>
        <bgColor indexed="64"/>
      </patternFill>
    </fill>
    <fill>
      <patternFill patternType="solid">
        <fgColor indexed="11"/>
        <bgColor indexed="64"/>
      </patternFill>
    </fill>
    <fill>
      <patternFill patternType="solid">
        <fgColor indexed="31"/>
        <bgColor indexed="64"/>
      </patternFill>
    </fill>
    <fill>
      <patternFill patternType="solid">
        <fgColor indexed="51"/>
        <bgColor indexed="64"/>
      </patternFill>
    </fill>
    <fill>
      <patternFill patternType="solid">
        <fgColor indexed="27"/>
        <bgColor indexed="64"/>
      </patternFill>
    </fill>
    <fill>
      <patternFill patternType="solid">
        <fgColor indexed="22"/>
        <bgColor indexed="64"/>
      </patternFill>
    </fill>
    <fill>
      <patternFill patternType="solid">
        <fgColor indexed="47"/>
        <bgColor indexed="64"/>
      </patternFill>
    </fill>
    <fill>
      <patternFill patternType="solid">
        <fgColor indexed="36"/>
        <bgColor indexed="64"/>
      </patternFill>
    </fill>
    <fill>
      <patternFill patternType="solid">
        <fgColor indexed="10"/>
        <bgColor indexed="64"/>
      </patternFill>
    </fill>
    <fill>
      <patternFill patternType="solid">
        <fgColor indexed="62"/>
        <bgColor indexed="64"/>
      </patternFill>
    </fill>
    <fill>
      <patternFill patternType="solid">
        <fgColor indexed="53"/>
        <bgColor indexed="64"/>
      </patternFill>
    </fill>
    <fill>
      <patternFill patternType="solid">
        <fgColor indexed="26"/>
        <bgColor indexed="64"/>
      </patternFill>
    </fill>
    <fill>
      <patternFill patternType="solid">
        <fgColor indexed="57"/>
        <bgColor indexed="64"/>
      </patternFill>
    </fill>
    <fill>
      <patternFill patternType="solid">
        <fgColor indexed="55"/>
        <bgColor indexed="64"/>
      </patternFill>
    </fill>
    <fill>
      <patternFill patternType="solid">
        <fgColor indexed="43"/>
        <bgColor indexed="64"/>
      </patternFill>
    </fill>
  </fills>
  <borders count="40">
    <border>
      <left/>
      <right/>
      <top/>
      <bottom/>
      <diagonal/>
    </border>
    <border>
      <left/>
      <right style="thin">
        <color indexed="9"/>
      </right>
      <top/>
      <bottom style="thin">
        <color indexed="9"/>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style="thin">
        <color auto="1"/>
      </bottom>
      <diagonal/>
    </border>
    <border>
      <left/>
      <right/>
      <top style="thin">
        <color auto="1"/>
      </top>
      <bottom/>
      <diagonal/>
    </border>
    <border>
      <left style="thin">
        <color auto="1"/>
      </left>
      <right style="thin">
        <color auto="1"/>
      </right>
      <top style="thin">
        <color auto="1"/>
      </top>
      <bottom/>
      <diagonal/>
    </border>
    <border diagonalUp="1">
      <left style="thin">
        <color auto="1"/>
      </left>
      <right style="thin">
        <color auto="1"/>
      </right>
      <top style="thin">
        <color auto="1"/>
      </top>
      <bottom style="thin">
        <color auto="1"/>
      </bottom>
      <diagonal style="thin">
        <color auto="1"/>
      </diagonal>
    </border>
    <border>
      <left style="thin">
        <color auto="1"/>
      </left>
      <right style="thin">
        <color auto="1"/>
      </right>
      <top/>
      <bottom/>
      <diagonal/>
    </border>
    <border>
      <left style="thin">
        <color auto="1"/>
      </left>
      <right style="thin">
        <color auto="1"/>
      </right>
      <top/>
      <bottom style="thin">
        <color auto="1"/>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right/>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top style="thin">
        <color auto="1"/>
      </top>
      <bottom style="thin">
        <color auto="1"/>
      </bottom>
      <diagonal/>
    </border>
    <border>
      <left style="thin">
        <color auto="1"/>
      </left>
      <right/>
      <top/>
      <bottom/>
      <diagonal/>
    </border>
    <border>
      <left/>
      <right style="thin">
        <color auto="1"/>
      </right>
      <top/>
      <bottom/>
      <diagonal/>
    </border>
    <border>
      <left style="thin">
        <color auto="1"/>
      </left>
      <right style="thin">
        <color indexed="8"/>
      </right>
      <top style="thin">
        <color indexed="8"/>
      </top>
      <bottom style="thin">
        <color indexed="8"/>
      </bottom>
      <diagonal/>
    </border>
    <border>
      <left style="thin">
        <color indexed="8"/>
      </left>
      <right style="thin">
        <color auto="1"/>
      </right>
      <top style="thin">
        <color indexed="8"/>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style="thin">
        <color indexed="62"/>
      </top>
      <bottom style="double">
        <color indexed="6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style="medium">
        <color auto="1"/>
      </top>
      <bottom style="medium">
        <color auto="1"/>
      </bottom>
      <diagonal/>
    </border>
    <border>
      <left/>
      <right/>
      <top/>
      <bottom style="medium">
        <color auto="1"/>
      </bottom>
      <diagonal/>
    </border>
    <border>
      <left style="thin">
        <color indexed="63"/>
      </left>
      <right style="thin">
        <color indexed="63"/>
      </right>
      <top style="thin">
        <color indexed="63"/>
      </top>
      <bottom style="thin">
        <color indexed="63"/>
      </bottom>
      <diagonal/>
    </border>
  </borders>
  <cellStyleXfs count="4027">
    <xf numFmtId="0" fontId="0" fillId="0" borderId="0">
      <alignment vertical="center"/>
    </xf>
    <xf numFmtId="43" fontId="0" fillId="0" borderId="0" applyFont="0" applyFill="0" applyBorder="0" applyAlignment="0" applyProtection="0">
      <alignment vertical="center"/>
    </xf>
    <xf numFmtId="44" fontId="67" fillId="0" borderId="0" applyFont="0" applyFill="0" applyBorder="0" applyAlignment="0" applyProtection="0">
      <alignment vertical="center"/>
    </xf>
    <xf numFmtId="9" fontId="67" fillId="0" borderId="0" applyFont="0" applyFill="0" applyBorder="0" applyAlignment="0" applyProtection="0">
      <alignment vertical="center"/>
    </xf>
    <xf numFmtId="41" fontId="67" fillId="0" borderId="0" applyFont="0" applyFill="0" applyBorder="0" applyAlignment="0" applyProtection="0">
      <alignment vertical="center"/>
    </xf>
    <xf numFmtId="42" fontId="67" fillId="0" borderId="0" applyFont="0" applyFill="0" applyBorder="0" applyAlignment="0" applyProtection="0">
      <alignment vertical="center"/>
    </xf>
    <xf numFmtId="0" fontId="68"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7" fillId="14" borderId="21" applyNumberFormat="0" applyFont="0" applyAlignment="0" applyProtection="0">
      <alignment vertical="center"/>
    </xf>
    <xf numFmtId="0" fontId="70"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3" fillId="0" borderId="22" applyNumberFormat="0" applyFill="0" applyAlignment="0" applyProtection="0">
      <alignment vertical="center"/>
    </xf>
    <xf numFmtId="0" fontId="74" fillId="0" borderId="22" applyNumberFormat="0" applyFill="0" applyAlignment="0" applyProtection="0">
      <alignment vertical="center"/>
    </xf>
    <xf numFmtId="0" fontId="75" fillId="0" borderId="23" applyNumberFormat="0" applyFill="0" applyAlignment="0" applyProtection="0">
      <alignment vertical="center"/>
    </xf>
    <xf numFmtId="0" fontId="75" fillId="0" borderId="0" applyNumberFormat="0" applyFill="0" applyBorder="0" applyAlignment="0" applyProtection="0">
      <alignment vertical="center"/>
    </xf>
    <xf numFmtId="0" fontId="76" fillId="15" borderId="24" applyNumberFormat="0" applyAlignment="0" applyProtection="0">
      <alignment vertical="center"/>
    </xf>
    <xf numFmtId="0" fontId="77" fillId="16" borderId="25" applyNumberFormat="0" applyAlignment="0" applyProtection="0">
      <alignment vertical="center"/>
    </xf>
    <xf numFmtId="0" fontId="78" fillId="16" borderId="24" applyNumberFormat="0" applyAlignment="0" applyProtection="0">
      <alignment vertical="center"/>
    </xf>
    <xf numFmtId="0" fontId="79" fillId="17" borderId="26" applyNumberFormat="0" applyAlignment="0" applyProtection="0">
      <alignment vertical="center"/>
    </xf>
    <xf numFmtId="0" fontId="80" fillId="0" borderId="27" applyNumberFormat="0" applyFill="0" applyAlignment="0" applyProtection="0">
      <alignment vertical="center"/>
    </xf>
    <xf numFmtId="0" fontId="81" fillId="0" borderId="28" applyNumberFormat="0" applyFill="0" applyAlignment="0" applyProtection="0">
      <alignment vertical="center"/>
    </xf>
    <xf numFmtId="0" fontId="82" fillId="18" borderId="0" applyNumberFormat="0" applyBorder="0" applyAlignment="0" applyProtection="0">
      <alignment vertical="center"/>
    </xf>
    <xf numFmtId="0" fontId="83" fillId="19" borderId="0" applyNumberFormat="0" applyBorder="0" applyAlignment="0" applyProtection="0">
      <alignment vertical="center"/>
    </xf>
    <xf numFmtId="0" fontId="84" fillId="20" borderId="0" applyNumberFormat="0" applyBorder="0" applyAlignment="0" applyProtection="0">
      <alignment vertical="center"/>
    </xf>
    <xf numFmtId="0" fontId="85" fillId="21" borderId="0" applyNumberFormat="0" applyBorder="0" applyAlignment="0" applyProtection="0">
      <alignment vertical="center"/>
    </xf>
    <xf numFmtId="0" fontId="86" fillId="22" borderId="0" applyNumberFormat="0" applyBorder="0" applyAlignment="0" applyProtection="0">
      <alignment vertical="center"/>
    </xf>
    <xf numFmtId="0" fontId="86" fillId="23" borderId="0" applyNumberFormat="0" applyBorder="0" applyAlignment="0" applyProtection="0">
      <alignment vertical="center"/>
    </xf>
    <xf numFmtId="0" fontId="85" fillId="24" borderId="0" applyNumberFormat="0" applyBorder="0" applyAlignment="0" applyProtection="0">
      <alignment vertical="center"/>
    </xf>
    <xf numFmtId="0" fontId="85" fillId="25" borderId="0" applyNumberFormat="0" applyBorder="0" applyAlignment="0" applyProtection="0">
      <alignment vertical="center"/>
    </xf>
    <xf numFmtId="0" fontId="86" fillId="26" borderId="0" applyNumberFormat="0" applyBorder="0" applyAlignment="0" applyProtection="0">
      <alignment vertical="center"/>
    </xf>
    <xf numFmtId="0" fontId="86" fillId="27" borderId="0" applyNumberFormat="0" applyBorder="0" applyAlignment="0" applyProtection="0">
      <alignment vertical="center"/>
    </xf>
    <xf numFmtId="0" fontId="85" fillId="28" borderId="0" applyNumberFormat="0" applyBorder="0" applyAlignment="0" applyProtection="0">
      <alignment vertical="center"/>
    </xf>
    <xf numFmtId="0" fontId="85" fillId="29" borderId="0" applyNumberFormat="0" applyBorder="0" applyAlignment="0" applyProtection="0">
      <alignment vertical="center"/>
    </xf>
    <xf numFmtId="0" fontId="86" fillId="30" borderId="0" applyNumberFormat="0" applyBorder="0" applyAlignment="0" applyProtection="0">
      <alignment vertical="center"/>
    </xf>
    <xf numFmtId="0" fontId="86" fillId="31" borderId="0" applyNumberFormat="0" applyBorder="0" applyAlignment="0" applyProtection="0">
      <alignment vertical="center"/>
    </xf>
    <xf numFmtId="0" fontId="85" fillId="32" borderId="0" applyNumberFormat="0" applyBorder="0" applyAlignment="0" applyProtection="0">
      <alignment vertical="center"/>
    </xf>
    <xf numFmtId="0" fontId="85" fillId="33" borderId="0" applyNumberFormat="0" applyBorder="0" applyAlignment="0" applyProtection="0">
      <alignment vertical="center"/>
    </xf>
    <xf numFmtId="0" fontId="86" fillId="34" borderId="0" applyNumberFormat="0" applyBorder="0" applyAlignment="0" applyProtection="0">
      <alignment vertical="center"/>
    </xf>
    <xf numFmtId="0" fontId="86" fillId="35" borderId="0" applyNumberFormat="0" applyBorder="0" applyAlignment="0" applyProtection="0">
      <alignment vertical="center"/>
    </xf>
    <xf numFmtId="0" fontId="85" fillId="36" borderId="0" applyNumberFormat="0" applyBorder="0" applyAlignment="0" applyProtection="0">
      <alignment vertical="center"/>
    </xf>
    <xf numFmtId="0" fontId="85" fillId="37" borderId="0" applyNumberFormat="0" applyBorder="0" applyAlignment="0" applyProtection="0">
      <alignment vertical="center"/>
    </xf>
    <xf numFmtId="0" fontId="86" fillId="38" borderId="0" applyNumberFormat="0" applyBorder="0" applyAlignment="0" applyProtection="0">
      <alignment vertical="center"/>
    </xf>
    <xf numFmtId="0" fontId="86" fillId="39" borderId="0" applyNumberFormat="0" applyBorder="0" applyAlignment="0" applyProtection="0">
      <alignment vertical="center"/>
    </xf>
    <xf numFmtId="0" fontId="85" fillId="40" borderId="0" applyNumberFormat="0" applyBorder="0" applyAlignment="0" applyProtection="0">
      <alignment vertical="center"/>
    </xf>
    <xf numFmtId="0" fontId="85" fillId="41" borderId="0" applyNumberFormat="0" applyBorder="0" applyAlignment="0" applyProtection="0">
      <alignment vertical="center"/>
    </xf>
    <xf numFmtId="0" fontId="86" fillId="42" borderId="0" applyNumberFormat="0" applyBorder="0" applyAlignment="0" applyProtection="0">
      <alignment vertical="center"/>
    </xf>
    <xf numFmtId="0" fontId="86" fillId="43" borderId="0" applyNumberFormat="0" applyBorder="0" applyAlignment="0" applyProtection="0">
      <alignment vertical="center"/>
    </xf>
    <xf numFmtId="0" fontId="85" fillId="44" borderId="0" applyNumberFormat="0" applyBorder="0" applyAlignment="0" applyProtection="0">
      <alignment vertical="center"/>
    </xf>
    <xf numFmtId="0" fontId="87" fillId="0" borderId="0">
      <alignment vertical="center"/>
    </xf>
    <xf numFmtId="0" fontId="88" fillId="45" borderId="0" applyNumberFormat="0" applyBorder="0" applyAlignment="0" applyProtection="0">
      <alignment vertical="center"/>
    </xf>
    <xf numFmtId="0" fontId="88" fillId="46" borderId="0" applyNumberFormat="0" applyBorder="0" applyAlignment="0" applyProtection="0">
      <alignment vertical="center"/>
    </xf>
    <xf numFmtId="0" fontId="88" fillId="46" borderId="0" applyNumberFormat="0" applyBorder="0" applyAlignment="0" applyProtection="0">
      <alignment vertical="center"/>
    </xf>
    <xf numFmtId="0" fontId="89" fillId="47" borderId="0" applyNumberFormat="0" applyBorder="0" applyAlignment="0" applyProtection="0">
      <alignment vertical="center"/>
    </xf>
    <xf numFmtId="0" fontId="88" fillId="45" borderId="0" applyNumberFormat="0" applyBorder="0" applyAlignment="0" applyProtection="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5" fillId="0" borderId="0">
      <alignment vertical="center"/>
    </xf>
    <xf numFmtId="0" fontId="5" fillId="0" borderId="0">
      <alignment vertical="center"/>
    </xf>
    <xf numFmtId="0" fontId="90" fillId="49" borderId="0" applyNumberFormat="0" applyBorder="0" applyAlignment="0" applyProtection="0">
      <alignment vertical="center"/>
    </xf>
    <xf numFmtId="0" fontId="91" fillId="0" borderId="29" applyNumberFormat="0" applyFill="0" applyAlignment="0" applyProtection="0">
      <alignment vertical="center"/>
    </xf>
    <xf numFmtId="0" fontId="91" fillId="0" borderId="29" applyNumberFormat="0" applyFill="0" applyAlignment="0" applyProtection="0">
      <alignment vertical="center"/>
    </xf>
    <xf numFmtId="0" fontId="5" fillId="0" borderId="0">
      <alignment vertical="center"/>
    </xf>
    <xf numFmtId="0" fontId="88" fillId="0" borderId="0">
      <alignment vertical="center"/>
    </xf>
    <xf numFmtId="0" fontId="92" fillId="47" borderId="0" applyNumberFormat="0" applyBorder="0" applyAlignment="0" applyProtection="0">
      <alignment vertical="center"/>
    </xf>
    <xf numFmtId="0" fontId="90" fillId="50" borderId="0" applyNumberFormat="0" applyBorder="0" applyAlignment="0" applyProtection="0">
      <alignment vertical="center"/>
    </xf>
    <xf numFmtId="0" fontId="88" fillId="51"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90" fillId="52" borderId="0" applyNumberFormat="0" applyBorder="0" applyAlignment="0" applyProtection="0">
      <alignment vertical="center"/>
    </xf>
    <xf numFmtId="0" fontId="90" fillId="52" borderId="0" applyNumberFormat="0" applyBorder="0" applyAlignment="0" applyProtection="0">
      <alignment vertical="center"/>
    </xf>
    <xf numFmtId="0" fontId="93" fillId="46" borderId="0" applyNumberFormat="0" applyBorder="0" applyAlignment="0" applyProtection="0">
      <alignment vertical="center"/>
    </xf>
    <xf numFmtId="0" fontId="5" fillId="0" borderId="0">
      <alignment vertical="center"/>
    </xf>
    <xf numFmtId="0" fontId="93" fillId="46" borderId="0" applyNumberFormat="0" applyBorder="0" applyAlignment="0" applyProtection="0">
      <alignment vertical="center"/>
    </xf>
    <xf numFmtId="0" fontId="0" fillId="0" borderId="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94" fillId="0" borderId="0" applyNumberFormat="0" applyFill="0" applyBorder="0" applyAlignment="0" applyProtection="0">
      <alignment vertical="center"/>
    </xf>
    <xf numFmtId="0" fontId="89" fillId="47" borderId="0" applyNumberFormat="0" applyBorder="0" applyAlignment="0" applyProtection="0">
      <alignment vertical="center"/>
    </xf>
    <xf numFmtId="0" fontId="90" fillId="53" borderId="0" applyNumberFormat="0" applyBorder="0" applyAlignment="0" applyProtection="0">
      <alignment vertical="center"/>
    </xf>
    <xf numFmtId="0" fontId="88" fillId="54" borderId="0" applyNumberFormat="0" applyBorder="0" applyAlignment="0" applyProtection="0">
      <alignment vertical="center"/>
    </xf>
    <xf numFmtId="0" fontId="88" fillId="50" borderId="0" applyNumberFormat="0" applyBorder="0" applyAlignment="0" applyProtection="0">
      <alignment vertical="center"/>
    </xf>
    <xf numFmtId="0" fontId="88" fillId="55" borderId="0" applyNumberFormat="0" applyBorder="0" applyAlignment="0" applyProtection="0">
      <alignment vertical="center"/>
    </xf>
    <xf numFmtId="0" fontId="88" fillId="55" borderId="0" applyNumberFormat="0" applyBorder="0" applyAlignment="0" applyProtection="0">
      <alignment vertical="center"/>
    </xf>
    <xf numFmtId="0" fontId="88" fillId="56" borderId="0" applyNumberFormat="0" applyBorder="0" applyAlignment="0" applyProtection="0">
      <alignment vertical="center"/>
    </xf>
    <xf numFmtId="0" fontId="88" fillId="56" borderId="0" applyNumberFormat="0" applyBorder="0" applyAlignment="0" applyProtection="0">
      <alignment vertical="center"/>
    </xf>
    <xf numFmtId="0" fontId="95" fillId="57" borderId="30" applyNumberFormat="0" applyAlignment="0" applyProtection="0">
      <alignment vertical="center"/>
    </xf>
    <xf numFmtId="0" fontId="90" fillId="53" borderId="0" applyNumberFormat="0" applyBorder="0" applyAlignment="0" applyProtection="0">
      <alignment vertical="center"/>
    </xf>
    <xf numFmtId="0" fontId="90" fillId="53" borderId="0" applyNumberFormat="0" applyBorder="0" applyAlignment="0" applyProtection="0">
      <alignment vertical="center"/>
    </xf>
    <xf numFmtId="0" fontId="88" fillId="50" borderId="0" applyNumberFormat="0" applyBorder="0" applyAlignment="0" applyProtection="0">
      <alignment vertical="center"/>
    </xf>
    <xf numFmtId="0" fontId="88" fillId="50" borderId="0" applyNumberFormat="0" applyBorder="0" applyAlignment="0" applyProtection="0">
      <alignment vertical="center"/>
    </xf>
    <xf numFmtId="0" fontId="88" fillId="54" borderId="0" applyNumberFormat="0" applyBorder="0" applyAlignment="0" applyProtection="0">
      <alignment vertical="center"/>
    </xf>
    <xf numFmtId="0" fontId="88" fillId="54" borderId="0" applyNumberFormat="0" applyBorder="0" applyAlignment="0" applyProtection="0">
      <alignment vertical="center"/>
    </xf>
    <xf numFmtId="0" fontId="88" fillId="45" borderId="0" applyNumberFormat="0" applyBorder="0" applyAlignment="0" applyProtection="0">
      <alignment vertical="center"/>
    </xf>
    <xf numFmtId="0" fontId="90" fillId="50" borderId="0" applyNumberFormat="0" applyBorder="0" applyAlignment="0" applyProtection="0">
      <alignment vertical="center"/>
    </xf>
    <xf numFmtId="0" fontId="89" fillId="47" borderId="0" applyNumberFormat="0" applyBorder="0" applyAlignment="0" applyProtection="0">
      <alignment vertical="center"/>
    </xf>
    <xf numFmtId="0" fontId="96" fillId="0" borderId="0">
      <alignment vertical="center"/>
    </xf>
    <xf numFmtId="0" fontId="93" fillId="46" borderId="0" applyNumberFormat="0" applyBorder="0" applyAlignment="0" applyProtection="0">
      <alignment vertical="center"/>
    </xf>
    <xf numFmtId="0" fontId="89" fillId="47" borderId="0" applyNumberFormat="0" applyBorder="0" applyAlignment="0" applyProtection="0">
      <alignment vertical="center"/>
    </xf>
    <xf numFmtId="0" fontId="7" fillId="0" borderId="0">
      <alignment vertical="center"/>
    </xf>
    <xf numFmtId="0" fontId="5" fillId="0" borderId="0">
      <alignment vertical="center"/>
    </xf>
    <xf numFmtId="0" fontId="87" fillId="0" borderId="0">
      <alignment vertical="center"/>
    </xf>
    <xf numFmtId="0" fontId="88" fillId="58" borderId="0" applyNumberFormat="0" applyBorder="0" applyAlignment="0" applyProtection="0">
      <alignment vertical="center"/>
    </xf>
    <xf numFmtId="0" fontId="88" fillId="58" borderId="0" applyNumberFormat="0" applyBorder="0" applyAlignment="0" applyProtection="0">
      <alignment vertical="center"/>
    </xf>
    <xf numFmtId="0" fontId="90" fillId="59" borderId="0" applyNumberFormat="0" applyBorder="0" applyAlignment="0" applyProtection="0">
      <alignment vertical="center"/>
    </xf>
    <xf numFmtId="0" fontId="88" fillId="53" borderId="0" applyNumberFormat="0" applyBorder="0" applyAlignment="0" applyProtection="0">
      <alignment vertical="center"/>
    </xf>
    <xf numFmtId="0" fontId="90" fillId="60" borderId="0" applyNumberFormat="0" applyBorder="0" applyAlignment="0" applyProtection="0">
      <alignment vertical="center"/>
    </xf>
    <xf numFmtId="0" fontId="97" fillId="47" borderId="0" applyNumberFormat="0" applyBorder="0" applyAlignment="0" applyProtection="0">
      <alignment vertical="center"/>
    </xf>
    <xf numFmtId="0" fontId="89" fillId="47" borderId="0" applyNumberFormat="0" applyBorder="0" applyAlignment="0" applyProtection="0">
      <alignment vertical="center"/>
    </xf>
    <xf numFmtId="0" fontId="93" fillId="46" borderId="0" applyNumberFormat="0" applyBorder="0" applyAlignment="0" applyProtection="0">
      <alignment vertical="center"/>
    </xf>
    <xf numFmtId="0" fontId="87" fillId="0" borderId="0">
      <alignment vertical="center"/>
    </xf>
    <xf numFmtId="0" fontId="98" fillId="47" borderId="0" applyNumberFormat="0" applyBorder="0" applyAlignment="0" applyProtection="0">
      <alignment vertical="center"/>
    </xf>
    <xf numFmtId="0" fontId="99" fillId="0" borderId="31" applyNumberFormat="0" applyFill="0" applyAlignment="0" applyProtection="0">
      <alignment vertical="center"/>
    </xf>
    <xf numFmtId="0" fontId="99" fillId="0" borderId="31" applyNumberFormat="0" applyFill="0" applyAlignment="0" applyProtection="0">
      <alignment vertical="center"/>
    </xf>
    <xf numFmtId="0" fontId="88" fillId="51" borderId="0" applyNumberFormat="0" applyBorder="0" applyAlignment="0" applyProtection="0">
      <alignment vertical="center"/>
    </xf>
    <xf numFmtId="0" fontId="7" fillId="0" borderId="0">
      <alignment vertical="center"/>
    </xf>
    <xf numFmtId="0" fontId="7" fillId="0" borderId="0">
      <alignment vertical="center"/>
    </xf>
    <xf numFmtId="0" fontId="100" fillId="0" borderId="0" applyBorder="0">
      <alignment vertical="center"/>
    </xf>
    <xf numFmtId="0" fontId="90" fillId="52" borderId="0" applyNumberFormat="0" applyBorder="0" applyAlignment="0" applyProtection="0">
      <alignment vertical="center"/>
    </xf>
    <xf numFmtId="0" fontId="90" fillId="52"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176" fontId="0" fillId="0" borderId="0" applyFont="0" applyFill="0" applyBorder="0" applyAlignment="0" applyProtection="0">
      <alignment vertical="center"/>
    </xf>
    <xf numFmtId="0" fontId="88" fillId="58" borderId="0" applyNumberFormat="0" applyBorder="0" applyAlignment="0" applyProtection="0">
      <alignment vertical="center"/>
    </xf>
    <xf numFmtId="0" fontId="90" fillId="59" borderId="0" applyNumberFormat="0" applyBorder="0" applyAlignment="0" applyProtection="0">
      <alignment vertical="center"/>
    </xf>
    <xf numFmtId="0" fontId="90" fillId="59" borderId="0" applyNumberFormat="0" applyBorder="0" applyAlignment="0" applyProtection="0">
      <alignment vertical="center"/>
    </xf>
    <xf numFmtId="0" fontId="88" fillId="53" borderId="0" applyNumberFormat="0" applyBorder="0" applyAlignment="0" applyProtection="0">
      <alignment vertical="center"/>
    </xf>
    <xf numFmtId="0" fontId="88" fillId="53" borderId="0" applyNumberFormat="0" applyBorder="0" applyAlignment="0" applyProtection="0">
      <alignment vertical="center"/>
    </xf>
    <xf numFmtId="0" fontId="88" fillId="47" borderId="0" applyNumberFormat="0" applyBorder="0" applyAlignment="0" applyProtection="0">
      <alignment vertical="center"/>
    </xf>
    <xf numFmtId="0" fontId="88" fillId="47"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90" fillId="60" borderId="0" applyNumberFormat="0" applyBorder="0" applyAlignment="0" applyProtection="0">
      <alignment vertical="center"/>
    </xf>
    <xf numFmtId="0" fontId="101" fillId="0" borderId="32" applyNumberFormat="0" applyFill="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98" fillId="47" borderId="0" applyNumberFormat="0" applyBorder="0" applyAlignment="0" applyProtection="0">
      <alignment vertical="center"/>
    </xf>
    <xf numFmtId="0" fontId="90" fillId="60" borderId="0" applyNumberFormat="0" applyBorder="0" applyAlignment="0" applyProtection="0">
      <alignment vertical="center"/>
    </xf>
    <xf numFmtId="0" fontId="90" fillId="60" borderId="0" applyNumberFormat="0" applyBorder="0" applyAlignment="0" applyProtection="0">
      <alignment vertical="center"/>
    </xf>
    <xf numFmtId="0" fontId="88" fillId="55" borderId="0" applyNumberFormat="0" applyBorder="0" applyAlignment="0" applyProtection="0">
      <alignment vertical="center"/>
    </xf>
    <xf numFmtId="0" fontId="88" fillId="55" borderId="0" applyNumberFormat="0" applyBorder="0" applyAlignment="0" applyProtection="0">
      <alignment vertical="center"/>
    </xf>
    <xf numFmtId="0" fontId="88" fillId="56" borderId="0" applyNumberFormat="0" applyBorder="0" applyAlignment="0" applyProtection="0">
      <alignment vertical="center"/>
    </xf>
    <xf numFmtId="0" fontId="103" fillId="47" borderId="0" applyNumberFormat="0" applyBorder="0" applyAlignment="0" applyProtection="0">
      <alignment vertical="center"/>
    </xf>
    <xf numFmtId="0" fontId="5" fillId="0" borderId="0">
      <alignment vertical="center"/>
    </xf>
    <xf numFmtId="0" fontId="88" fillId="46" borderId="0" applyNumberFormat="0" applyBorder="0" applyAlignment="0" applyProtection="0">
      <alignment vertical="center"/>
    </xf>
    <xf numFmtId="0" fontId="88" fillId="58" borderId="0" applyNumberFormat="0" applyBorder="0" applyAlignment="0" applyProtection="0">
      <alignment vertical="center"/>
    </xf>
    <xf numFmtId="0" fontId="90" fillId="59" borderId="0" applyNumberFormat="0" applyBorder="0" applyAlignment="0" applyProtection="0">
      <alignment vertical="center"/>
    </xf>
    <xf numFmtId="0" fontId="90" fillId="59" borderId="0" applyNumberFormat="0" applyBorder="0" applyAlignment="0" applyProtection="0">
      <alignment vertical="center"/>
    </xf>
    <xf numFmtId="0" fontId="88" fillId="53" borderId="0" applyNumberFormat="0" applyBorder="0" applyAlignment="0" applyProtection="0">
      <alignment vertical="center"/>
    </xf>
    <xf numFmtId="0" fontId="88" fillId="53" borderId="0" applyNumberFormat="0" applyBorder="0" applyAlignment="0" applyProtection="0">
      <alignment vertical="center"/>
    </xf>
    <xf numFmtId="0" fontId="88" fillId="47" borderId="0" applyNumberFormat="0" applyBorder="0" applyAlignment="0" applyProtection="0">
      <alignment vertical="center"/>
    </xf>
    <xf numFmtId="0" fontId="88" fillId="47" borderId="0" applyNumberFormat="0" applyBorder="0" applyAlignment="0" applyProtection="0">
      <alignment vertical="center"/>
    </xf>
    <xf numFmtId="177" fontId="0" fillId="0" borderId="0" applyFont="0" applyFill="0" applyBorder="0" applyAlignment="0" applyProtection="0">
      <alignment vertical="center"/>
    </xf>
    <xf numFmtId="0" fontId="89" fillId="47" borderId="0" applyNumberFormat="0" applyBorder="0" applyAlignment="0" applyProtection="0">
      <alignment vertical="center"/>
    </xf>
    <xf numFmtId="0" fontId="88" fillId="58" borderId="0" applyNumberFormat="0" applyBorder="0" applyAlignment="0" applyProtection="0">
      <alignment vertical="center"/>
    </xf>
    <xf numFmtId="0" fontId="90" fillId="59" borderId="0" applyNumberFormat="0" applyBorder="0" applyAlignment="0" applyProtection="0">
      <alignment vertical="center"/>
    </xf>
    <xf numFmtId="0" fontId="90" fillId="59" borderId="0" applyNumberFormat="0" applyBorder="0" applyAlignment="0" applyProtection="0">
      <alignment vertical="center"/>
    </xf>
    <xf numFmtId="0" fontId="88" fillId="53" borderId="0" applyNumberFormat="0" applyBorder="0" applyAlignment="0" applyProtection="0">
      <alignment vertical="center"/>
    </xf>
    <xf numFmtId="0" fontId="88" fillId="53" borderId="0" applyNumberFormat="0" applyBorder="0" applyAlignment="0" applyProtection="0">
      <alignment vertical="center"/>
    </xf>
    <xf numFmtId="0" fontId="88" fillId="47" borderId="0" applyNumberFormat="0" applyBorder="0" applyAlignment="0" applyProtection="0">
      <alignment vertical="center"/>
    </xf>
    <xf numFmtId="0" fontId="88" fillId="47" borderId="0" applyNumberFormat="0" applyBorder="0" applyAlignment="0" applyProtection="0">
      <alignment vertical="center"/>
    </xf>
    <xf numFmtId="0" fontId="104" fillId="46" borderId="0" applyNumberFormat="0" applyBorder="0" applyAlignment="0" applyProtection="0">
      <alignment vertical="center"/>
    </xf>
    <xf numFmtId="0" fontId="90" fillId="59" borderId="0" applyNumberFormat="0" applyBorder="0" applyAlignment="0" applyProtection="0">
      <alignment vertical="center"/>
    </xf>
    <xf numFmtId="0" fontId="90" fillId="59" borderId="0" applyNumberFormat="0" applyBorder="0" applyAlignment="0" applyProtection="0">
      <alignment vertical="center"/>
    </xf>
    <xf numFmtId="0" fontId="88" fillId="53" borderId="0" applyNumberFormat="0" applyBorder="0" applyAlignment="0" applyProtection="0">
      <alignment vertical="center"/>
    </xf>
    <xf numFmtId="0" fontId="88" fillId="53" borderId="0" applyNumberFormat="0" applyBorder="0" applyAlignment="0" applyProtection="0">
      <alignment vertical="center"/>
    </xf>
    <xf numFmtId="0" fontId="88" fillId="47" borderId="0" applyNumberFormat="0" applyBorder="0" applyAlignment="0" applyProtection="0">
      <alignment vertical="center"/>
    </xf>
    <xf numFmtId="0" fontId="88" fillId="47" borderId="0" applyNumberFormat="0" applyBorder="0" applyAlignment="0" applyProtection="0">
      <alignment vertical="center"/>
    </xf>
    <xf numFmtId="0" fontId="104" fillId="46" borderId="0" applyNumberFormat="0" applyBorder="0" applyAlignment="0" applyProtection="0">
      <alignment vertical="center"/>
    </xf>
    <xf numFmtId="0" fontId="87" fillId="0" borderId="0">
      <alignment vertical="center"/>
    </xf>
    <xf numFmtId="0" fontId="97" fillId="47" borderId="0" applyNumberFormat="0" applyBorder="0" applyAlignment="0" applyProtection="0">
      <alignment vertical="center"/>
    </xf>
    <xf numFmtId="0" fontId="90" fillId="59" borderId="0" applyNumberFormat="0" applyBorder="0" applyAlignment="0" applyProtection="0">
      <alignment vertical="center"/>
    </xf>
    <xf numFmtId="0" fontId="90" fillId="59" borderId="0" applyNumberFormat="0" applyBorder="0" applyAlignment="0" applyProtection="0">
      <alignment vertical="center"/>
    </xf>
    <xf numFmtId="0" fontId="88" fillId="53" borderId="0" applyNumberFormat="0" applyBorder="0" applyAlignment="0" applyProtection="0">
      <alignment vertical="center"/>
    </xf>
    <xf numFmtId="0" fontId="88" fillId="53" borderId="0" applyNumberFormat="0" applyBorder="0" applyAlignment="0" applyProtection="0">
      <alignment vertical="center"/>
    </xf>
    <xf numFmtId="0" fontId="88" fillId="47" borderId="0" applyNumberFormat="0" applyBorder="0" applyAlignment="0" applyProtection="0">
      <alignment vertical="center"/>
    </xf>
    <xf numFmtId="0" fontId="88" fillId="47" borderId="0" applyNumberFormat="0" applyBorder="0" applyAlignment="0" applyProtection="0">
      <alignment vertical="center"/>
    </xf>
    <xf numFmtId="0" fontId="90" fillId="59" borderId="0" applyNumberFormat="0" applyBorder="0" applyAlignment="0" applyProtection="0">
      <alignment vertical="center"/>
    </xf>
    <xf numFmtId="0" fontId="90" fillId="59" borderId="0" applyNumberFormat="0" applyBorder="0" applyAlignment="0" applyProtection="0">
      <alignment vertical="center"/>
    </xf>
    <xf numFmtId="0" fontId="88" fillId="53" borderId="0" applyNumberFormat="0" applyBorder="0" applyAlignment="0" applyProtection="0">
      <alignment vertical="center"/>
    </xf>
    <xf numFmtId="0" fontId="88" fillId="53" borderId="0" applyNumberFormat="0" applyBorder="0" applyAlignment="0" applyProtection="0">
      <alignment vertical="center"/>
    </xf>
    <xf numFmtId="0" fontId="88" fillId="47" borderId="0" applyNumberFormat="0" applyBorder="0" applyAlignment="0" applyProtection="0">
      <alignment vertical="center"/>
    </xf>
    <xf numFmtId="0" fontId="88" fillId="47" borderId="0" applyNumberFormat="0" applyBorder="0" applyAlignment="0" applyProtection="0">
      <alignment vertical="center"/>
    </xf>
    <xf numFmtId="0" fontId="87" fillId="0" borderId="0">
      <alignment vertical="center"/>
    </xf>
    <xf numFmtId="0" fontId="105" fillId="0" borderId="0">
      <alignment vertical="center"/>
    </xf>
    <xf numFmtId="0" fontId="0" fillId="0" borderId="0">
      <alignment vertical="center"/>
    </xf>
    <xf numFmtId="0" fontId="100" fillId="0" borderId="0" applyBorder="0">
      <alignment vertical="center"/>
    </xf>
    <xf numFmtId="0" fontId="0" fillId="0" borderId="0">
      <alignment vertical="center"/>
    </xf>
    <xf numFmtId="0" fontId="87" fillId="0" borderId="0">
      <alignment vertical="center"/>
    </xf>
    <xf numFmtId="0" fontId="90" fillId="52" borderId="0" applyNumberFormat="0" applyBorder="0" applyAlignment="0" applyProtection="0">
      <alignment vertical="center"/>
    </xf>
    <xf numFmtId="0" fontId="90" fillId="52"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90" fillId="50" borderId="0" applyNumberFormat="0" applyBorder="0" applyAlignment="0" applyProtection="0">
      <alignment vertical="center"/>
    </xf>
    <xf numFmtId="0" fontId="5" fillId="0" borderId="0">
      <alignment vertical="center"/>
    </xf>
    <xf numFmtId="0" fontId="93" fillId="46" borderId="0" applyNumberFormat="0" applyBorder="0" applyAlignment="0" applyProtection="0">
      <alignment vertical="center"/>
    </xf>
    <xf numFmtId="176" fontId="5" fillId="0" borderId="0" applyFont="0" applyFill="0" applyBorder="0" applyAlignment="0" applyProtection="0">
      <alignment vertical="center"/>
    </xf>
    <xf numFmtId="0" fontId="87" fillId="0" borderId="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0" fontId="5" fillId="0" borderId="0">
      <alignment vertical="center"/>
    </xf>
    <xf numFmtId="0" fontId="89" fillId="47" borderId="0" applyNumberFormat="0" applyBorder="0" applyAlignment="0" applyProtection="0">
      <alignment vertical="center"/>
    </xf>
    <xf numFmtId="0" fontId="93" fillId="46" borderId="0" applyNumberFormat="0" applyBorder="0" applyAlignment="0" applyProtection="0">
      <alignment vertical="center"/>
    </xf>
    <xf numFmtId="0" fontId="88" fillId="47" borderId="0" applyNumberFormat="0" applyBorder="0" applyAlignment="0" applyProtection="0">
      <alignment vertical="center"/>
    </xf>
    <xf numFmtId="0" fontId="105" fillId="0" borderId="0">
      <alignment vertical="center"/>
    </xf>
    <xf numFmtId="0" fontId="89" fillId="47" borderId="0" applyNumberFormat="0" applyBorder="0" applyAlignment="0" applyProtection="0">
      <alignment vertical="center"/>
    </xf>
    <xf numFmtId="0" fontId="107" fillId="47" borderId="0" applyNumberFormat="0" applyBorder="0" applyAlignment="0" applyProtection="0">
      <alignment vertical="center"/>
    </xf>
    <xf numFmtId="0" fontId="87" fillId="0" borderId="0">
      <alignment vertical="center"/>
    </xf>
    <xf numFmtId="0" fontId="5" fillId="0" borderId="0"/>
    <xf numFmtId="0" fontId="90" fillId="59" borderId="0" applyNumberFormat="0" applyBorder="0" applyAlignment="0" applyProtection="0">
      <alignment vertical="center"/>
    </xf>
    <xf numFmtId="0" fontId="88" fillId="53" borderId="0" applyNumberFormat="0" applyBorder="0" applyAlignment="0" applyProtection="0">
      <alignment vertical="center"/>
    </xf>
    <xf numFmtId="0" fontId="88" fillId="47" borderId="0" applyNumberFormat="0" applyBorder="0" applyAlignment="0" applyProtection="0">
      <alignment vertical="center"/>
    </xf>
    <xf numFmtId="0" fontId="88" fillId="47" borderId="0" applyNumberFormat="0" applyBorder="0" applyAlignment="0" applyProtection="0">
      <alignment vertical="center"/>
    </xf>
    <xf numFmtId="0" fontId="87" fillId="0" borderId="0">
      <alignment vertical="center"/>
    </xf>
    <xf numFmtId="0" fontId="5" fillId="0" borderId="0">
      <alignment vertical="center"/>
    </xf>
    <xf numFmtId="0" fontId="5" fillId="0" borderId="0">
      <alignment vertical="center"/>
    </xf>
    <xf numFmtId="0" fontId="87" fillId="0" borderId="0">
      <alignment vertical="center"/>
    </xf>
    <xf numFmtId="0" fontId="93" fillId="46" borderId="0" applyNumberFormat="0" applyBorder="0" applyAlignment="0" applyProtection="0">
      <alignment vertical="center"/>
    </xf>
    <xf numFmtId="0" fontId="90" fillId="48"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88" fillId="46" borderId="0" applyNumberFormat="0" applyBorder="0" applyAlignment="0" applyProtection="0">
      <alignment vertical="center"/>
    </xf>
    <xf numFmtId="0" fontId="88" fillId="46" borderId="0" applyNumberFormat="0" applyBorder="0" applyAlignment="0" applyProtection="0">
      <alignment vertical="center"/>
    </xf>
    <xf numFmtId="0" fontId="90" fillId="49" borderId="0" applyNumberFormat="0" applyBorder="0" applyAlignment="0" applyProtection="0">
      <alignment vertical="center"/>
    </xf>
    <xf numFmtId="0" fontId="90" fillId="49" borderId="0" applyNumberFormat="0" applyBorder="0" applyAlignment="0" applyProtection="0">
      <alignment vertical="center"/>
    </xf>
    <xf numFmtId="0" fontId="93" fillId="46" borderId="0" applyNumberFormat="0" applyBorder="0" applyAlignment="0" applyProtection="0">
      <alignment vertical="center"/>
    </xf>
    <xf numFmtId="176" fontId="0" fillId="0" borderId="0" applyFont="0" applyFill="0" applyBorder="0" applyAlignment="0" applyProtection="0">
      <alignment vertical="center"/>
    </xf>
    <xf numFmtId="0" fontId="90" fillId="52" borderId="0" applyNumberFormat="0" applyBorder="0" applyAlignment="0" applyProtection="0">
      <alignment vertical="center"/>
    </xf>
    <xf numFmtId="0" fontId="90" fillId="52"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108" fillId="46" borderId="0" applyNumberFormat="0" applyBorder="0" applyAlignment="0" applyProtection="0">
      <alignment vertical="center"/>
    </xf>
    <xf numFmtId="0" fontId="5" fillId="0" borderId="0">
      <alignment vertical="center"/>
    </xf>
    <xf numFmtId="0" fontId="88" fillId="55" borderId="0" applyNumberFormat="0" applyBorder="0" applyAlignment="0" applyProtection="0">
      <alignment vertical="center"/>
    </xf>
    <xf numFmtId="0" fontId="88" fillId="56" borderId="0" applyNumberFormat="0" applyBorder="0" applyAlignment="0" applyProtection="0">
      <alignment vertical="center"/>
    </xf>
    <xf numFmtId="0" fontId="5" fillId="0" borderId="0">
      <alignment horizontal="center" vertical="center"/>
    </xf>
    <xf numFmtId="0" fontId="87" fillId="0" borderId="0">
      <alignment vertical="center"/>
    </xf>
    <xf numFmtId="0" fontId="109" fillId="47" borderId="0" applyNumberFormat="0" applyBorder="0" applyAlignment="0" applyProtection="0">
      <alignment vertical="center"/>
    </xf>
    <xf numFmtId="0" fontId="95" fillId="57" borderId="30" applyNumberFormat="0" applyAlignment="0" applyProtection="0">
      <alignment vertical="center"/>
    </xf>
    <xf numFmtId="0" fontId="110" fillId="0" borderId="31" applyNumberFormat="0" applyFill="0" applyAlignment="0" applyProtection="0">
      <alignment vertical="center"/>
    </xf>
    <xf numFmtId="0" fontId="96" fillId="0" borderId="0">
      <alignment vertical="center"/>
    </xf>
    <xf numFmtId="0" fontId="87" fillId="0" borderId="0">
      <alignment vertical="center"/>
    </xf>
    <xf numFmtId="0" fontId="96" fillId="0" borderId="0">
      <alignment vertical="center"/>
    </xf>
    <xf numFmtId="0" fontId="111" fillId="46" borderId="0" applyNumberFormat="0" applyBorder="0" applyAlignment="0" applyProtection="0">
      <alignment vertical="center"/>
    </xf>
    <xf numFmtId="0" fontId="99" fillId="0" borderId="31" applyNumberFormat="0" applyFill="0" applyAlignment="0" applyProtection="0">
      <alignment vertical="center"/>
    </xf>
    <xf numFmtId="0" fontId="99" fillId="0" borderId="31" applyNumberFormat="0" applyFill="0" applyAlignment="0" applyProtection="0">
      <alignment vertical="center"/>
    </xf>
    <xf numFmtId="0" fontId="102" fillId="0" borderId="0" applyNumberFormat="0" applyFill="0" applyBorder="0" applyAlignment="0" applyProtection="0">
      <alignment vertical="center"/>
    </xf>
    <xf numFmtId="0" fontId="96" fillId="0" borderId="0">
      <alignment vertical="center"/>
    </xf>
    <xf numFmtId="0" fontId="98" fillId="47" borderId="0" applyNumberFormat="0" applyBorder="0" applyAlignment="0" applyProtection="0">
      <alignment vertical="center"/>
    </xf>
    <xf numFmtId="0" fontId="89" fillId="47" borderId="0" applyNumberFormat="0" applyBorder="0" applyAlignment="0" applyProtection="0">
      <alignment vertical="center"/>
    </xf>
    <xf numFmtId="0" fontId="90" fillId="59" borderId="0" applyNumberFormat="0" applyBorder="0" applyAlignment="0" applyProtection="0">
      <alignment vertical="center"/>
    </xf>
    <xf numFmtId="0" fontId="90" fillId="59" borderId="0" applyNumberFormat="0" applyBorder="0" applyAlignment="0" applyProtection="0">
      <alignment vertical="center"/>
    </xf>
    <xf numFmtId="0" fontId="112" fillId="0" borderId="33" applyNumberFormat="0" applyFill="0" applyAlignment="0" applyProtection="0">
      <alignment vertical="center"/>
    </xf>
    <xf numFmtId="0" fontId="112" fillId="0" borderId="33" applyNumberFormat="0" applyFill="0" applyAlignment="0" applyProtection="0">
      <alignment vertical="center"/>
    </xf>
    <xf numFmtId="0" fontId="87" fillId="0" borderId="0">
      <alignment vertical="center"/>
    </xf>
    <xf numFmtId="0" fontId="89" fillId="47" borderId="0" applyNumberFormat="0" applyBorder="0" applyAlignment="0" applyProtection="0">
      <alignment vertical="center"/>
    </xf>
    <xf numFmtId="0" fontId="93" fillId="46" borderId="0" applyNumberFormat="0" applyBorder="0" applyAlignment="0" applyProtection="0">
      <alignment vertical="center"/>
    </xf>
    <xf numFmtId="0" fontId="87" fillId="0" borderId="0">
      <alignment vertical="center"/>
    </xf>
    <xf numFmtId="0" fontId="94" fillId="0" borderId="34" applyNumberFormat="0" applyFill="0" applyAlignment="0" applyProtection="0">
      <alignment vertical="center"/>
    </xf>
    <xf numFmtId="0" fontId="94" fillId="0" borderId="34" applyNumberFormat="0" applyFill="0" applyAlignment="0" applyProtection="0">
      <alignment vertical="center"/>
    </xf>
    <xf numFmtId="0" fontId="89" fillId="47" borderId="0" applyNumberFormat="0" applyBorder="0" applyAlignment="0" applyProtection="0">
      <alignment vertical="center"/>
    </xf>
    <xf numFmtId="43" fontId="0" fillId="0" borderId="0" applyFont="0" applyFill="0" applyBorder="0" applyAlignment="0" applyProtection="0">
      <alignment vertical="center"/>
    </xf>
    <xf numFmtId="0" fontId="94" fillId="0" borderId="0" applyNumberFormat="0" applyFill="0" applyBorder="0" applyAlignment="0" applyProtection="0">
      <alignment vertical="center"/>
    </xf>
    <xf numFmtId="0" fontId="93" fillId="46" borderId="0" applyNumberFormat="0" applyBorder="0" applyAlignment="0" applyProtection="0">
      <alignment vertical="center"/>
    </xf>
    <xf numFmtId="0" fontId="96" fillId="0" borderId="0">
      <alignment vertical="center"/>
    </xf>
    <xf numFmtId="0" fontId="5" fillId="0" borderId="0" applyFont="0" applyFill="0" applyBorder="0" applyAlignment="0" applyProtection="0">
      <alignment vertical="center"/>
    </xf>
    <xf numFmtId="0" fontId="98" fillId="47" borderId="0" applyNumberFormat="0" applyBorder="0" applyAlignment="0" applyProtection="0">
      <alignment vertical="center"/>
    </xf>
    <xf numFmtId="0" fontId="7" fillId="0" borderId="0">
      <alignment vertical="center"/>
    </xf>
    <xf numFmtId="0" fontId="7" fillId="0" borderId="0">
      <alignment vertical="center"/>
    </xf>
    <xf numFmtId="0" fontId="96" fillId="0" borderId="0">
      <alignment vertical="center"/>
    </xf>
    <xf numFmtId="0" fontId="5" fillId="0" borderId="0">
      <alignment vertical="center"/>
    </xf>
    <xf numFmtId="0" fontId="5" fillId="0" borderId="0">
      <alignment vertical="center"/>
    </xf>
    <xf numFmtId="0" fontId="90" fillId="61" borderId="0" applyNumberFormat="0" applyBorder="0" applyAlignment="0" applyProtection="0">
      <alignment vertical="center"/>
    </xf>
    <xf numFmtId="0" fontId="90" fillId="61" borderId="0" applyNumberFormat="0" applyBorder="0" applyAlignment="0" applyProtection="0">
      <alignment vertical="center"/>
    </xf>
    <xf numFmtId="0" fontId="87" fillId="0" borderId="0">
      <alignment vertical="center"/>
    </xf>
    <xf numFmtId="0" fontId="96" fillId="0" borderId="0">
      <alignment vertical="center"/>
    </xf>
    <xf numFmtId="0" fontId="96" fillId="0" borderId="0">
      <alignment vertical="center"/>
      <protection locked="0"/>
    </xf>
    <xf numFmtId="0" fontId="87" fillId="0" borderId="0">
      <alignment vertical="center"/>
    </xf>
    <xf numFmtId="0" fontId="89" fillId="47" borderId="0" applyNumberFormat="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0" fontId="87" fillId="0" borderId="0">
      <alignment vertical="center"/>
    </xf>
    <xf numFmtId="0" fontId="100" fillId="0" borderId="0">
      <alignment vertical="center"/>
    </xf>
    <xf numFmtId="0" fontId="89" fillId="47" borderId="0" applyNumberFormat="0" applyBorder="0" applyAlignment="0" applyProtection="0">
      <alignment vertical="center"/>
    </xf>
    <xf numFmtId="0" fontId="88" fillId="51" borderId="0" applyNumberFormat="0" applyBorder="0" applyAlignment="0" applyProtection="0">
      <alignment vertical="center"/>
    </xf>
    <xf numFmtId="0" fontId="113" fillId="48" borderId="0" applyNumberFormat="0" applyBorder="0" applyAlignment="0" applyProtection="0">
      <alignment vertical="center"/>
    </xf>
    <xf numFmtId="0" fontId="95" fillId="57" borderId="30" applyNumberFormat="0" applyAlignment="0" applyProtection="0">
      <alignment vertical="center"/>
    </xf>
    <xf numFmtId="0" fontId="95" fillId="57" borderId="30" applyNumberFormat="0" applyAlignment="0" applyProtection="0">
      <alignment vertical="center"/>
    </xf>
    <xf numFmtId="0" fontId="87" fillId="0" borderId="0">
      <alignment vertical="center"/>
    </xf>
    <xf numFmtId="0" fontId="87" fillId="0" borderId="0">
      <alignment vertical="center"/>
    </xf>
    <xf numFmtId="0" fontId="90" fillId="52" borderId="0" applyNumberFormat="0" applyBorder="0" applyAlignment="0" applyProtection="0">
      <alignment vertical="center"/>
    </xf>
    <xf numFmtId="0" fontId="88" fillId="51" borderId="0" applyNumberFormat="0" applyBorder="0" applyAlignment="0" applyProtection="0">
      <alignment vertical="center"/>
    </xf>
    <xf numFmtId="0" fontId="87" fillId="0" borderId="0">
      <alignment vertical="center"/>
    </xf>
    <xf numFmtId="0" fontId="0" fillId="0" borderId="0">
      <alignment vertical="center"/>
    </xf>
    <xf numFmtId="0" fontId="5" fillId="0" borderId="0">
      <alignment vertical="center"/>
    </xf>
    <xf numFmtId="0" fontId="5" fillId="0" borderId="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96" fillId="0" borderId="0">
      <alignment vertical="center"/>
    </xf>
    <xf numFmtId="0" fontId="88" fillId="46" borderId="0" applyNumberFormat="0" applyBorder="0" applyAlignment="0" applyProtection="0">
      <alignment vertical="center"/>
    </xf>
    <xf numFmtId="0" fontId="88" fillId="46" borderId="0" applyNumberFormat="0" applyBorder="0" applyAlignment="0" applyProtection="0">
      <alignment vertical="center"/>
    </xf>
    <xf numFmtId="0" fontId="88" fillId="51" borderId="0" applyNumberFormat="0" applyBorder="0" applyAlignment="0" applyProtection="0">
      <alignment vertical="center"/>
    </xf>
    <xf numFmtId="0" fontId="87" fillId="0" borderId="0">
      <alignment vertical="center"/>
    </xf>
    <xf numFmtId="0" fontId="90" fillId="62" borderId="0" applyNumberFormat="0" applyBorder="0" applyAlignment="0" applyProtection="0">
      <alignment vertical="center"/>
    </xf>
    <xf numFmtId="0" fontId="87" fillId="0" borderId="0">
      <alignment vertical="center"/>
    </xf>
    <xf numFmtId="0" fontId="91" fillId="0" borderId="29" applyNumberFormat="0" applyFill="0" applyAlignment="0" applyProtection="0">
      <alignment vertical="center"/>
    </xf>
    <xf numFmtId="0" fontId="91" fillId="0" borderId="29" applyNumberFormat="0" applyFill="0" applyAlignment="0" applyProtection="0">
      <alignment vertical="center"/>
    </xf>
    <xf numFmtId="0" fontId="89" fillId="47" borderId="0" applyNumberFormat="0" applyBorder="0" applyAlignment="0" applyProtection="0">
      <alignment vertical="center"/>
    </xf>
    <xf numFmtId="0" fontId="87" fillId="0" borderId="0">
      <alignment vertical="center"/>
    </xf>
    <xf numFmtId="0" fontId="0" fillId="63" borderId="35" applyNumberFormat="0" applyFont="0" applyAlignment="0" applyProtection="0">
      <alignment vertical="center"/>
    </xf>
    <xf numFmtId="0" fontId="7" fillId="0" borderId="0">
      <alignment vertical="center"/>
    </xf>
    <xf numFmtId="0" fontId="88" fillId="58" borderId="0" applyNumberFormat="0" applyBorder="0" applyAlignment="0" applyProtection="0">
      <alignment vertical="center"/>
    </xf>
    <xf numFmtId="0" fontId="88" fillId="58" borderId="0" applyNumberFormat="0" applyBorder="0" applyAlignment="0" applyProtection="0">
      <alignment vertical="center"/>
    </xf>
    <xf numFmtId="0" fontId="90" fillId="59" borderId="0" applyNumberFormat="0" applyBorder="0" applyAlignment="0" applyProtection="0">
      <alignment vertical="center"/>
    </xf>
    <xf numFmtId="0" fontId="90" fillId="59" borderId="0" applyNumberFormat="0" applyBorder="0" applyAlignment="0" applyProtection="0">
      <alignment vertical="center"/>
    </xf>
    <xf numFmtId="0" fontId="88" fillId="53" borderId="0" applyNumberFormat="0" applyBorder="0" applyAlignment="0" applyProtection="0">
      <alignment vertical="center"/>
    </xf>
    <xf numFmtId="0" fontId="88" fillId="53" borderId="0" applyNumberFormat="0" applyBorder="0" applyAlignment="0" applyProtection="0">
      <alignment vertical="center"/>
    </xf>
    <xf numFmtId="0" fontId="88" fillId="47" borderId="0" applyNumberFormat="0" applyBorder="0" applyAlignment="0" applyProtection="0">
      <alignment vertical="center"/>
    </xf>
    <xf numFmtId="0" fontId="88" fillId="47" borderId="0" applyNumberFormat="0" applyBorder="0" applyAlignment="0" applyProtection="0">
      <alignment vertical="center"/>
    </xf>
    <xf numFmtId="0" fontId="89" fillId="47" borderId="0" applyNumberFormat="0" applyBorder="0" applyAlignment="0" applyProtection="0">
      <alignment vertical="center"/>
    </xf>
    <xf numFmtId="0" fontId="96" fillId="0" borderId="0">
      <alignment vertical="center"/>
    </xf>
    <xf numFmtId="0" fontId="88" fillId="56" borderId="0" applyNumberFormat="0" applyBorder="0" applyAlignment="0" applyProtection="0">
      <alignment vertical="center"/>
    </xf>
    <xf numFmtId="0" fontId="96" fillId="0" borderId="0">
      <alignment vertical="center"/>
    </xf>
    <xf numFmtId="0" fontId="88" fillId="56" borderId="0" applyNumberFormat="0" applyBorder="0" applyAlignment="0" applyProtection="0">
      <alignment vertical="center"/>
    </xf>
    <xf numFmtId="0" fontId="90" fillId="53" borderId="0" applyNumberFormat="0" applyBorder="0" applyAlignment="0" applyProtection="0">
      <alignment vertical="center"/>
    </xf>
    <xf numFmtId="0" fontId="96" fillId="0" borderId="0">
      <alignment vertical="center"/>
    </xf>
    <xf numFmtId="0" fontId="87" fillId="0" borderId="0">
      <alignment vertical="center"/>
    </xf>
    <xf numFmtId="0" fontId="87" fillId="0" borderId="0">
      <alignment vertical="center"/>
    </xf>
    <xf numFmtId="0" fontId="89" fillId="47" borderId="0" applyNumberFormat="0" applyBorder="0" applyAlignment="0" applyProtection="0">
      <alignment vertical="center"/>
    </xf>
    <xf numFmtId="0" fontId="87" fillId="0" borderId="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89" fillId="47" borderId="0" applyNumberFormat="0" applyBorder="0" applyAlignment="0" applyProtection="0">
      <alignment vertical="center"/>
    </xf>
    <xf numFmtId="0" fontId="96" fillId="0" borderId="0">
      <alignment vertical="center"/>
    </xf>
    <xf numFmtId="0" fontId="87" fillId="0" borderId="0">
      <alignment vertical="center"/>
    </xf>
    <xf numFmtId="0" fontId="88" fillId="45" borderId="0" applyNumberFormat="0" applyBorder="0" applyAlignment="0" applyProtection="0">
      <alignment vertical="center"/>
    </xf>
    <xf numFmtId="0" fontId="100" fillId="0" borderId="0">
      <alignment vertical="center"/>
    </xf>
    <xf numFmtId="0" fontId="88" fillId="45" borderId="0" applyNumberFormat="0" applyBorder="0" applyAlignment="0" applyProtection="0">
      <alignment vertical="center"/>
    </xf>
    <xf numFmtId="0" fontId="90" fillId="62" borderId="0" applyNumberFormat="0" applyBorder="0" applyAlignment="0" applyProtection="0">
      <alignment vertical="center"/>
    </xf>
    <xf numFmtId="0" fontId="90" fillId="62" borderId="0" applyNumberFormat="0" applyBorder="0" applyAlignment="0" applyProtection="0">
      <alignment vertical="center"/>
    </xf>
    <xf numFmtId="0" fontId="89" fillId="47" borderId="0" applyNumberFormat="0" applyBorder="0" applyAlignment="0" applyProtection="0">
      <alignment vertical="center"/>
    </xf>
    <xf numFmtId="0" fontId="100" fillId="0" borderId="0">
      <alignment vertical="center"/>
    </xf>
    <xf numFmtId="0" fontId="89" fillId="47" borderId="0" applyNumberFormat="0" applyBorder="0" applyAlignment="0" applyProtection="0">
      <alignment vertical="center"/>
    </xf>
    <xf numFmtId="0" fontId="90" fillId="50" borderId="0" applyNumberFormat="0" applyBorder="0" applyAlignment="0" applyProtection="0">
      <alignment vertical="center"/>
    </xf>
    <xf numFmtId="0" fontId="90" fillId="50"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22" fillId="0" borderId="0"/>
    <xf numFmtId="0" fontId="1" fillId="0" borderId="0">
      <alignment vertical="center"/>
    </xf>
    <xf numFmtId="0" fontId="96" fillId="0" borderId="0">
      <alignment vertical="center"/>
    </xf>
    <xf numFmtId="0" fontId="88" fillId="51" borderId="0" applyNumberFormat="0" applyBorder="0" applyAlignment="0" applyProtection="0">
      <alignment vertical="center"/>
    </xf>
    <xf numFmtId="0" fontId="88" fillId="45" borderId="0" applyNumberFormat="0" applyBorder="0" applyAlignment="0" applyProtection="0">
      <alignment vertical="center"/>
    </xf>
    <xf numFmtId="0" fontId="90" fillId="52" borderId="0" applyNumberFormat="0" applyBorder="0" applyAlignment="0" applyProtection="0">
      <alignment vertical="center"/>
    </xf>
    <xf numFmtId="0" fontId="99" fillId="0" borderId="31" applyNumberFormat="0" applyFill="0" applyAlignment="0" applyProtection="0">
      <alignment vertical="center"/>
    </xf>
    <xf numFmtId="0" fontId="90" fillId="50" borderId="0" applyNumberFormat="0" applyBorder="0" applyAlignment="0" applyProtection="0">
      <alignment vertical="center"/>
    </xf>
    <xf numFmtId="0" fontId="90" fillId="50"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41" fontId="0" fillId="0" borderId="0" applyFont="0" applyFill="0" applyBorder="0" applyAlignment="0" applyProtection="0">
      <alignment vertical="center"/>
    </xf>
    <xf numFmtId="0" fontId="107" fillId="50" borderId="0" applyNumberFormat="0" applyBorder="0" applyAlignment="0" applyProtection="0">
      <alignment vertical="center"/>
    </xf>
    <xf numFmtId="0" fontId="96" fillId="0" borderId="0">
      <alignment vertical="center"/>
    </xf>
    <xf numFmtId="0" fontId="88" fillId="45" borderId="0" applyNumberFormat="0" applyBorder="0" applyAlignment="0" applyProtection="0">
      <alignment vertical="center"/>
    </xf>
    <xf numFmtId="43" fontId="106" fillId="0" borderId="0" applyFont="0" applyFill="0" applyBorder="0" applyAlignment="0" applyProtection="0">
      <alignment vertical="center"/>
    </xf>
    <xf numFmtId="0" fontId="96" fillId="0" borderId="0">
      <alignment vertical="center"/>
    </xf>
    <xf numFmtId="0" fontId="88" fillId="58" borderId="0" applyNumberFormat="0" applyBorder="0" applyAlignment="0" applyProtection="0">
      <alignment vertical="center"/>
    </xf>
    <xf numFmtId="0" fontId="90" fillId="48" borderId="0" applyNumberFormat="0" applyBorder="0" applyAlignment="0" applyProtection="0">
      <alignment vertical="center"/>
    </xf>
    <xf numFmtId="0" fontId="96" fillId="0" borderId="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0" fontId="89" fillId="47" borderId="0" applyNumberFormat="0" applyBorder="0" applyAlignment="0" applyProtection="0">
      <alignment vertical="center"/>
    </xf>
    <xf numFmtId="0" fontId="96" fillId="0" borderId="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178" fontId="0" fillId="0" borderId="0" applyFont="0" applyFill="0" applyBorder="0" applyAlignment="0" applyProtection="0">
      <alignment vertical="center"/>
    </xf>
    <xf numFmtId="0" fontId="87" fillId="0" borderId="0">
      <alignment vertical="center"/>
    </xf>
    <xf numFmtId="0" fontId="0" fillId="0" borderId="0">
      <alignment vertical="center"/>
    </xf>
    <xf numFmtId="0" fontId="5" fillId="0" borderId="0">
      <alignment vertical="center"/>
    </xf>
    <xf numFmtId="0" fontId="87" fillId="0" borderId="0">
      <alignment vertical="center"/>
    </xf>
    <xf numFmtId="0" fontId="88" fillId="58" borderId="0" applyNumberFormat="0" applyBorder="0" applyAlignment="0" applyProtection="0">
      <alignment vertical="center"/>
    </xf>
    <xf numFmtId="0" fontId="88" fillId="58" borderId="0" applyNumberFormat="0" applyBorder="0" applyAlignment="0" applyProtection="0">
      <alignment vertical="center"/>
    </xf>
    <xf numFmtId="0" fontId="90" fillId="59" borderId="0" applyNumberFormat="0" applyBorder="0" applyAlignment="0" applyProtection="0">
      <alignment vertical="center"/>
    </xf>
    <xf numFmtId="0" fontId="88" fillId="53" borderId="0" applyNumberFormat="0" applyBorder="0" applyAlignment="0" applyProtection="0">
      <alignment vertical="center"/>
    </xf>
    <xf numFmtId="0" fontId="88" fillId="47" borderId="0" applyNumberFormat="0" applyBorder="0" applyAlignment="0" applyProtection="0">
      <alignment vertical="center"/>
    </xf>
    <xf numFmtId="0" fontId="87" fillId="0" borderId="0">
      <alignment vertical="center"/>
    </xf>
    <xf numFmtId="0" fontId="88" fillId="58" borderId="0" applyNumberFormat="0" applyBorder="0" applyAlignment="0" applyProtection="0">
      <alignment vertical="center"/>
    </xf>
    <xf numFmtId="0" fontId="88" fillId="58" borderId="0" applyNumberFormat="0" applyBorder="0" applyAlignment="0" applyProtection="0">
      <alignment vertical="center"/>
    </xf>
    <xf numFmtId="0" fontId="5" fillId="0" borderId="0" applyProtection="0">
      <alignment vertical="center"/>
    </xf>
    <xf numFmtId="0" fontId="93" fillId="46" borderId="0" applyNumberFormat="0" applyBorder="0" applyAlignment="0" applyProtection="0">
      <alignment vertical="center"/>
    </xf>
    <xf numFmtId="0" fontId="90" fillId="59" borderId="0" applyNumberFormat="0" applyBorder="0" applyAlignment="0" applyProtection="0">
      <alignment vertical="center"/>
    </xf>
    <xf numFmtId="0" fontId="90" fillId="59" borderId="0" applyNumberFormat="0" applyBorder="0" applyAlignment="0" applyProtection="0">
      <alignment vertical="center"/>
    </xf>
    <xf numFmtId="0" fontId="88" fillId="53" borderId="0" applyNumberFormat="0" applyBorder="0" applyAlignment="0" applyProtection="0">
      <alignment vertical="center"/>
    </xf>
    <xf numFmtId="0" fontId="88" fillId="53" borderId="0" applyNumberFormat="0" applyBorder="0" applyAlignment="0" applyProtection="0">
      <alignment vertical="center"/>
    </xf>
    <xf numFmtId="0" fontId="88" fillId="47" borderId="0" applyNumberFormat="0" applyBorder="0" applyAlignment="0" applyProtection="0">
      <alignment vertical="center"/>
    </xf>
    <xf numFmtId="0" fontId="88" fillId="47" borderId="0" applyNumberFormat="0" applyBorder="0" applyAlignment="0" applyProtection="0">
      <alignment vertical="center"/>
    </xf>
    <xf numFmtId="0" fontId="90" fillId="50" borderId="0" applyNumberFormat="0" applyBorder="0" applyAlignment="0" applyProtection="0">
      <alignment vertical="center"/>
    </xf>
    <xf numFmtId="0" fontId="88" fillId="51" borderId="0" applyNumberFormat="0" applyBorder="0" applyAlignment="0" applyProtection="0">
      <alignment vertical="center"/>
    </xf>
    <xf numFmtId="0" fontId="114" fillId="0" borderId="0" applyNumberFormat="0" applyFill="0" applyBorder="0" applyAlignment="0" applyProtection="0">
      <alignment vertical="center"/>
    </xf>
    <xf numFmtId="0" fontId="100" fillId="0" borderId="0">
      <alignment vertical="center"/>
    </xf>
    <xf numFmtId="0" fontId="93" fillId="46" borderId="0" applyNumberFormat="0" applyBorder="0" applyAlignment="0" applyProtection="0">
      <alignment vertical="center"/>
    </xf>
    <xf numFmtId="0" fontId="90" fillId="50" borderId="0" applyNumberFormat="0" applyBorder="0" applyAlignment="0" applyProtection="0">
      <alignment vertical="center"/>
    </xf>
    <xf numFmtId="0" fontId="88" fillId="51" borderId="0" applyNumberFormat="0" applyBorder="0" applyAlignment="0" applyProtection="0">
      <alignment vertical="center"/>
    </xf>
    <xf numFmtId="0" fontId="90" fillId="52" borderId="0" applyNumberFormat="0" applyBorder="0" applyAlignment="0" applyProtection="0">
      <alignment vertical="center"/>
    </xf>
    <xf numFmtId="0" fontId="90" fillId="52"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93" fillId="46" borderId="0" applyNumberFormat="0" applyBorder="0" applyAlignment="0" applyProtection="0">
      <alignment vertical="center"/>
    </xf>
    <xf numFmtId="0" fontId="96" fillId="0" borderId="0">
      <alignment vertical="center"/>
    </xf>
    <xf numFmtId="0" fontId="93" fillId="46" borderId="0" applyNumberFormat="0" applyBorder="0" applyAlignment="0" applyProtection="0">
      <alignment vertical="center"/>
    </xf>
    <xf numFmtId="0" fontId="5" fillId="0" borderId="0">
      <alignment vertical="center"/>
    </xf>
    <xf numFmtId="0" fontId="5" fillId="0" borderId="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88" fillId="46" borderId="0" applyNumberFormat="0" applyBorder="0" applyAlignment="0" applyProtection="0">
      <alignment vertical="center"/>
    </xf>
    <xf numFmtId="0" fontId="88" fillId="46" borderId="0" applyNumberFormat="0" applyBorder="0" applyAlignment="0" applyProtection="0">
      <alignment vertical="center"/>
    </xf>
    <xf numFmtId="0" fontId="112" fillId="0" borderId="33" applyNumberFormat="0" applyFill="0" applyAlignment="0" applyProtection="0">
      <alignment vertical="center"/>
    </xf>
    <xf numFmtId="0" fontId="87" fillId="0" borderId="0">
      <alignment vertical="center"/>
    </xf>
    <xf numFmtId="0" fontId="88" fillId="56" borderId="0" applyNumberFormat="0" applyBorder="0" applyAlignment="0" applyProtection="0">
      <alignment vertical="center"/>
    </xf>
    <xf numFmtId="0" fontId="90" fillId="53" borderId="0" applyNumberFormat="0" applyBorder="0" applyAlignment="0" applyProtection="0">
      <alignment vertical="center"/>
    </xf>
    <xf numFmtId="0" fontId="87" fillId="0" borderId="0">
      <alignment vertical="center"/>
    </xf>
    <xf numFmtId="0" fontId="107" fillId="54" borderId="0" applyNumberFormat="0" applyBorder="0" applyAlignment="0" applyProtection="0">
      <alignment vertical="center"/>
    </xf>
    <xf numFmtId="0" fontId="107" fillId="46" borderId="0" applyNumberFormat="0" applyBorder="0" applyAlignment="0" applyProtection="0">
      <alignment vertical="center"/>
    </xf>
    <xf numFmtId="0" fontId="107" fillId="45" borderId="0" applyNumberFormat="0" applyBorder="0" applyAlignment="0" applyProtection="0">
      <alignment vertical="center"/>
    </xf>
    <xf numFmtId="0" fontId="107" fillId="56" borderId="0" applyNumberFormat="0" applyBorder="0" applyAlignment="0" applyProtection="0">
      <alignment vertical="center"/>
    </xf>
    <xf numFmtId="0" fontId="111" fillId="46" borderId="0" applyNumberFormat="0" applyBorder="0" applyAlignment="0" applyProtection="0">
      <alignment vertical="center"/>
    </xf>
    <xf numFmtId="0" fontId="107" fillId="58" borderId="0" applyNumberFormat="0" applyBorder="0" applyAlignment="0" applyProtection="0">
      <alignment vertical="center"/>
    </xf>
    <xf numFmtId="0" fontId="89" fillId="47" borderId="0" applyNumberFormat="0" applyBorder="0" applyAlignment="0" applyProtection="0">
      <alignment vertical="center"/>
    </xf>
    <xf numFmtId="0" fontId="104" fillId="46" borderId="0" applyNumberFormat="0" applyBorder="0" applyAlignment="0" applyProtection="0">
      <alignment vertical="center"/>
    </xf>
    <xf numFmtId="0" fontId="90" fillId="53" borderId="0" applyNumberFormat="0" applyBorder="0" applyAlignment="0" applyProtection="0">
      <alignment vertical="center"/>
    </xf>
    <xf numFmtId="0" fontId="88" fillId="54" borderId="0" applyNumberFormat="0" applyBorder="0" applyAlignment="0" applyProtection="0">
      <alignment vertical="center"/>
    </xf>
    <xf numFmtId="0" fontId="88" fillId="50" borderId="0" applyNumberFormat="0" applyBorder="0" applyAlignment="0" applyProtection="0">
      <alignment vertical="center"/>
    </xf>
    <xf numFmtId="0" fontId="90" fillId="49" borderId="0" applyNumberFormat="0" applyBorder="0" applyAlignment="0" applyProtection="0">
      <alignment vertical="center"/>
    </xf>
    <xf numFmtId="0" fontId="88" fillId="55" borderId="0" applyNumberFormat="0" applyBorder="0" applyAlignment="0" applyProtection="0">
      <alignment vertical="center"/>
    </xf>
    <xf numFmtId="0" fontId="88" fillId="55" borderId="0" applyNumberFormat="0" applyBorder="0" applyAlignment="0" applyProtection="0">
      <alignment vertical="center"/>
    </xf>
    <xf numFmtId="0" fontId="88" fillId="56" borderId="0" applyNumberFormat="0" applyBorder="0" applyAlignment="0" applyProtection="0">
      <alignment vertical="center"/>
    </xf>
    <xf numFmtId="0" fontId="88" fillId="56" borderId="0" applyNumberFormat="0" applyBorder="0" applyAlignment="0" applyProtection="0">
      <alignment vertical="center"/>
    </xf>
    <xf numFmtId="0" fontId="97" fillId="47" borderId="0" applyNumberFormat="0" applyBorder="0" applyAlignment="0" applyProtection="0">
      <alignment vertical="center"/>
    </xf>
    <xf numFmtId="0" fontId="90" fillId="53" borderId="0" applyNumberFormat="0" applyBorder="0" applyAlignment="0" applyProtection="0">
      <alignment vertical="center"/>
    </xf>
    <xf numFmtId="0" fontId="88" fillId="54" borderId="0" applyNumberFormat="0" applyBorder="0" applyAlignment="0" applyProtection="0">
      <alignment vertical="center"/>
    </xf>
    <xf numFmtId="0" fontId="88" fillId="50" borderId="0" applyNumberFormat="0" applyBorder="0" applyAlignment="0" applyProtection="0">
      <alignment vertical="center"/>
    </xf>
    <xf numFmtId="0" fontId="88" fillId="55" borderId="0" applyNumberFormat="0" applyBorder="0" applyAlignment="0" applyProtection="0">
      <alignment vertical="center"/>
    </xf>
    <xf numFmtId="0" fontId="88" fillId="55" borderId="0" applyNumberFormat="0" applyBorder="0" applyAlignment="0" applyProtection="0">
      <alignment vertical="center"/>
    </xf>
    <xf numFmtId="0" fontId="88" fillId="56" borderId="0" applyNumberFormat="0" applyBorder="0" applyAlignment="0" applyProtection="0">
      <alignment vertical="center"/>
    </xf>
    <xf numFmtId="0" fontId="88" fillId="56" borderId="0" applyNumberFormat="0" applyBorder="0" applyAlignment="0" applyProtection="0">
      <alignment vertical="center"/>
    </xf>
    <xf numFmtId="0" fontId="90" fillId="53" borderId="0" applyNumberFormat="0" applyBorder="0" applyAlignment="0" applyProtection="0">
      <alignment vertical="center"/>
    </xf>
    <xf numFmtId="0" fontId="90" fillId="53" borderId="0" applyNumberFormat="0" applyBorder="0" applyAlignment="0" applyProtection="0">
      <alignment vertical="center"/>
    </xf>
    <xf numFmtId="0" fontId="88" fillId="54" borderId="0" applyNumberFormat="0" applyBorder="0" applyAlignment="0" applyProtection="0">
      <alignment vertical="center"/>
    </xf>
    <xf numFmtId="0" fontId="88" fillId="50" borderId="0" applyNumberFormat="0" applyBorder="0" applyAlignment="0" applyProtection="0">
      <alignment vertical="center"/>
    </xf>
    <xf numFmtId="0" fontId="98"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8" fillId="55" borderId="0" applyNumberFormat="0" applyBorder="0" applyAlignment="0" applyProtection="0">
      <alignment vertical="center"/>
    </xf>
    <xf numFmtId="0" fontId="88" fillId="55" borderId="0" applyNumberFormat="0" applyBorder="0" applyAlignment="0" applyProtection="0">
      <alignment vertical="center"/>
    </xf>
    <xf numFmtId="0" fontId="88" fillId="56" borderId="0" applyNumberFormat="0" applyBorder="0" applyAlignment="0" applyProtection="0">
      <alignment vertical="center"/>
    </xf>
    <xf numFmtId="0" fontId="88" fillId="56" borderId="0" applyNumberFormat="0" applyBorder="0" applyAlignment="0" applyProtection="0">
      <alignment vertical="center"/>
    </xf>
    <xf numFmtId="0" fontId="90" fillId="53" borderId="0" applyNumberFormat="0" applyBorder="0" applyAlignment="0" applyProtection="0">
      <alignment vertical="center"/>
    </xf>
    <xf numFmtId="0" fontId="90" fillId="53" borderId="0" applyNumberFormat="0" applyBorder="0" applyAlignment="0" applyProtection="0">
      <alignment vertical="center"/>
    </xf>
    <xf numFmtId="0" fontId="88" fillId="54" borderId="0" applyNumberFormat="0" applyBorder="0" applyAlignment="0" applyProtection="0">
      <alignment vertical="center"/>
    </xf>
    <xf numFmtId="0" fontId="88" fillId="50" borderId="0" applyNumberFormat="0" applyBorder="0" applyAlignment="0" applyProtection="0">
      <alignment vertical="center"/>
    </xf>
    <xf numFmtId="0" fontId="88" fillId="50" borderId="0" applyNumberFormat="0" applyBorder="0" applyAlignment="0" applyProtection="0">
      <alignment vertical="center"/>
    </xf>
    <xf numFmtId="0" fontId="88" fillId="55" borderId="0" applyNumberFormat="0" applyBorder="0" applyAlignment="0" applyProtection="0">
      <alignment vertical="center"/>
    </xf>
    <xf numFmtId="0" fontId="88" fillId="55" borderId="0" applyNumberFormat="0" applyBorder="0" applyAlignment="0" applyProtection="0">
      <alignment vertical="center"/>
    </xf>
    <xf numFmtId="0" fontId="88" fillId="56" borderId="0" applyNumberFormat="0" applyBorder="0" applyAlignment="0" applyProtection="0">
      <alignment vertical="center"/>
    </xf>
    <xf numFmtId="0" fontId="88" fillId="56" borderId="0" applyNumberFormat="0" applyBorder="0" applyAlignment="0" applyProtection="0">
      <alignment vertical="center"/>
    </xf>
    <xf numFmtId="0" fontId="90" fillId="53" borderId="0" applyNumberFormat="0" applyBorder="0" applyAlignment="0" applyProtection="0">
      <alignment vertical="center"/>
    </xf>
    <xf numFmtId="0" fontId="90" fillId="53" borderId="0" applyNumberFormat="0" applyBorder="0" applyAlignment="0" applyProtection="0">
      <alignment vertical="center"/>
    </xf>
    <xf numFmtId="0" fontId="88" fillId="54" borderId="0" applyNumberFormat="0" applyBorder="0" applyAlignment="0" applyProtection="0">
      <alignment vertical="center"/>
    </xf>
    <xf numFmtId="0" fontId="88" fillId="54" borderId="0" applyNumberFormat="0" applyBorder="0" applyAlignment="0" applyProtection="0">
      <alignment vertical="center"/>
    </xf>
    <xf numFmtId="0" fontId="88" fillId="50" borderId="0" applyNumberFormat="0" applyBorder="0" applyAlignment="0" applyProtection="0">
      <alignment vertical="center"/>
    </xf>
    <xf numFmtId="0" fontId="88" fillId="50" borderId="0" applyNumberFormat="0" applyBorder="0" applyAlignment="0" applyProtection="0">
      <alignment vertical="center"/>
    </xf>
    <xf numFmtId="0" fontId="88" fillId="55" borderId="0" applyNumberFormat="0" applyBorder="0" applyAlignment="0" applyProtection="0">
      <alignment vertical="center"/>
    </xf>
    <xf numFmtId="0" fontId="88" fillId="55" borderId="0" applyNumberFormat="0" applyBorder="0" applyAlignment="0" applyProtection="0">
      <alignment vertical="center"/>
    </xf>
    <xf numFmtId="0" fontId="88" fillId="56" borderId="0" applyNumberFormat="0" applyBorder="0" applyAlignment="0" applyProtection="0">
      <alignment vertical="center"/>
    </xf>
    <xf numFmtId="0" fontId="88" fillId="56" borderId="0" applyNumberFormat="0" applyBorder="0" applyAlignment="0" applyProtection="0">
      <alignment vertical="center"/>
    </xf>
    <xf numFmtId="0" fontId="90" fillId="53" borderId="0" applyNumberFormat="0" applyBorder="0" applyAlignment="0" applyProtection="0">
      <alignment vertical="center"/>
    </xf>
    <xf numFmtId="0" fontId="90" fillId="53" borderId="0" applyNumberFormat="0" applyBorder="0" applyAlignment="0" applyProtection="0">
      <alignment vertical="center"/>
    </xf>
    <xf numFmtId="0" fontId="88" fillId="54" borderId="0" applyNumberFormat="0" applyBorder="0" applyAlignment="0" applyProtection="0">
      <alignment vertical="center"/>
    </xf>
    <xf numFmtId="0" fontId="88" fillId="54" borderId="0" applyNumberFormat="0" applyBorder="0" applyAlignment="0" applyProtection="0">
      <alignment vertical="center"/>
    </xf>
    <xf numFmtId="0" fontId="88" fillId="50" borderId="0" applyNumberFormat="0" applyBorder="0" applyAlignment="0" applyProtection="0">
      <alignment vertical="center"/>
    </xf>
    <xf numFmtId="0" fontId="88" fillId="50" borderId="0" applyNumberFormat="0" applyBorder="0" applyAlignment="0" applyProtection="0">
      <alignment vertical="center"/>
    </xf>
    <xf numFmtId="0" fontId="93" fillId="46" borderId="0" applyNumberFormat="0" applyBorder="0" applyAlignment="0" applyProtection="0">
      <alignment vertical="center"/>
    </xf>
    <xf numFmtId="0" fontId="88" fillId="55" borderId="0" applyNumberFormat="0" applyBorder="0" applyAlignment="0" applyProtection="0">
      <alignment vertical="center"/>
    </xf>
    <xf numFmtId="0" fontId="88" fillId="55" borderId="0" applyNumberFormat="0" applyBorder="0" applyAlignment="0" applyProtection="0">
      <alignment vertical="center"/>
    </xf>
    <xf numFmtId="0" fontId="88" fillId="56" borderId="0" applyNumberFormat="0" applyBorder="0" applyAlignment="0" applyProtection="0">
      <alignment vertical="center"/>
    </xf>
    <xf numFmtId="0" fontId="88" fillId="56" borderId="0" applyNumberFormat="0" applyBorder="0" applyAlignment="0" applyProtection="0">
      <alignment vertical="center"/>
    </xf>
    <xf numFmtId="0" fontId="90" fillId="53" borderId="0" applyNumberFormat="0" applyBorder="0" applyAlignment="0" applyProtection="0">
      <alignment vertical="center"/>
    </xf>
    <xf numFmtId="0" fontId="90" fillId="53" borderId="0" applyNumberFormat="0" applyBorder="0" applyAlignment="0" applyProtection="0">
      <alignment vertical="center"/>
    </xf>
    <xf numFmtId="0" fontId="88" fillId="54" borderId="0" applyNumberFormat="0" applyBorder="0" applyAlignment="0" applyProtection="0">
      <alignment vertical="center"/>
    </xf>
    <xf numFmtId="0" fontId="88" fillId="54" borderId="0" applyNumberFormat="0" applyBorder="0" applyAlignment="0" applyProtection="0">
      <alignment vertical="center"/>
    </xf>
    <xf numFmtId="0" fontId="88" fillId="50" borderId="0" applyNumberFormat="0" applyBorder="0" applyAlignment="0" applyProtection="0">
      <alignment vertical="center"/>
    </xf>
    <xf numFmtId="0" fontId="88" fillId="50" borderId="0" applyNumberFormat="0" applyBorder="0" applyAlignment="0" applyProtection="0">
      <alignment vertical="center"/>
    </xf>
    <xf numFmtId="0" fontId="88" fillId="55" borderId="0" applyNumberFormat="0" applyBorder="0" applyAlignment="0" applyProtection="0">
      <alignment vertical="center"/>
    </xf>
    <xf numFmtId="0" fontId="88" fillId="55" borderId="0" applyNumberFormat="0" applyBorder="0" applyAlignment="0" applyProtection="0">
      <alignment vertical="center"/>
    </xf>
    <xf numFmtId="0" fontId="88" fillId="56" borderId="0" applyNumberFormat="0" applyBorder="0" applyAlignment="0" applyProtection="0">
      <alignment vertical="center"/>
    </xf>
    <xf numFmtId="0" fontId="88" fillId="56" borderId="0" applyNumberFormat="0" applyBorder="0" applyAlignment="0" applyProtection="0">
      <alignment vertical="center"/>
    </xf>
    <xf numFmtId="0" fontId="88" fillId="50" borderId="0" applyNumberFormat="0" applyBorder="0" applyAlignment="0" applyProtection="0">
      <alignment vertical="center"/>
    </xf>
    <xf numFmtId="0" fontId="98" fillId="47" borderId="0" applyNumberFormat="0" applyBorder="0" applyAlignment="0" applyProtection="0">
      <alignment vertical="center"/>
    </xf>
    <xf numFmtId="0" fontId="90" fillId="53" borderId="0" applyNumberFormat="0" applyBorder="0" applyAlignment="0" applyProtection="0">
      <alignment vertical="center"/>
    </xf>
    <xf numFmtId="0" fontId="88" fillId="54" borderId="0" applyNumberFormat="0" applyBorder="0" applyAlignment="0" applyProtection="0">
      <alignment vertical="center"/>
    </xf>
    <xf numFmtId="0" fontId="88" fillId="54" borderId="0" applyNumberFormat="0" applyBorder="0" applyAlignment="0" applyProtection="0">
      <alignment vertical="center"/>
    </xf>
    <xf numFmtId="0" fontId="90" fillId="53" borderId="0" applyNumberFormat="0" applyBorder="0" applyAlignment="0" applyProtection="0">
      <alignment vertical="center"/>
    </xf>
    <xf numFmtId="0" fontId="88" fillId="50" borderId="0" applyNumberFormat="0" applyBorder="0" applyAlignment="0" applyProtection="0">
      <alignment vertical="center"/>
    </xf>
    <xf numFmtId="0" fontId="88" fillId="55" borderId="0" applyNumberFormat="0" applyBorder="0" applyAlignment="0" applyProtection="0">
      <alignment vertical="center"/>
    </xf>
    <xf numFmtId="0" fontId="88" fillId="55" borderId="0" applyNumberFormat="0" applyBorder="0" applyAlignment="0" applyProtection="0">
      <alignment vertical="center"/>
    </xf>
    <xf numFmtId="0" fontId="88" fillId="56" borderId="0" applyNumberFormat="0" applyBorder="0" applyAlignment="0" applyProtection="0">
      <alignment vertical="center"/>
    </xf>
    <xf numFmtId="0" fontId="88" fillId="56" borderId="0" applyNumberFormat="0" applyBorder="0" applyAlignment="0" applyProtection="0">
      <alignment vertical="center"/>
    </xf>
    <xf numFmtId="0" fontId="90" fillId="53" borderId="0" applyNumberFormat="0" applyBorder="0" applyAlignment="0" applyProtection="0">
      <alignment vertical="center"/>
    </xf>
    <xf numFmtId="0" fontId="90" fillId="53" borderId="0" applyNumberFormat="0" applyBorder="0" applyAlignment="0" applyProtection="0">
      <alignment vertical="center"/>
    </xf>
    <xf numFmtId="0" fontId="88" fillId="54" borderId="0" applyNumberFormat="0" applyBorder="0" applyAlignment="0" applyProtection="0">
      <alignment vertical="center"/>
    </xf>
    <xf numFmtId="0" fontId="88" fillId="54" borderId="0" applyNumberFormat="0" applyBorder="0" applyAlignment="0" applyProtection="0">
      <alignment vertical="center"/>
    </xf>
    <xf numFmtId="0" fontId="88" fillId="50" borderId="0" applyNumberFormat="0" applyBorder="0" applyAlignment="0" applyProtection="0">
      <alignment vertical="center"/>
    </xf>
    <xf numFmtId="0" fontId="88" fillId="50" borderId="0" applyNumberFormat="0" applyBorder="0" applyAlignment="0" applyProtection="0">
      <alignment vertical="center"/>
    </xf>
    <xf numFmtId="0" fontId="88" fillId="55" borderId="0" applyNumberFormat="0" applyBorder="0" applyAlignment="0" applyProtection="0">
      <alignment vertical="center"/>
    </xf>
    <xf numFmtId="0" fontId="88" fillId="56" borderId="0" applyNumberFormat="0" applyBorder="0" applyAlignment="0" applyProtection="0">
      <alignment vertical="center"/>
    </xf>
    <xf numFmtId="0" fontId="88" fillId="56" borderId="0" applyNumberFormat="0" applyBorder="0" applyAlignment="0" applyProtection="0">
      <alignment vertical="center"/>
    </xf>
    <xf numFmtId="0" fontId="88" fillId="54" borderId="0" applyNumberFormat="0" applyBorder="0" applyAlignment="0" applyProtection="0">
      <alignment vertical="center"/>
    </xf>
    <xf numFmtId="0" fontId="90" fillId="53" borderId="0" applyNumberFormat="0" applyBorder="0" applyAlignment="0" applyProtection="0">
      <alignment vertical="center"/>
    </xf>
    <xf numFmtId="0" fontId="90" fillId="53" borderId="0" applyNumberFormat="0" applyBorder="0" applyAlignment="0" applyProtection="0">
      <alignment vertical="center"/>
    </xf>
    <xf numFmtId="0" fontId="88" fillId="54" borderId="0" applyNumberFormat="0" applyBorder="0" applyAlignment="0" applyProtection="0">
      <alignment vertical="center"/>
    </xf>
    <xf numFmtId="0" fontId="88" fillId="54" borderId="0" applyNumberFormat="0" applyBorder="0" applyAlignment="0" applyProtection="0">
      <alignment vertical="center"/>
    </xf>
    <xf numFmtId="0" fontId="88" fillId="50" borderId="0" applyNumberFormat="0" applyBorder="0" applyAlignment="0" applyProtection="0">
      <alignment vertical="center"/>
    </xf>
    <xf numFmtId="0" fontId="88" fillId="50"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8" fillId="55" borderId="0" applyNumberFormat="0" applyBorder="0" applyAlignment="0" applyProtection="0">
      <alignment vertical="center"/>
    </xf>
    <xf numFmtId="0" fontId="88" fillId="56" borderId="0" applyNumberFormat="0" applyBorder="0" applyAlignment="0" applyProtection="0">
      <alignment vertical="center"/>
    </xf>
    <xf numFmtId="0" fontId="90" fillId="53" borderId="0" applyNumberFormat="0" applyBorder="0" applyAlignment="0" applyProtection="0">
      <alignment vertical="center"/>
    </xf>
    <xf numFmtId="0" fontId="90" fillId="53" borderId="0" applyNumberFormat="0" applyBorder="0" applyAlignment="0" applyProtection="0">
      <alignment vertical="center"/>
    </xf>
    <xf numFmtId="0" fontId="88" fillId="54" borderId="0" applyNumberFormat="0" applyBorder="0" applyAlignment="0" applyProtection="0">
      <alignment vertical="center"/>
    </xf>
    <xf numFmtId="0" fontId="88" fillId="54" borderId="0" applyNumberFormat="0" applyBorder="0" applyAlignment="0" applyProtection="0">
      <alignment vertical="center"/>
    </xf>
    <xf numFmtId="0" fontId="88" fillId="50" borderId="0" applyNumberFormat="0" applyBorder="0" applyAlignment="0" applyProtection="0">
      <alignment vertical="center"/>
    </xf>
    <xf numFmtId="0" fontId="88" fillId="50" borderId="0" applyNumberFormat="0" applyBorder="0" applyAlignment="0" applyProtection="0">
      <alignment vertical="center"/>
    </xf>
    <xf numFmtId="0" fontId="88" fillId="55" borderId="0" applyNumberFormat="0" applyBorder="0" applyAlignment="0" applyProtection="0">
      <alignment vertical="center"/>
    </xf>
    <xf numFmtId="0" fontId="88" fillId="56" borderId="0" applyNumberFormat="0" applyBorder="0" applyAlignment="0" applyProtection="0">
      <alignment vertical="center"/>
    </xf>
    <xf numFmtId="0" fontId="89" fillId="47" borderId="0" applyNumberFormat="0" applyBorder="0" applyAlignment="0" applyProtection="0">
      <alignment vertical="center"/>
    </xf>
    <xf numFmtId="0" fontId="90" fillId="53" borderId="0" applyNumberFormat="0" applyBorder="0" applyAlignment="0" applyProtection="0">
      <alignment vertical="center"/>
    </xf>
    <xf numFmtId="0" fontId="90" fillId="53" borderId="0" applyNumberFormat="0" applyBorder="0" applyAlignment="0" applyProtection="0">
      <alignment vertical="center"/>
    </xf>
    <xf numFmtId="0" fontId="88" fillId="54" borderId="0" applyNumberFormat="0" applyBorder="0" applyAlignment="0" applyProtection="0">
      <alignment vertical="center"/>
    </xf>
    <xf numFmtId="0" fontId="88" fillId="54" borderId="0" applyNumberFormat="0" applyBorder="0" applyAlignment="0" applyProtection="0">
      <alignment vertical="center"/>
    </xf>
    <xf numFmtId="0" fontId="88" fillId="50" borderId="0" applyNumberFormat="0" applyBorder="0" applyAlignment="0" applyProtection="0">
      <alignment vertical="center"/>
    </xf>
    <xf numFmtId="0" fontId="88" fillId="50" borderId="0" applyNumberFormat="0" applyBorder="0" applyAlignment="0" applyProtection="0">
      <alignment vertical="center"/>
    </xf>
    <xf numFmtId="0" fontId="88" fillId="56" borderId="0" applyNumberFormat="0" applyBorder="0" applyAlignment="0" applyProtection="0">
      <alignment vertical="center"/>
    </xf>
    <xf numFmtId="0" fontId="100" fillId="0" borderId="0">
      <alignment vertical="center"/>
    </xf>
    <xf numFmtId="0" fontId="5" fillId="0" borderId="0">
      <alignment vertical="center"/>
    </xf>
    <xf numFmtId="0" fontId="90" fillId="53" borderId="0" applyNumberFormat="0" applyBorder="0" applyAlignment="0" applyProtection="0">
      <alignment vertical="center"/>
    </xf>
    <xf numFmtId="0" fontId="90" fillId="53" borderId="0" applyNumberFormat="0" applyBorder="0" applyAlignment="0" applyProtection="0">
      <alignment vertical="center"/>
    </xf>
    <xf numFmtId="0" fontId="88" fillId="54" borderId="0" applyNumberFormat="0" applyBorder="0" applyAlignment="0" applyProtection="0">
      <alignment vertical="center"/>
    </xf>
    <xf numFmtId="0" fontId="88" fillId="54" borderId="0" applyNumberFormat="0" applyBorder="0" applyAlignment="0" applyProtection="0">
      <alignment vertical="center"/>
    </xf>
    <xf numFmtId="0" fontId="88" fillId="50" borderId="0" applyNumberFormat="0" applyBorder="0" applyAlignment="0" applyProtection="0">
      <alignment vertical="center"/>
    </xf>
    <xf numFmtId="0" fontId="88" fillId="50" borderId="0" applyNumberFormat="0" applyBorder="0" applyAlignment="0" applyProtection="0">
      <alignment vertical="center"/>
    </xf>
    <xf numFmtId="179" fontId="5" fillId="0" borderId="0" applyFont="0" applyFill="0" applyBorder="0" applyAlignment="0" applyProtection="0">
      <alignment vertical="center"/>
    </xf>
    <xf numFmtId="0" fontId="5" fillId="0" borderId="0">
      <alignment vertical="center"/>
    </xf>
    <xf numFmtId="0" fontId="90" fillId="53" borderId="0" applyNumberFormat="0" applyBorder="0" applyAlignment="0" applyProtection="0">
      <alignment vertical="center"/>
    </xf>
    <xf numFmtId="0" fontId="90" fillId="53" borderId="0" applyNumberFormat="0" applyBorder="0" applyAlignment="0" applyProtection="0">
      <alignment vertical="center"/>
    </xf>
    <xf numFmtId="0" fontId="88" fillId="54" borderId="0" applyNumberFormat="0" applyBorder="0" applyAlignment="0" applyProtection="0">
      <alignment vertical="center"/>
    </xf>
    <xf numFmtId="0" fontId="88" fillId="54" borderId="0" applyNumberFormat="0" applyBorder="0" applyAlignment="0" applyProtection="0">
      <alignment vertical="center"/>
    </xf>
    <xf numFmtId="0" fontId="88" fillId="50" borderId="0" applyNumberFormat="0" applyBorder="0" applyAlignment="0" applyProtection="0">
      <alignment vertical="center"/>
    </xf>
    <xf numFmtId="0" fontId="88" fillId="50" borderId="0" applyNumberFormat="0" applyBorder="0" applyAlignment="0" applyProtection="0">
      <alignment vertical="center"/>
    </xf>
    <xf numFmtId="0" fontId="97" fillId="47" borderId="0" applyNumberFormat="0" applyBorder="0" applyAlignment="0" applyProtection="0">
      <alignment vertical="center"/>
    </xf>
    <xf numFmtId="0" fontId="88" fillId="54" borderId="0" applyNumberFormat="0" applyBorder="0" applyAlignment="0" applyProtection="0">
      <alignment vertical="center"/>
    </xf>
    <xf numFmtId="0" fontId="90" fillId="53" borderId="0" applyNumberFormat="0" applyBorder="0" applyAlignment="0" applyProtection="0">
      <alignment vertical="center"/>
    </xf>
    <xf numFmtId="0" fontId="90" fillId="53" borderId="0" applyNumberFormat="0" applyBorder="0" applyAlignment="0" applyProtection="0">
      <alignment vertical="center"/>
    </xf>
    <xf numFmtId="0" fontId="88" fillId="54" borderId="0" applyNumberFormat="0" applyBorder="0" applyAlignment="0" applyProtection="0">
      <alignment vertical="center"/>
    </xf>
    <xf numFmtId="0" fontId="88" fillId="54" borderId="0" applyNumberFormat="0" applyBorder="0" applyAlignment="0" applyProtection="0">
      <alignment vertical="center"/>
    </xf>
    <xf numFmtId="0" fontId="88" fillId="50" borderId="0" applyNumberFormat="0" applyBorder="0" applyAlignment="0" applyProtection="0">
      <alignment vertical="center"/>
    </xf>
    <xf numFmtId="0" fontId="88" fillId="50" borderId="0" applyNumberFormat="0" applyBorder="0" applyAlignment="0" applyProtection="0">
      <alignment vertical="center"/>
    </xf>
    <xf numFmtId="0" fontId="115" fillId="0" borderId="0" applyNumberFormat="0" applyFill="0" applyBorder="0" applyAlignment="0" applyProtection="0">
      <alignment vertical="center"/>
    </xf>
    <xf numFmtId="0" fontId="89" fillId="47" borderId="0" applyNumberFormat="0" applyBorder="0" applyAlignment="0" applyProtection="0">
      <alignment vertical="center"/>
    </xf>
    <xf numFmtId="0" fontId="97" fillId="47" borderId="0" applyNumberFormat="0" applyBorder="0" applyAlignment="0" applyProtection="0">
      <alignment vertical="center"/>
    </xf>
    <xf numFmtId="0" fontId="90" fillId="53" borderId="0" applyNumberFormat="0" applyBorder="0" applyAlignment="0" applyProtection="0">
      <alignment vertical="center"/>
    </xf>
    <xf numFmtId="0" fontId="90" fillId="53" borderId="0" applyNumberFormat="0" applyBorder="0" applyAlignment="0" applyProtection="0">
      <alignment vertical="center"/>
    </xf>
    <xf numFmtId="0" fontId="88" fillId="50" borderId="0" applyNumberFormat="0" applyBorder="0" applyAlignment="0" applyProtection="0">
      <alignment vertical="center"/>
    </xf>
    <xf numFmtId="0" fontId="88" fillId="54" borderId="0" applyNumberFormat="0" applyBorder="0" applyAlignment="0" applyProtection="0">
      <alignment vertical="center"/>
    </xf>
    <xf numFmtId="0" fontId="88" fillId="54" borderId="0" applyNumberFormat="0" applyBorder="0" applyAlignment="0" applyProtection="0">
      <alignment vertical="center"/>
    </xf>
    <xf numFmtId="0" fontId="88" fillId="45" borderId="0" applyNumberFormat="0" applyBorder="0" applyAlignment="0" applyProtection="0">
      <alignment vertical="center"/>
    </xf>
    <xf numFmtId="0" fontId="88" fillId="50" borderId="0" applyNumberFormat="0" applyBorder="0" applyAlignment="0" applyProtection="0">
      <alignment vertical="center"/>
    </xf>
    <xf numFmtId="0" fontId="90" fillId="53" borderId="0" applyNumberFormat="0" applyBorder="0" applyAlignment="0" applyProtection="0">
      <alignment vertical="center"/>
    </xf>
    <xf numFmtId="0" fontId="90" fillId="53" borderId="0" applyNumberFormat="0" applyBorder="0" applyAlignment="0" applyProtection="0">
      <alignment vertical="center"/>
    </xf>
    <xf numFmtId="0" fontId="88" fillId="50" borderId="0" applyNumberFormat="0" applyBorder="0" applyAlignment="0" applyProtection="0">
      <alignment vertical="center"/>
    </xf>
    <xf numFmtId="0" fontId="88" fillId="54" borderId="0" applyNumberFormat="0" applyBorder="0" applyAlignment="0" applyProtection="0">
      <alignment vertical="center"/>
    </xf>
    <xf numFmtId="0" fontId="88" fillId="54" borderId="0" applyNumberFormat="0" applyBorder="0" applyAlignment="0" applyProtection="0">
      <alignment vertical="center"/>
    </xf>
    <xf numFmtId="0" fontId="88" fillId="45" borderId="0" applyNumberFormat="0" applyBorder="0" applyAlignment="0" applyProtection="0">
      <alignment vertical="center"/>
    </xf>
    <xf numFmtId="0" fontId="88" fillId="50" borderId="0" applyNumberFormat="0" applyBorder="0" applyAlignment="0" applyProtection="0">
      <alignment vertical="center"/>
    </xf>
    <xf numFmtId="0" fontId="90" fillId="53" borderId="0" applyNumberFormat="0" applyBorder="0" applyAlignment="0" applyProtection="0">
      <alignment vertical="center"/>
    </xf>
    <xf numFmtId="0" fontId="90" fillId="53" borderId="0" applyNumberFormat="0" applyBorder="0" applyAlignment="0" applyProtection="0">
      <alignment vertical="center"/>
    </xf>
    <xf numFmtId="0" fontId="88" fillId="50" borderId="0" applyNumberFormat="0" applyBorder="0" applyAlignment="0" applyProtection="0">
      <alignment vertical="center"/>
    </xf>
    <xf numFmtId="0" fontId="88" fillId="54" borderId="0" applyNumberFormat="0" applyBorder="0" applyAlignment="0" applyProtection="0">
      <alignment vertical="center"/>
    </xf>
    <xf numFmtId="0" fontId="88" fillId="54" borderId="0" applyNumberFormat="0" applyBorder="0" applyAlignment="0" applyProtection="0">
      <alignment vertical="center"/>
    </xf>
    <xf numFmtId="0" fontId="88" fillId="45" borderId="0" applyNumberFormat="0" applyBorder="0" applyAlignment="0" applyProtection="0">
      <alignment vertical="center"/>
    </xf>
    <xf numFmtId="0" fontId="88" fillId="50" borderId="0" applyNumberFormat="0" applyBorder="0" applyAlignment="0" applyProtection="0">
      <alignment vertical="center"/>
    </xf>
    <xf numFmtId="0" fontId="98" fillId="47" borderId="0" applyNumberFormat="0" applyBorder="0" applyAlignment="0" applyProtection="0">
      <alignment vertical="center"/>
    </xf>
    <xf numFmtId="0" fontId="88" fillId="54" borderId="0" applyNumberFormat="0" applyBorder="0" applyAlignment="0" applyProtection="0">
      <alignment vertical="center"/>
    </xf>
    <xf numFmtId="0" fontId="90" fillId="53" borderId="0" applyNumberFormat="0" applyBorder="0" applyAlignment="0" applyProtection="0">
      <alignment vertical="center"/>
    </xf>
    <xf numFmtId="0" fontId="88" fillId="50" borderId="0" applyNumberFormat="0" applyBorder="0" applyAlignment="0" applyProtection="0">
      <alignment vertical="center"/>
    </xf>
    <xf numFmtId="0" fontId="88" fillId="50" borderId="0" applyNumberFormat="0" applyBorder="0" applyAlignment="0" applyProtection="0">
      <alignment vertical="center"/>
    </xf>
    <xf numFmtId="0" fontId="88" fillId="54" borderId="0" applyNumberFormat="0" applyBorder="0" applyAlignment="0" applyProtection="0">
      <alignment vertical="center"/>
    </xf>
    <xf numFmtId="0" fontId="88" fillId="54" borderId="0" applyNumberFormat="0" applyBorder="0" applyAlignment="0" applyProtection="0">
      <alignment vertical="center"/>
    </xf>
    <xf numFmtId="0" fontId="88" fillId="45" borderId="0" applyNumberFormat="0" applyBorder="0" applyAlignment="0" applyProtection="0">
      <alignment vertical="center"/>
    </xf>
    <xf numFmtId="0" fontId="90" fillId="53" borderId="0" applyNumberFormat="0" applyBorder="0" applyAlignment="0" applyProtection="0">
      <alignment vertical="center"/>
    </xf>
    <xf numFmtId="0" fontId="88" fillId="50" borderId="0" applyNumberFormat="0" applyBorder="0" applyAlignment="0" applyProtection="0">
      <alignment vertical="center"/>
    </xf>
    <xf numFmtId="0" fontId="88" fillId="54" borderId="0" applyNumberFormat="0" applyBorder="0" applyAlignment="0" applyProtection="0">
      <alignment vertical="center"/>
    </xf>
    <xf numFmtId="0" fontId="88" fillId="54" borderId="0" applyNumberFormat="0" applyBorder="0" applyAlignment="0" applyProtection="0">
      <alignment vertical="center"/>
    </xf>
    <xf numFmtId="0" fontId="88" fillId="45" borderId="0" applyNumberFormat="0" applyBorder="0" applyAlignment="0" applyProtection="0">
      <alignment vertical="center"/>
    </xf>
    <xf numFmtId="0" fontId="98" fillId="47" borderId="0" applyNumberFormat="0" applyBorder="0" applyAlignment="0" applyProtection="0">
      <alignment vertical="center"/>
    </xf>
    <xf numFmtId="0" fontId="90" fillId="53" borderId="0" applyNumberFormat="0" applyBorder="0" applyAlignment="0" applyProtection="0">
      <alignment vertical="center"/>
    </xf>
    <xf numFmtId="0" fontId="88" fillId="50" borderId="0" applyNumberFormat="0" applyBorder="0" applyAlignment="0" applyProtection="0">
      <alignment vertical="center"/>
    </xf>
    <xf numFmtId="0" fontId="88" fillId="54" borderId="0" applyNumberFormat="0" applyBorder="0" applyAlignment="0" applyProtection="0">
      <alignment vertical="center"/>
    </xf>
    <xf numFmtId="0" fontId="88" fillId="45" borderId="0" applyNumberFormat="0" applyBorder="0" applyAlignment="0" applyProtection="0">
      <alignment vertical="center"/>
    </xf>
    <xf numFmtId="0" fontId="93" fillId="46" borderId="0" applyNumberFormat="0" applyBorder="0" applyAlignment="0" applyProtection="0">
      <alignment vertical="center"/>
    </xf>
    <xf numFmtId="0" fontId="88" fillId="50" borderId="0" applyNumberFormat="0" applyBorder="0" applyAlignment="0" applyProtection="0">
      <alignment vertical="center"/>
    </xf>
    <xf numFmtId="0" fontId="88" fillId="54" borderId="0" applyNumberFormat="0" applyBorder="0" applyAlignment="0" applyProtection="0">
      <alignment vertical="center"/>
    </xf>
    <xf numFmtId="0" fontId="88" fillId="45" borderId="0" applyNumberFormat="0" applyBorder="0" applyAlignment="0" applyProtection="0">
      <alignment vertical="center"/>
    </xf>
    <xf numFmtId="0" fontId="97" fillId="47" borderId="0" applyNumberFormat="0" applyBorder="0" applyAlignment="0" applyProtection="0">
      <alignment vertical="center"/>
    </xf>
    <xf numFmtId="0" fontId="88" fillId="54" borderId="0" applyNumberFormat="0" applyBorder="0" applyAlignment="0" applyProtection="0">
      <alignment vertical="center"/>
    </xf>
    <xf numFmtId="0" fontId="116" fillId="46" borderId="0" applyNumberFormat="0" applyBorder="0" applyAlignment="0" applyProtection="0">
      <alignment vertical="center"/>
    </xf>
    <xf numFmtId="0" fontId="88" fillId="54" borderId="0" applyNumberFormat="0" applyBorder="0" applyAlignment="0" applyProtection="0">
      <alignment vertical="center"/>
    </xf>
    <xf numFmtId="0" fontId="98" fillId="47" borderId="0" applyNumberFormat="0" applyBorder="0" applyAlignment="0" applyProtection="0">
      <alignment vertical="center"/>
    </xf>
    <xf numFmtId="0" fontId="88" fillId="54" borderId="0" applyNumberFormat="0" applyBorder="0" applyAlignment="0" applyProtection="0">
      <alignment vertical="center"/>
    </xf>
    <xf numFmtId="0" fontId="88" fillId="54" borderId="0" applyNumberFormat="0" applyBorder="0" applyAlignment="0" applyProtection="0">
      <alignment vertical="center"/>
    </xf>
    <xf numFmtId="0" fontId="104" fillId="46" borderId="0" applyNumberFormat="0" applyBorder="0" applyAlignment="0" applyProtection="0">
      <alignment vertical="center"/>
    </xf>
    <xf numFmtId="0" fontId="88" fillId="54"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8" fillId="54" borderId="0" applyNumberFormat="0" applyBorder="0" applyAlignment="0" applyProtection="0">
      <alignment vertical="center"/>
    </xf>
    <xf numFmtId="0" fontId="5" fillId="0" borderId="0">
      <alignment vertical="center"/>
    </xf>
    <xf numFmtId="0" fontId="88" fillId="58" borderId="0" applyNumberFormat="0" applyBorder="0" applyAlignment="0" applyProtection="0">
      <alignment vertical="center"/>
    </xf>
    <xf numFmtId="0" fontId="88" fillId="58" borderId="0" applyNumberFormat="0" applyBorder="0" applyAlignment="0" applyProtection="0">
      <alignment vertical="center"/>
    </xf>
    <xf numFmtId="0" fontId="90" fillId="59" borderId="0" applyNumberFormat="0" applyBorder="0" applyAlignment="0" applyProtection="0">
      <alignment vertical="center"/>
    </xf>
    <xf numFmtId="0" fontId="88" fillId="53" borderId="0" applyNumberFormat="0" applyBorder="0" applyAlignment="0" applyProtection="0">
      <alignment vertical="center"/>
    </xf>
    <xf numFmtId="0" fontId="88" fillId="47" borderId="0" applyNumberFormat="0" applyBorder="0" applyAlignment="0" applyProtection="0">
      <alignment vertical="center"/>
    </xf>
    <xf numFmtId="0" fontId="7" fillId="0" borderId="0">
      <alignment vertical="center"/>
    </xf>
    <xf numFmtId="0" fontId="88" fillId="58" borderId="0" applyNumberFormat="0" applyBorder="0" applyAlignment="0" applyProtection="0">
      <alignment vertical="center"/>
    </xf>
    <xf numFmtId="0" fontId="88" fillId="58" borderId="0" applyNumberFormat="0" applyBorder="0" applyAlignment="0" applyProtection="0">
      <alignment vertical="center"/>
    </xf>
    <xf numFmtId="0" fontId="90" fillId="59" borderId="0" applyNumberFormat="0" applyBorder="0" applyAlignment="0" applyProtection="0">
      <alignment vertical="center"/>
    </xf>
    <xf numFmtId="0" fontId="88" fillId="53" borderId="0" applyNumberFormat="0" applyBorder="0" applyAlignment="0" applyProtection="0">
      <alignment vertical="center"/>
    </xf>
    <xf numFmtId="0" fontId="88" fillId="47" borderId="0" applyNumberFormat="0" applyBorder="0" applyAlignment="0" applyProtection="0">
      <alignment vertical="center"/>
    </xf>
    <xf numFmtId="0" fontId="7" fillId="0" borderId="0">
      <alignment vertical="center"/>
    </xf>
    <xf numFmtId="0" fontId="88" fillId="58" borderId="0" applyNumberFormat="0" applyBorder="0" applyAlignment="0" applyProtection="0">
      <alignment vertical="center"/>
    </xf>
    <xf numFmtId="0" fontId="88" fillId="58" borderId="0" applyNumberFormat="0" applyBorder="0" applyAlignment="0" applyProtection="0">
      <alignment vertical="center"/>
    </xf>
    <xf numFmtId="0" fontId="90" fillId="59" borderId="0" applyNumberFormat="0" applyBorder="0" applyAlignment="0" applyProtection="0">
      <alignment vertical="center"/>
    </xf>
    <xf numFmtId="0" fontId="90" fillId="59" borderId="0" applyNumberFormat="0" applyBorder="0" applyAlignment="0" applyProtection="0">
      <alignment vertical="center"/>
    </xf>
    <xf numFmtId="0" fontId="88" fillId="53" borderId="0" applyNumberFormat="0" applyBorder="0" applyAlignment="0" applyProtection="0">
      <alignment vertical="center"/>
    </xf>
    <xf numFmtId="0" fontId="88" fillId="47" borderId="0" applyNumberFormat="0" applyBorder="0" applyAlignment="0" applyProtection="0">
      <alignment vertical="center"/>
    </xf>
    <xf numFmtId="0" fontId="7" fillId="0" borderId="0">
      <alignment vertical="center"/>
    </xf>
    <xf numFmtId="0" fontId="88" fillId="58" borderId="0" applyNumberFormat="0" applyBorder="0" applyAlignment="0" applyProtection="0">
      <alignment vertical="center"/>
    </xf>
    <xf numFmtId="0" fontId="88" fillId="58" borderId="0" applyNumberFormat="0" applyBorder="0" applyAlignment="0" applyProtection="0">
      <alignment vertical="center"/>
    </xf>
    <xf numFmtId="0" fontId="98" fillId="47" borderId="0" applyNumberFormat="0" applyBorder="0" applyAlignment="0" applyProtection="0">
      <alignment vertical="center"/>
    </xf>
    <xf numFmtId="0" fontId="93" fillId="46" borderId="0" applyNumberFormat="0" applyBorder="0" applyAlignment="0" applyProtection="0">
      <alignment vertical="center"/>
    </xf>
    <xf numFmtId="0" fontId="90" fillId="59" borderId="0" applyNumberFormat="0" applyBorder="0" applyAlignment="0" applyProtection="0">
      <alignment vertical="center"/>
    </xf>
    <xf numFmtId="0" fontId="90" fillId="59" borderId="0" applyNumberFormat="0" applyBorder="0" applyAlignment="0" applyProtection="0">
      <alignment vertical="center"/>
    </xf>
    <xf numFmtId="0" fontId="88" fillId="53" borderId="0" applyNumberFormat="0" applyBorder="0" applyAlignment="0" applyProtection="0">
      <alignment vertical="center"/>
    </xf>
    <xf numFmtId="0" fontId="88" fillId="53" borderId="0" applyNumberFormat="0" applyBorder="0" applyAlignment="0" applyProtection="0">
      <alignment vertical="center"/>
    </xf>
    <xf numFmtId="0" fontId="88" fillId="47" borderId="0" applyNumberFormat="0" applyBorder="0" applyAlignment="0" applyProtection="0">
      <alignment vertical="center"/>
    </xf>
    <xf numFmtId="0" fontId="7" fillId="0" borderId="0">
      <alignment vertical="center"/>
    </xf>
    <xf numFmtId="0" fontId="88" fillId="58" borderId="0" applyNumberFormat="0" applyBorder="0" applyAlignment="0" applyProtection="0">
      <alignment vertical="center"/>
    </xf>
    <xf numFmtId="0" fontId="88" fillId="58" borderId="0" applyNumberFormat="0" applyBorder="0" applyAlignment="0" applyProtection="0">
      <alignment vertical="center"/>
    </xf>
    <xf numFmtId="0" fontId="90" fillId="59" borderId="0" applyNumberFormat="0" applyBorder="0" applyAlignment="0" applyProtection="0">
      <alignment vertical="center"/>
    </xf>
    <xf numFmtId="0" fontId="90" fillId="59" borderId="0" applyNumberFormat="0" applyBorder="0" applyAlignment="0" applyProtection="0">
      <alignment vertical="center"/>
    </xf>
    <xf numFmtId="0" fontId="88" fillId="53" borderId="0" applyNumberFormat="0" applyBorder="0" applyAlignment="0" applyProtection="0">
      <alignment vertical="center"/>
    </xf>
    <xf numFmtId="0" fontId="88" fillId="53" borderId="0" applyNumberFormat="0" applyBorder="0" applyAlignment="0" applyProtection="0">
      <alignment vertical="center"/>
    </xf>
    <xf numFmtId="0" fontId="88" fillId="47" borderId="0" applyNumberFormat="0" applyBorder="0" applyAlignment="0" applyProtection="0">
      <alignment vertical="center"/>
    </xf>
    <xf numFmtId="0" fontId="88" fillId="47" borderId="0" applyNumberFormat="0" applyBorder="0" applyAlignment="0" applyProtection="0">
      <alignment vertical="center"/>
    </xf>
    <xf numFmtId="0" fontId="88" fillId="58" borderId="0" applyNumberFormat="0" applyBorder="0" applyAlignment="0" applyProtection="0">
      <alignment vertical="center"/>
    </xf>
    <xf numFmtId="0" fontId="88" fillId="58" borderId="0" applyNumberFormat="0" applyBorder="0" applyAlignment="0" applyProtection="0">
      <alignment vertical="center"/>
    </xf>
    <xf numFmtId="0" fontId="90" fillId="59" borderId="0" applyNumberFormat="0" applyBorder="0" applyAlignment="0" applyProtection="0">
      <alignment vertical="center"/>
    </xf>
    <xf numFmtId="0" fontId="90" fillId="59" borderId="0" applyNumberFormat="0" applyBorder="0" applyAlignment="0" applyProtection="0">
      <alignment vertical="center"/>
    </xf>
    <xf numFmtId="0" fontId="88" fillId="53" borderId="0" applyNumberFormat="0" applyBorder="0" applyAlignment="0" applyProtection="0">
      <alignment vertical="center"/>
    </xf>
    <xf numFmtId="0" fontId="88" fillId="53" borderId="0" applyNumberFormat="0" applyBorder="0" applyAlignment="0" applyProtection="0">
      <alignment vertical="center"/>
    </xf>
    <xf numFmtId="0" fontId="88" fillId="47" borderId="0" applyNumberFormat="0" applyBorder="0" applyAlignment="0" applyProtection="0">
      <alignment vertical="center"/>
    </xf>
    <xf numFmtId="0" fontId="88" fillId="47" borderId="0" applyNumberFormat="0" applyBorder="0" applyAlignment="0" applyProtection="0">
      <alignment vertical="center"/>
    </xf>
    <xf numFmtId="0" fontId="88" fillId="58" borderId="0" applyNumberFormat="0" applyBorder="0" applyAlignment="0" applyProtection="0">
      <alignment vertical="center"/>
    </xf>
    <xf numFmtId="0" fontId="88" fillId="58" borderId="0" applyNumberFormat="0" applyBorder="0" applyAlignment="0" applyProtection="0">
      <alignment vertical="center"/>
    </xf>
    <xf numFmtId="0" fontId="5" fillId="0" borderId="0">
      <alignment vertical="center"/>
    </xf>
    <xf numFmtId="0" fontId="90" fillId="59" borderId="0" applyNumberFormat="0" applyBorder="0" applyAlignment="0" applyProtection="0">
      <alignment vertical="center"/>
    </xf>
    <xf numFmtId="0" fontId="90" fillId="59" borderId="0" applyNumberFormat="0" applyBorder="0" applyAlignment="0" applyProtection="0">
      <alignment vertical="center"/>
    </xf>
    <xf numFmtId="0" fontId="88" fillId="53" borderId="0" applyNumberFormat="0" applyBorder="0" applyAlignment="0" applyProtection="0">
      <alignment vertical="center"/>
    </xf>
    <xf numFmtId="0" fontId="88" fillId="53" borderId="0" applyNumberFormat="0" applyBorder="0" applyAlignment="0" applyProtection="0">
      <alignment vertical="center"/>
    </xf>
    <xf numFmtId="0" fontId="88" fillId="47" borderId="0" applyNumberFormat="0" applyBorder="0" applyAlignment="0" applyProtection="0">
      <alignment vertical="center"/>
    </xf>
    <xf numFmtId="0" fontId="88" fillId="47" borderId="0" applyNumberFormat="0" applyBorder="0" applyAlignment="0" applyProtection="0">
      <alignment vertical="center"/>
    </xf>
    <xf numFmtId="0" fontId="88" fillId="47" borderId="0" applyNumberFormat="0" applyBorder="0" applyAlignment="0" applyProtection="0">
      <alignment vertical="center"/>
    </xf>
    <xf numFmtId="0" fontId="90" fillId="59" borderId="0" applyNumberFormat="0" applyBorder="0" applyAlignment="0" applyProtection="0">
      <alignment vertical="center"/>
    </xf>
    <xf numFmtId="0" fontId="90" fillId="59" borderId="0" applyNumberFormat="0" applyBorder="0" applyAlignment="0" applyProtection="0">
      <alignment vertical="center"/>
    </xf>
    <xf numFmtId="0" fontId="88" fillId="53" borderId="0" applyNumberFormat="0" applyBorder="0" applyAlignment="0" applyProtection="0">
      <alignment vertical="center"/>
    </xf>
    <xf numFmtId="0" fontId="88" fillId="53" borderId="0" applyNumberFormat="0" applyBorder="0" applyAlignment="0" applyProtection="0">
      <alignment vertical="center"/>
    </xf>
    <xf numFmtId="0" fontId="88" fillId="47" borderId="0" applyNumberFormat="0" applyBorder="0" applyAlignment="0" applyProtection="0">
      <alignment vertical="center"/>
    </xf>
    <xf numFmtId="0" fontId="88" fillId="47" borderId="0" applyNumberFormat="0" applyBorder="0" applyAlignment="0" applyProtection="0">
      <alignment vertical="center"/>
    </xf>
    <xf numFmtId="0" fontId="90" fillId="59" borderId="0" applyNumberFormat="0" applyBorder="0" applyAlignment="0" applyProtection="0">
      <alignment vertical="center"/>
    </xf>
    <xf numFmtId="0" fontId="90" fillId="59" borderId="0" applyNumberFormat="0" applyBorder="0" applyAlignment="0" applyProtection="0">
      <alignment vertical="center"/>
    </xf>
    <xf numFmtId="0" fontId="88" fillId="53" borderId="0" applyNumberFormat="0" applyBorder="0" applyAlignment="0" applyProtection="0">
      <alignment vertical="center"/>
    </xf>
    <xf numFmtId="0" fontId="88" fillId="53" borderId="0" applyNumberFormat="0" applyBorder="0" applyAlignment="0" applyProtection="0">
      <alignment vertical="center"/>
    </xf>
    <xf numFmtId="0" fontId="88" fillId="47" borderId="0" applyNumberFormat="0" applyBorder="0" applyAlignment="0" applyProtection="0">
      <alignment vertical="center"/>
    </xf>
    <xf numFmtId="0" fontId="88" fillId="47" borderId="0" applyNumberFormat="0" applyBorder="0" applyAlignment="0" applyProtection="0">
      <alignment vertical="center"/>
    </xf>
    <xf numFmtId="0" fontId="90" fillId="59" borderId="0" applyNumberFormat="0" applyBorder="0" applyAlignment="0" applyProtection="0">
      <alignment vertical="center"/>
    </xf>
    <xf numFmtId="0" fontId="90" fillId="59" borderId="0" applyNumberFormat="0" applyBorder="0" applyAlignment="0" applyProtection="0">
      <alignment vertical="center"/>
    </xf>
    <xf numFmtId="0" fontId="88" fillId="53" borderId="0" applyNumberFormat="0" applyBorder="0" applyAlignment="0" applyProtection="0">
      <alignment vertical="center"/>
    </xf>
    <xf numFmtId="0" fontId="88" fillId="53" borderId="0" applyNumberFormat="0" applyBorder="0" applyAlignment="0" applyProtection="0">
      <alignment vertical="center"/>
    </xf>
    <xf numFmtId="0" fontId="88" fillId="47" borderId="0" applyNumberFormat="0" applyBorder="0" applyAlignment="0" applyProtection="0">
      <alignment vertical="center"/>
    </xf>
    <xf numFmtId="0" fontId="88" fillId="47" borderId="0" applyNumberFormat="0" applyBorder="0" applyAlignment="0" applyProtection="0">
      <alignment vertical="center"/>
    </xf>
    <xf numFmtId="0" fontId="111" fillId="46" borderId="0" applyNumberFormat="0" applyBorder="0" applyAlignment="0" applyProtection="0">
      <alignment vertical="center"/>
    </xf>
    <xf numFmtId="0" fontId="90" fillId="59" borderId="0" applyNumberFormat="0" applyBorder="0" applyAlignment="0" applyProtection="0">
      <alignment vertical="center"/>
    </xf>
    <xf numFmtId="0" fontId="90" fillId="59" borderId="0" applyNumberFormat="0" applyBorder="0" applyAlignment="0" applyProtection="0">
      <alignment vertical="center"/>
    </xf>
    <xf numFmtId="0" fontId="88" fillId="53" borderId="0" applyNumberFormat="0" applyBorder="0" applyAlignment="0" applyProtection="0">
      <alignment vertical="center"/>
    </xf>
    <xf numFmtId="0" fontId="88" fillId="53" borderId="0" applyNumberFormat="0" applyBorder="0" applyAlignment="0" applyProtection="0">
      <alignment vertical="center"/>
    </xf>
    <xf numFmtId="0" fontId="88" fillId="47" borderId="0" applyNumberFormat="0" applyBorder="0" applyAlignment="0" applyProtection="0">
      <alignment vertical="center"/>
    </xf>
    <xf numFmtId="0" fontId="88" fillId="47" borderId="0" applyNumberFormat="0" applyBorder="0" applyAlignment="0" applyProtection="0">
      <alignment vertical="center"/>
    </xf>
    <xf numFmtId="0" fontId="88" fillId="47" borderId="0" applyNumberFormat="0" applyBorder="0" applyAlignment="0" applyProtection="0">
      <alignment vertical="center"/>
    </xf>
    <xf numFmtId="0" fontId="90" fillId="59" borderId="0" applyNumberFormat="0" applyBorder="0" applyAlignment="0" applyProtection="0">
      <alignment vertical="center"/>
    </xf>
    <xf numFmtId="0" fontId="88" fillId="53" borderId="0" applyNumberFormat="0" applyBorder="0" applyAlignment="0" applyProtection="0">
      <alignment vertical="center"/>
    </xf>
    <xf numFmtId="0" fontId="88" fillId="53" borderId="0" applyNumberFormat="0" applyBorder="0" applyAlignment="0" applyProtection="0">
      <alignment vertical="center"/>
    </xf>
    <xf numFmtId="0" fontId="88" fillId="47" borderId="0" applyNumberFormat="0" applyBorder="0" applyAlignment="0" applyProtection="0">
      <alignment vertical="center"/>
    </xf>
    <xf numFmtId="0" fontId="88" fillId="47" borderId="0" applyNumberFormat="0" applyBorder="0" applyAlignment="0" applyProtection="0">
      <alignment vertical="center"/>
    </xf>
    <xf numFmtId="0" fontId="90" fillId="59" borderId="0" applyNumberFormat="0" applyBorder="0" applyAlignment="0" applyProtection="0">
      <alignment vertical="center"/>
    </xf>
    <xf numFmtId="0" fontId="88" fillId="53" borderId="0" applyNumberFormat="0" applyBorder="0" applyAlignment="0" applyProtection="0">
      <alignment vertical="center"/>
    </xf>
    <xf numFmtId="0" fontId="88" fillId="47" borderId="0" applyNumberFormat="0" applyBorder="0" applyAlignment="0" applyProtection="0">
      <alignment vertical="center"/>
    </xf>
    <xf numFmtId="0" fontId="88" fillId="53" borderId="0" applyNumberFormat="0" applyBorder="0" applyAlignment="0" applyProtection="0">
      <alignment vertical="center"/>
    </xf>
    <xf numFmtId="0" fontId="88" fillId="47" borderId="0" applyNumberFormat="0" applyBorder="0" applyAlignment="0" applyProtection="0">
      <alignment vertical="center"/>
    </xf>
    <xf numFmtId="0" fontId="88" fillId="47" borderId="0" applyNumberFormat="0" applyBorder="0" applyAlignment="0" applyProtection="0">
      <alignment vertical="center"/>
    </xf>
    <xf numFmtId="0" fontId="88" fillId="47" borderId="0" applyNumberFormat="0" applyBorder="0" applyAlignment="0" applyProtection="0">
      <alignment vertical="center"/>
    </xf>
    <xf numFmtId="0" fontId="88" fillId="47" borderId="0" applyNumberFormat="0" applyBorder="0" applyAlignment="0" applyProtection="0">
      <alignment vertical="center"/>
    </xf>
    <xf numFmtId="0" fontId="88" fillId="47" borderId="0" applyNumberFormat="0" applyBorder="0" applyAlignment="0" applyProtection="0">
      <alignment vertical="center"/>
    </xf>
    <xf numFmtId="0" fontId="87" fillId="0" borderId="0">
      <alignment vertical="center"/>
    </xf>
    <xf numFmtId="0" fontId="88" fillId="47" borderId="0" applyNumberFormat="0" applyBorder="0" applyAlignment="0" applyProtection="0">
      <alignment vertical="center"/>
    </xf>
    <xf numFmtId="0" fontId="96" fillId="0" borderId="0">
      <alignment vertical="center"/>
    </xf>
    <xf numFmtId="0" fontId="88" fillId="47" borderId="0" applyNumberFormat="0" applyBorder="0" applyAlignment="0" applyProtection="0">
      <alignment vertical="center"/>
    </xf>
    <xf numFmtId="0" fontId="88" fillId="50" borderId="0" applyNumberFormat="0" applyBorder="0" applyAlignment="0" applyProtection="0">
      <alignment vertical="center"/>
    </xf>
    <xf numFmtId="0" fontId="5" fillId="0" borderId="0">
      <alignment vertical="center"/>
    </xf>
    <xf numFmtId="0" fontId="5" fillId="0" borderId="0">
      <alignment vertical="center"/>
    </xf>
    <xf numFmtId="0" fontId="90" fillId="48" borderId="0" applyNumberFormat="0" applyBorder="0" applyAlignment="0" applyProtection="0">
      <alignment vertical="center"/>
    </xf>
    <xf numFmtId="0" fontId="88" fillId="45" borderId="0" applyNumberFormat="0" applyBorder="0" applyAlignment="0" applyProtection="0">
      <alignment vertical="center"/>
    </xf>
    <xf numFmtId="0" fontId="88" fillId="46" borderId="0" applyNumberFormat="0" applyBorder="0" applyAlignment="0" applyProtection="0">
      <alignment vertical="center"/>
    </xf>
    <xf numFmtId="0" fontId="93" fillId="46" borderId="0" applyNumberFormat="0" applyBorder="0" applyAlignment="0" applyProtection="0">
      <alignment vertical="center"/>
    </xf>
    <xf numFmtId="0" fontId="5" fillId="0" borderId="0">
      <alignment vertical="center"/>
    </xf>
    <xf numFmtId="0" fontId="5" fillId="0" borderId="0">
      <alignment vertical="center"/>
    </xf>
    <xf numFmtId="0" fontId="90" fillId="48" borderId="0" applyNumberFormat="0" applyBorder="0" applyAlignment="0" applyProtection="0">
      <alignment vertical="center"/>
    </xf>
    <xf numFmtId="0" fontId="88" fillId="45" borderId="0" applyNumberFormat="0" applyBorder="0" applyAlignment="0" applyProtection="0">
      <alignment vertical="center"/>
    </xf>
    <xf numFmtId="0" fontId="88" fillId="46" borderId="0" applyNumberFormat="0" applyBorder="0" applyAlignment="0" applyProtection="0">
      <alignment vertical="center"/>
    </xf>
    <xf numFmtId="0" fontId="5" fillId="0" borderId="0">
      <alignment vertical="center"/>
    </xf>
    <xf numFmtId="0" fontId="5" fillId="0" borderId="0">
      <alignment vertical="center"/>
    </xf>
    <xf numFmtId="0" fontId="90" fillId="48" borderId="0" applyNumberFormat="0" applyBorder="0" applyAlignment="0" applyProtection="0">
      <alignment vertical="center"/>
    </xf>
    <xf numFmtId="0" fontId="88" fillId="45" borderId="0" applyNumberFormat="0" applyBorder="0" applyAlignment="0" applyProtection="0">
      <alignment vertical="center"/>
    </xf>
    <xf numFmtId="0" fontId="88" fillId="46" borderId="0" applyNumberFormat="0" applyBorder="0" applyAlignment="0" applyProtection="0">
      <alignment vertical="center"/>
    </xf>
    <xf numFmtId="0" fontId="89" fillId="47" borderId="0" applyNumberFormat="0" applyBorder="0" applyAlignment="0" applyProtection="0">
      <alignment vertical="center"/>
    </xf>
    <xf numFmtId="0" fontId="5" fillId="0" borderId="0">
      <alignment vertical="center"/>
    </xf>
    <xf numFmtId="0" fontId="5" fillId="0" borderId="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88" fillId="45" borderId="0" applyNumberFormat="0" applyBorder="0" applyAlignment="0" applyProtection="0">
      <alignment vertical="center"/>
    </xf>
    <xf numFmtId="0" fontId="88" fillId="46" borderId="0" applyNumberFormat="0" applyBorder="0" applyAlignment="0" applyProtection="0">
      <alignment vertical="center"/>
    </xf>
    <xf numFmtId="0" fontId="5" fillId="0" borderId="0">
      <alignment vertical="center"/>
    </xf>
    <xf numFmtId="0" fontId="5" fillId="0" borderId="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88" fillId="46" borderId="0" applyNumberFormat="0" applyBorder="0" applyAlignment="0" applyProtection="0">
      <alignment vertical="center"/>
    </xf>
    <xf numFmtId="0" fontId="5" fillId="0" borderId="0">
      <alignment vertical="center"/>
    </xf>
    <xf numFmtId="0" fontId="5" fillId="0" borderId="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88" fillId="46" borderId="0" applyNumberFormat="0" applyBorder="0" applyAlignment="0" applyProtection="0">
      <alignment vertical="center"/>
    </xf>
    <xf numFmtId="0" fontId="88" fillId="46" borderId="0" applyNumberFormat="0" applyBorder="0" applyAlignment="0" applyProtection="0">
      <alignment vertical="center"/>
    </xf>
    <xf numFmtId="0" fontId="98" fillId="47" borderId="0" applyNumberFormat="0" applyBorder="0" applyAlignment="0" applyProtection="0">
      <alignment vertical="center"/>
    </xf>
    <xf numFmtId="0" fontId="5" fillId="0" borderId="0">
      <alignment vertical="center"/>
    </xf>
    <xf numFmtId="0" fontId="5" fillId="0" borderId="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88" fillId="46" borderId="0" applyNumberFormat="0" applyBorder="0" applyAlignment="0" applyProtection="0">
      <alignment vertical="center"/>
    </xf>
    <xf numFmtId="0" fontId="88" fillId="46" borderId="0" applyNumberFormat="0" applyBorder="0" applyAlignment="0" applyProtection="0">
      <alignment vertical="center"/>
    </xf>
    <xf numFmtId="0" fontId="104" fillId="46" borderId="0" applyNumberFormat="0" applyBorder="0" applyAlignment="0" applyProtection="0">
      <alignment vertical="center"/>
    </xf>
    <xf numFmtId="0" fontId="5" fillId="0" borderId="0">
      <alignment vertical="center"/>
    </xf>
    <xf numFmtId="0" fontId="5" fillId="0" borderId="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88" fillId="46" borderId="0" applyNumberFormat="0" applyBorder="0" applyAlignment="0" applyProtection="0">
      <alignment vertical="center"/>
    </xf>
    <xf numFmtId="0" fontId="88" fillId="46" borderId="0" applyNumberFormat="0" applyBorder="0" applyAlignment="0" applyProtection="0">
      <alignment vertical="center"/>
    </xf>
    <xf numFmtId="0" fontId="5" fillId="0" borderId="0">
      <alignment vertical="center"/>
    </xf>
    <xf numFmtId="0" fontId="5" fillId="0" borderId="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88" fillId="46" borderId="0" applyNumberFormat="0" applyBorder="0" applyAlignment="0" applyProtection="0">
      <alignment vertical="center"/>
    </xf>
    <xf numFmtId="0" fontId="88" fillId="46" borderId="0" applyNumberFormat="0" applyBorder="0" applyAlignment="0" applyProtection="0">
      <alignment vertical="center"/>
    </xf>
    <xf numFmtId="0" fontId="5" fillId="0" borderId="0">
      <alignment vertical="center"/>
    </xf>
    <xf numFmtId="0" fontId="5" fillId="0" borderId="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88" fillId="46" borderId="0" applyNumberFormat="0" applyBorder="0" applyAlignment="0" applyProtection="0">
      <alignment vertical="center"/>
    </xf>
    <xf numFmtId="0" fontId="88" fillId="46" borderId="0" applyNumberFormat="0" applyBorder="0" applyAlignment="0" applyProtection="0">
      <alignment vertical="center"/>
    </xf>
    <xf numFmtId="0" fontId="89" fillId="47" borderId="0" applyNumberFormat="0" applyBorder="0" applyAlignment="0" applyProtection="0">
      <alignment vertical="center"/>
    </xf>
    <xf numFmtId="0" fontId="88" fillId="55" borderId="0" applyNumberFormat="0" applyBorder="0" applyAlignment="0" applyProtection="0">
      <alignment vertical="center"/>
    </xf>
    <xf numFmtId="0" fontId="88" fillId="56" borderId="0" applyNumberFormat="0" applyBorder="0" applyAlignment="0" applyProtection="0">
      <alignment vertical="center"/>
    </xf>
    <xf numFmtId="0" fontId="5" fillId="0" borderId="0">
      <alignment vertical="center"/>
    </xf>
    <xf numFmtId="0" fontId="88" fillId="46" borderId="0" applyNumberFormat="0" applyBorder="0" applyAlignment="0" applyProtection="0">
      <alignment vertical="center"/>
    </xf>
    <xf numFmtId="0" fontId="5" fillId="0" borderId="0">
      <alignment vertical="center"/>
    </xf>
    <xf numFmtId="0" fontId="5" fillId="0" borderId="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88" fillId="46" borderId="0" applyNumberFormat="0" applyBorder="0" applyAlignment="0" applyProtection="0">
      <alignment vertical="center"/>
    </xf>
    <xf numFmtId="0" fontId="88" fillId="46" borderId="0" applyNumberFormat="0" applyBorder="0" applyAlignment="0" applyProtection="0">
      <alignment vertical="center"/>
    </xf>
    <xf numFmtId="0" fontId="5" fillId="0" borderId="0">
      <alignment vertical="center"/>
    </xf>
    <xf numFmtId="0" fontId="5" fillId="0" borderId="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88" fillId="46" borderId="0" applyNumberFormat="0" applyBorder="0" applyAlignment="0" applyProtection="0">
      <alignment vertical="center"/>
    </xf>
    <xf numFmtId="0" fontId="88" fillId="46" borderId="0" applyNumberFormat="0" applyBorder="0" applyAlignment="0" applyProtection="0">
      <alignment vertical="center"/>
    </xf>
    <xf numFmtId="0" fontId="5" fillId="0" borderId="0">
      <alignment vertical="center"/>
    </xf>
    <xf numFmtId="0" fontId="5" fillId="0" borderId="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88" fillId="46" borderId="0" applyNumberFormat="0" applyBorder="0" applyAlignment="0" applyProtection="0">
      <alignment vertical="center"/>
    </xf>
    <xf numFmtId="0" fontId="88" fillId="46" borderId="0" applyNumberFormat="0" applyBorder="0" applyAlignment="0" applyProtection="0">
      <alignment vertical="center"/>
    </xf>
    <xf numFmtId="0" fontId="5" fillId="0" borderId="0">
      <alignment vertical="center"/>
    </xf>
    <xf numFmtId="0" fontId="5" fillId="0" borderId="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88" fillId="46" borderId="0" applyNumberFormat="0" applyBorder="0" applyAlignment="0" applyProtection="0">
      <alignment vertical="center"/>
    </xf>
    <xf numFmtId="0" fontId="88" fillId="46" borderId="0" applyNumberFormat="0" applyBorder="0" applyAlignment="0" applyProtection="0">
      <alignment vertical="center"/>
    </xf>
    <xf numFmtId="0" fontId="5" fillId="0" borderId="0">
      <alignment vertical="center"/>
    </xf>
    <xf numFmtId="0" fontId="5" fillId="0" borderId="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88" fillId="46" borderId="0" applyNumberFormat="0" applyBorder="0" applyAlignment="0" applyProtection="0">
      <alignment vertical="center"/>
    </xf>
    <xf numFmtId="0" fontId="88" fillId="46" borderId="0" applyNumberFormat="0" applyBorder="0" applyAlignment="0" applyProtection="0">
      <alignment vertical="center"/>
    </xf>
    <xf numFmtId="0" fontId="5" fillId="0" borderId="0">
      <alignment vertical="center"/>
    </xf>
    <xf numFmtId="0" fontId="5" fillId="0" borderId="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88" fillId="46" borderId="0" applyNumberFormat="0" applyBorder="0" applyAlignment="0" applyProtection="0">
      <alignment vertical="center"/>
    </xf>
    <xf numFmtId="0" fontId="88" fillId="46" borderId="0" applyNumberFormat="0" applyBorder="0" applyAlignment="0" applyProtection="0">
      <alignment vertical="center"/>
    </xf>
    <xf numFmtId="0" fontId="5" fillId="0" borderId="0">
      <alignment vertical="center"/>
    </xf>
    <xf numFmtId="0" fontId="5" fillId="0" borderId="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88" fillId="46" borderId="0" applyNumberFormat="0" applyBorder="0" applyAlignment="0" applyProtection="0">
      <alignment vertical="center"/>
    </xf>
    <xf numFmtId="0" fontId="88" fillId="46" borderId="0" applyNumberFormat="0" applyBorder="0" applyAlignment="0" applyProtection="0">
      <alignment vertical="center"/>
    </xf>
    <xf numFmtId="0" fontId="90" fillId="49" borderId="0" applyNumberFormat="0" applyBorder="0" applyAlignment="0" applyProtection="0">
      <alignment vertical="center"/>
    </xf>
    <xf numFmtId="0" fontId="88" fillId="55" borderId="0" applyNumberFormat="0" applyBorder="0" applyAlignment="0" applyProtection="0">
      <alignment vertical="center"/>
    </xf>
    <xf numFmtId="0" fontId="88" fillId="55" borderId="0" applyNumberFormat="0" applyBorder="0" applyAlignment="0" applyProtection="0">
      <alignment vertical="center"/>
    </xf>
    <xf numFmtId="0" fontId="88" fillId="56" borderId="0" applyNumberFormat="0" applyBorder="0" applyAlignment="0" applyProtection="0">
      <alignment vertical="center"/>
    </xf>
    <xf numFmtId="0" fontId="88" fillId="56" borderId="0" applyNumberFormat="0" applyBorder="0" applyAlignment="0" applyProtection="0">
      <alignment vertical="center"/>
    </xf>
    <xf numFmtId="0" fontId="5" fillId="0" borderId="0">
      <alignment vertical="center"/>
    </xf>
    <xf numFmtId="0" fontId="88" fillId="46" borderId="0" applyNumberFormat="0" applyBorder="0" applyAlignment="0" applyProtection="0">
      <alignment vertical="center"/>
    </xf>
    <xf numFmtId="0" fontId="90" fillId="48" borderId="0" applyNumberFormat="0" applyBorder="0" applyAlignment="0" applyProtection="0">
      <alignment vertical="center"/>
    </xf>
    <xf numFmtId="0" fontId="88" fillId="45" borderId="0" applyNumberFormat="0" applyBorder="0" applyAlignment="0" applyProtection="0">
      <alignment vertical="center"/>
    </xf>
    <xf numFmtId="0" fontId="88" fillId="46" borderId="0" applyNumberFormat="0" applyBorder="0" applyAlignment="0" applyProtection="0">
      <alignment vertical="center"/>
    </xf>
    <xf numFmtId="0" fontId="88" fillId="46" borderId="0" applyNumberFormat="0" applyBorder="0" applyAlignment="0" applyProtection="0">
      <alignment vertical="center"/>
    </xf>
    <xf numFmtId="0" fontId="93" fillId="46" borderId="0" applyNumberFormat="0" applyBorder="0" applyAlignment="0" applyProtection="0">
      <alignment vertical="center"/>
    </xf>
    <xf numFmtId="0" fontId="90" fillId="48" borderId="0" applyNumberFormat="0" applyBorder="0" applyAlignment="0" applyProtection="0">
      <alignment vertical="center"/>
    </xf>
    <xf numFmtId="0" fontId="88" fillId="45" borderId="0" applyNumberFormat="0" applyBorder="0" applyAlignment="0" applyProtection="0">
      <alignment vertical="center"/>
    </xf>
    <xf numFmtId="0" fontId="88" fillId="46" borderId="0" applyNumberFormat="0" applyBorder="0" applyAlignment="0" applyProtection="0">
      <alignment vertical="center"/>
    </xf>
    <xf numFmtId="0" fontId="88" fillId="45" borderId="0" applyNumberFormat="0" applyBorder="0" applyAlignment="0" applyProtection="0">
      <alignment vertical="center"/>
    </xf>
    <xf numFmtId="0" fontId="88" fillId="46" borderId="0" applyNumberFormat="0" applyBorder="0" applyAlignment="0" applyProtection="0">
      <alignment vertical="center"/>
    </xf>
    <xf numFmtId="0" fontId="89" fillId="47" borderId="0" applyNumberFormat="0" applyBorder="0" applyAlignment="0" applyProtection="0">
      <alignment vertical="center"/>
    </xf>
    <xf numFmtId="0" fontId="88" fillId="46" borderId="0" applyNumberFormat="0" applyBorder="0" applyAlignment="0" applyProtection="0">
      <alignment vertical="center"/>
    </xf>
    <xf numFmtId="0" fontId="90" fillId="49" borderId="0" applyNumberFormat="0" applyBorder="0" applyAlignment="0" applyProtection="0">
      <alignment vertical="center"/>
    </xf>
    <xf numFmtId="0" fontId="88" fillId="55" borderId="0" applyNumberFormat="0" applyBorder="0" applyAlignment="0" applyProtection="0">
      <alignment vertical="center"/>
    </xf>
    <xf numFmtId="0" fontId="88" fillId="55" borderId="0" applyNumberFormat="0" applyBorder="0" applyAlignment="0" applyProtection="0">
      <alignment vertical="center"/>
    </xf>
    <xf numFmtId="0" fontId="88" fillId="56" borderId="0" applyNumberFormat="0" applyBorder="0" applyAlignment="0" applyProtection="0">
      <alignment vertical="center"/>
    </xf>
    <xf numFmtId="0" fontId="88" fillId="56" borderId="0" applyNumberFormat="0" applyBorder="0" applyAlignment="0" applyProtection="0">
      <alignment vertical="center"/>
    </xf>
    <xf numFmtId="0" fontId="5" fillId="0" borderId="0">
      <alignment vertical="center"/>
    </xf>
    <xf numFmtId="0" fontId="88" fillId="46" borderId="0" applyNumberFormat="0" applyBorder="0" applyAlignment="0" applyProtection="0">
      <alignment vertical="center"/>
    </xf>
    <xf numFmtId="0" fontId="90" fillId="49" borderId="0" applyNumberFormat="0" applyBorder="0" applyAlignment="0" applyProtection="0">
      <alignment vertical="center"/>
    </xf>
    <xf numFmtId="0" fontId="88" fillId="55" borderId="0" applyNumberFormat="0" applyBorder="0" applyAlignment="0" applyProtection="0">
      <alignment vertical="center"/>
    </xf>
    <xf numFmtId="0" fontId="88" fillId="55" borderId="0" applyNumberFormat="0" applyBorder="0" applyAlignment="0" applyProtection="0">
      <alignment vertical="center"/>
    </xf>
    <xf numFmtId="0" fontId="88" fillId="56" borderId="0" applyNumberFormat="0" applyBorder="0" applyAlignment="0" applyProtection="0">
      <alignment vertical="center"/>
    </xf>
    <xf numFmtId="0" fontId="88" fillId="56" borderId="0" applyNumberFormat="0" applyBorder="0" applyAlignment="0" applyProtection="0">
      <alignment vertical="center"/>
    </xf>
    <xf numFmtId="0" fontId="5" fillId="0" borderId="0">
      <alignment vertical="center"/>
    </xf>
    <xf numFmtId="0" fontId="88" fillId="46" borderId="0" applyNumberFormat="0" applyBorder="0" applyAlignment="0" applyProtection="0">
      <alignment vertical="center"/>
    </xf>
    <xf numFmtId="0" fontId="90" fillId="49" borderId="0" applyNumberFormat="0" applyBorder="0" applyAlignment="0" applyProtection="0">
      <alignment vertical="center"/>
    </xf>
    <xf numFmtId="0" fontId="88" fillId="55" borderId="0" applyNumberFormat="0" applyBorder="0" applyAlignment="0" applyProtection="0">
      <alignment vertical="center"/>
    </xf>
    <xf numFmtId="0" fontId="88" fillId="55" borderId="0" applyNumberFormat="0" applyBorder="0" applyAlignment="0" applyProtection="0">
      <alignment vertical="center"/>
    </xf>
    <xf numFmtId="0" fontId="88" fillId="56" borderId="0" applyNumberFormat="0" applyBorder="0" applyAlignment="0" applyProtection="0">
      <alignment vertical="center"/>
    </xf>
    <xf numFmtId="0" fontId="88" fillId="56" borderId="0" applyNumberFormat="0" applyBorder="0" applyAlignment="0" applyProtection="0">
      <alignment vertical="center"/>
    </xf>
    <xf numFmtId="0" fontId="89" fillId="47" borderId="0" applyNumberFormat="0" applyBorder="0" applyAlignment="0" applyProtection="0">
      <alignment vertical="center"/>
    </xf>
    <xf numFmtId="0" fontId="88" fillId="46" borderId="0" applyNumberFormat="0" applyBorder="0" applyAlignment="0" applyProtection="0">
      <alignment vertical="center"/>
    </xf>
    <xf numFmtId="0" fontId="90" fillId="49" borderId="0" applyNumberFormat="0" applyBorder="0" applyAlignment="0" applyProtection="0">
      <alignment vertical="center"/>
    </xf>
    <xf numFmtId="0" fontId="98" fillId="47" borderId="0" applyNumberFormat="0" applyBorder="0" applyAlignment="0" applyProtection="0">
      <alignment vertical="center"/>
    </xf>
    <xf numFmtId="0" fontId="88" fillId="55" borderId="0" applyNumberFormat="0" applyBorder="0" applyAlignment="0" applyProtection="0">
      <alignment vertical="center"/>
    </xf>
    <xf numFmtId="0" fontId="88" fillId="55" borderId="0" applyNumberFormat="0" applyBorder="0" applyAlignment="0" applyProtection="0">
      <alignment vertical="center"/>
    </xf>
    <xf numFmtId="0" fontId="88" fillId="56" borderId="0" applyNumberFormat="0" applyBorder="0" applyAlignment="0" applyProtection="0">
      <alignment vertical="center"/>
    </xf>
    <xf numFmtId="0" fontId="88" fillId="56" borderId="0" applyNumberFormat="0" applyBorder="0" applyAlignment="0" applyProtection="0">
      <alignment vertical="center"/>
    </xf>
    <xf numFmtId="0" fontId="88" fillId="46" borderId="0" applyNumberFormat="0" applyBorder="0" applyAlignment="0" applyProtection="0">
      <alignment vertical="center"/>
    </xf>
    <xf numFmtId="0" fontId="90" fillId="49" borderId="0" applyNumberFormat="0" applyBorder="0" applyAlignment="0" applyProtection="0">
      <alignment vertical="center"/>
    </xf>
    <xf numFmtId="0" fontId="88" fillId="55" borderId="0" applyNumberFormat="0" applyBorder="0" applyAlignment="0" applyProtection="0">
      <alignment vertical="center"/>
    </xf>
    <xf numFmtId="0" fontId="88" fillId="55" borderId="0" applyNumberFormat="0" applyBorder="0" applyAlignment="0" applyProtection="0">
      <alignment vertical="center"/>
    </xf>
    <xf numFmtId="0" fontId="88" fillId="56" borderId="0" applyNumberFormat="0" applyBorder="0" applyAlignment="0" applyProtection="0">
      <alignment vertical="center"/>
    </xf>
    <xf numFmtId="0" fontId="88" fillId="56" borderId="0" applyNumberFormat="0" applyBorder="0" applyAlignment="0" applyProtection="0">
      <alignment vertical="center"/>
    </xf>
    <xf numFmtId="0" fontId="89" fillId="47" borderId="0" applyNumberFormat="0" applyBorder="0" applyAlignment="0" applyProtection="0">
      <alignment vertical="center"/>
    </xf>
    <xf numFmtId="0" fontId="90" fillId="53" borderId="0" applyNumberFormat="0" applyBorder="0" applyAlignment="0" applyProtection="0">
      <alignment vertical="center"/>
    </xf>
    <xf numFmtId="0" fontId="88" fillId="46" borderId="0" applyNumberFormat="0" applyBorder="0" applyAlignment="0" applyProtection="0">
      <alignment vertical="center"/>
    </xf>
    <xf numFmtId="0" fontId="90" fillId="52" borderId="0" applyNumberFormat="0" applyBorder="0" applyAlignment="0" applyProtection="0">
      <alignment vertical="center"/>
    </xf>
    <xf numFmtId="0" fontId="88" fillId="51" borderId="0" applyNumberFormat="0" applyBorder="0" applyAlignment="0" applyProtection="0">
      <alignment vertical="center"/>
    </xf>
    <xf numFmtId="0" fontId="88" fillId="45" borderId="0" applyNumberFormat="0" applyBorder="0" applyAlignment="0" applyProtection="0">
      <alignment vertical="center"/>
    </xf>
    <xf numFmtId="0" fontId="90" fillId="52" borderId="0" applyNumberFormat="0" applyBorder="0" applyAlignment="0" applyProtection="0">
      <alignment vertical="center"/>
    </xf>
    <xf numFmtId="0" fontId="88" fillId="51" borderId="0" applyNumberFormat="0" applyBorder="0" applyAlignment="0" applyProtection="0">
      <alignment vertical="center"/>
    </xf>
    <xf numFmtId="0" fontId="88" fillId="45" borderId="0" applyNumberFormat="0" applyBorder="0" applyAlignment="0" applyProtection="0">
      <alignment vertical="center"/>
    </xf>
    <xf numFmtId="0" fontId="90" fillId="52" borderId="0" applyNumberFormat="0" applyBorder="0" applyAlignment="0" applyProtection="0">
      <alignment vertical="center"/>
    </xf>
    <xf numFmtId="0" fontId="88" fillId="51" borderId="0" applyNumberFormat="0" applyBorder="0" applyAlignment="0" applyProtection="0">
      <alignment vertical="center"/>
    </xf>
    <xf numFmtId="0" fontId="88" fillId="45" borderId="0" applyNumberFormat="0" applyBorder="0" applyAlignment="0" applyProtection="0">
      <alignment vertical="center"/>
    </xf>
    <xf numFmtId="0" fontId="90" fillId="52" borderId="0" applyNumberFormat="0" applyBorder="0" applyAlignment="0" applyProtection="0">
      <alignment vertical="center"/>
    </xf>
    <xf numFmtId="0" fontId="90" fillId="52" borderId="0" applyNumberFormat="0" applyBorder="0" applyAlignment="0" applyProtection="0">
      <alignment vertical="center"/>
    </xf>
    <xf numFmtId="0" fontId="88" fillId="51" borderId="0" applyNumberFormat="0" applyBorder="0" applyAlignment="0" applyProtection="0">
      <alignment vertical="center"/>
    </xf>
    <xf numFmtId="0" fontId="88" fillId="45" borderId="0" applyNumberFormat="0" applyBorder="0" applyAlignment="0" applyProtection="0">
      <alignment vertical="center"/>
    </xf>
    <xf numFmtId="0" fontId="90" fillId="52" borderId="0" applyNumberFormat="0" applyBorder="0" applyAlignment="0" applyProtection="0">
      <alignment vertical="center"/>
    </xf>
    <xf numFmtId="0" fontId="90" fillId="52"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8" fillId="45" borderId="0" applyNumberFormat="0" applyBorder="0" applyAlignment="0" applyProtection="0">
      <alignment vertical="center"/>
    </xf>
    <xf numFmtId="0" fontId="90" fillId="52" borderId="0" applyNumberFormat="0" applyBorder="0" applyAlignment="0" applyProtection="0">
      <alignment vertical="center"/>
    </xf>
    <xf numFmtId="0" fontId="90" fillId="52"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90" fillId="52" borderId="0" applyNumberFormat="0" applyBorder="0" applyAlignment="0" applyProtection="0">
      <alignment vertical="center"/>
    </xf>
    <xf numFmtId="0" fontId="90" fillId="52"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90" fillId="52" borderId="0" applyNumberFormat="0" applyBorder="0" applyAlignment="0" applyProtection="0">
      <alignment vertical="center"/>
    </xf>
    <xf numFmtId="0" fontId="90" fillId="52"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90" fillId="50" borderId="0" applyNumberFormat="0" applyBorder="0" applyAlignment="0" applyProtection="0">
      <alignment vertical="center"/>
    </xf>
    <xf numFmtId="0" fontId="88" fillId="51" borderId="0" applyNumberFormat="0" applyBorder="0" applyAlignment="0" applyProtection="0">
      <alignment vertical="center"/>
    </xf>
    <xf numFmtId="0" fontId="90" fillId="52" borderId="0" applyNumberFormat="0" applyBorder="0" applyAlignment="0" applyProtection="0">
      <alignment vertical="center"/>
    </xf>
    <xf numFmtId="0" fontId="90" fillId="52"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90" fillId="50" borderId="0" applyNumberFormat="0" applyBorder="0" applyAlignment="0" applyProtection="0">
      <alignment vertical="center"/>
    </xf>
    <xf numFmtId="0" fontId="88" fillId="51" borderId="0" applyNumberFormat="0" applyBorder="0" applyAlignment="0" applyProtection="0">
      <alignment vertical="center"/>
    </xf>
    <xf numFmtId="0" fontId="90" fillId="52" borderId="0" applyNumberFormat="0" applyBorder="0" applyAlignment="0" applyProtection="0">
      <alignment vertical="center"/>
    </xf>
    <xf numFmtId="0" fontId="90" fillId="52"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90" fillId="50" borderId="0" applyNumberFormat="0" applyBorder="0" applyAlignment="0" applyProtection="0">
      <alignment vertical="center"/>
    </xf>
    <xf numFmtId="0" fontId="90" fillId="50" borderId="0" applyNumberFormat="0" applyBorder="0" applyAlignment="0" applyProtection="0">
      <alignment vertical="center"/>
    </xf>
    <xf numFmtId="0" fontId="88" fillId="51" borderId="0" applyNumberFormat="0" applyBorder="0" applyAlignment="0" applyProtection="0">
      <alignment vertical="center"/>
    </xf>
    <xf numFmtId="0" fontId="90" fillId="52" borderId="0" applyNumberFormat="0" applyBorder="0" applyAlignment="0" applyProtection="0">
      <alignment vertical="center"/>
    </xf>
    <xf numFmtId="0" fontId="90" fillId="52"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90" fillId="50" borderId="0" applyNumberFormat="0" applyBorder="0" applyAlignment="0" applyProtection="0">
      <alignment vertical="center"/>
    </xf>
    <xf numFmtId="0" fontId="90" fillId="50"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90" fillId="52" borderId="0" applyNumberFormat="0" applyBorder="0" applyAlignment="0" applyProtection="0">
      <alignment vertical="center"/>
    </xf>
    <xf numFmtId="0" fontId="90" fillId="52"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99" fillId="0" borderId="31" applyNumberFormat="0" applyFill="0" applyAlignment="0" applyProtection="0">
      <alignment vertical="center"/>
    </xf>
    <xf numFmtId="0" fontId="90" fillId="50" borderId="0" applyNumberFormat="0" applyBorder="0" applyAlignment="0" applyProtection="0">
      <alignment vertical="center"/>
    </xf>
    <xf numFmtId="0" fontId="90" fillId="50"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90" fillId="52" borderId="0" applyNumberFormat="0" applyBorder="0" applyAlignment="0" applyProtection="0">
      <alignment vertical="center"/>
    </xf>
    <xf numFmtId="0" fontId="90" fillId="52"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99" fillId="0" borderId="31" applyNumberFormat="0" applyFill="0" applyAlignment="0" applyProtection="0">
      <alignment vertical="center"/>
    </xf>
    <xf numFmtId="0" fontId="90" fillId="50" borderId="0" applyNumberFormat="0" applyBorder="0" applyAlignment="0" applyProtection="0">
      <alignment vertical="center"/>
    </xf>
    <xf numFmtId="0" fontId="90" fillId="50"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5" fillId="0" borderId="0">
      <alignment vertical="center"/>
    </xf>
    <xf numFmtId="0" fontId="90" fillId="52"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90" fillId="52" borderId="0" applyNumberFormat="0" applyBorder="0" applyAlignment="0" applyProtection="0">
      <alignment vertical="center"/>
    </xf>
    <xf numFmtId="0" fontId="99" fillId="0" borderId="31" applyNumberFormat="0" applyFill="0" applyAlignment="0" applyProtection="0">
      <alignment vertical="center"/>
    </xf>
    <xf numFmtId="0" fontId="90" fillId="50" borderId="0" applyNumberFormat="0" applyBorder="0" applyAlignment="0" applyProtection="0">
      <alignment vertical="center"/>
    </xf>
    <xf numFmtId="0" fontId="90" fillId="50"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90" fillId="52"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90" fillId="52" borderId="0" applyNumberFormat="0" applyBorder="0" applyAlignment="0" applyProtection="0">
      <alignment vertical="center"/>
    </xf>
    <xf numFmtId="0" fontId="99" fillId="0" borderId="31" applyNumberFormat="0" applyFill="0" applyAlignment="0" applyProtection="0">
      <alignment vertical="center"/>
    </xf>
    <xf numFmtId="0" fontId="90" fillId="50" borderId="0" applyNumberFormat="0" applyBorder="0" applyAlignment="0" applyProtection="0">
      <alignment vertical="center"/>
    </xf>
    <xf numFmtId="0" fontId="90" fillId="50"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9" fillId="47" borderId="0" applyNumberFormat="0" applyBorder="0" applyAlignment="0" applyProtection="0">
      <alignment vertical="center"/>
    </xf>
    <xf numFmtId="0" fontId="90" fillId="52"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99" fillId="0" borderId="31" applyNumberFormat="0" applyFill="0" applyAlignment="0" applyProtection="0">
      <alignment vertical="center"/>
    </xf>
    <xf numFmtId="0" fontId="111" fillId="46" borderId="0" applyNumberFormat="0" applyBorder="0" applyAlignment="0" applyProtection="0">
      <alignment vertical="center"/>
    </xf>
    <xf numFmtId="0" fontId="90" fillId="50" borderId="0" applyNumberFormat="0" applyBorder="0" applyAlignment="0" applyProtection="0">
      <alignment vertical="center"/>
    </xf>
    <xf numFmtId="0" fontId="90" fillId="50"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90" fillId="52" borderId="0" applyNumberFormat="0" applyBorder="0" applyAlignment="0" applyProtection="0">
      <alignment vertical="center"/>
    </xf>
    <xf numFmtId="0" fontId="99" fillId="0" borderId="31" applyNumberFormat="0" applyFill="0" applyAlignment="0" applyProtection="0">
      <alignment vertical="center"/>
    </xf>
    <xf numFmtId="0" fontId="90" fillId="50" borderId="0" applyNumberFormat="0" applyBorder="0" applyAlignment="0" applyProtection="0">
      <alignment vertical="center"/>
    </xf>
    <xf numFmtId="0" fontId="90" fillId="50"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9" fillId="47" borderId="0" applyNumberFormat="0" applyBorder="0" applyAlignment="0" applyProtection="0">
      <alignment vertical="center"/>
    </xf>
    <xf numFmtId="0" fontId="107" fillId="51" borderId="0" applyNumberFormat="0" applyBorder="0" applyAlignment="0" applyProtection="0">
      <alignment vertical="center"/>
    </xf>
    <xf numFmtId="0" fontId="89" fillId="47" borderId="0" applyNumberFormat="0" applyBorder="0" applyAlignment="0" applyProtection="0">
      <alignment vertical="center"/>
    </xf>
    <xf numFmtId="0" fontId="88" fillId="51" borderId="0" applyNumberFormat="0" applyBorder="0" applyAlignment="0" applyProtection="0">
      <alignment vertical="center"/>
    </xf>
    <xf numFmtId="0" fontId="88" fillId="45" borderId="0" applyNumberFormat="0" applyBorder="0" applyAlignment="0" applyProtection="0">
      <alignment vertical="center"/>
    </xf>
    <xf numFmtId="0" fontId="99" fillId="0" borderId="31" applyNumberFormat="0" applyFill="0" applyAlignment="0" applyProtection="0">
      <alignment vertical="center"/>
    </xf>
    <xf numFmtId="0" fontId="89" fillId="47" borderId="0" applyNumberFormat="0" applyBorder="0" applyAlignment="0" applyProtection="0">
      <alignment vertical="center"/>
    </xf>
    <xf numFmtId="0" fontId="88" fillId="55" borderId="0" applyNumberFormat="0" applyBorder="0" applyAlignment="0" applyProtection="0">
      <alignment vertical="center"/>
    </xf>
    <xf numFmtId="0" fontId="88" fillId="56" borderId="0" applyNumberFormat="0" applyBorder="0" applyAlignment="0" applyProtection="0">
      <alignment vertical="center"/>
    </xf>
    <xf numFmtId="0" fontId="88" fillId="55" borderId="0" applyNumberFormat="0" applyBorder="0" applyAlignment="0" applyProtection="0">
      <alignment vertical="center"/>
    </xf>
    <xf numFmtId="0" fontId="88" fillId="56" borderId="0" applyNumberFormat="0" applyBorder="0" applyAlignment="0" applyProtection="0">
      <alignment vertical="center"/>
    </xf>
    <xf numFmtId="0" fontId="98" fillId="47" borderId="0" applyNumberFormat="0" applyBorder="0" applyAlignment="0" applyProtection="0">
      <alignment vertical="center"/>
    </xf>
    <xf numFmtId="40" fontId="5" fillId="0" borderId="0" applyFont="0" applyFill="0" applyBorder="0" applyAlignment="0" applyProtection="0">
      <alignment vertical="center"/>
    </xf>
    <xf numFmtId="0" fontId="93" fillId="46" borderId="0" applyNumberFormat="0" applyBorder="0" applyAlignment="0" applyProtection="0">
      <alignment vertical="center"/>
    </xf>
    <xf numFmtId="0" fontId="89" fillId="47" borderId="0" applyNumberFormat="0" applyBorder="0" applyAlignment="0" applyProtection="0">
      <alignment vertical="center"/>
    </xf>
    <xf numFmtId="0" fontId="103" fillId="47" borderId="0" applyNumberFormat="0" applyBorder="0" applyAlignment="0" applyProtection="0">
      <alignment vertical="center"/>
    </xf>
    <xf numFmtId="0" fontId="88" fillId="56" borderId="0" applyNumberFormat="0" applyBorder="0" applyAlignment="0" applyProtection="0">
      <alignment vertical="center"/>
    </xf>
    <xf numFmtId="0" fontId="90" fillId="53" borderId="0" applyNumberFormat="0" applyBorder="0" applyAlignment="0" applyProtection="0">
      <alignment vertical="center"/>
    </xf>
    <xf numFmtId="0" fontId="88" fillId="50" borderId="0" applyNumberFormat="0" applyBorder="0" applyAlignment="0" applyProtection="0">
      <alignment vertical="center"/>
    </xf>
    <xf numFmtId="0" fontId="90" fillId="49" borderId="0" applyNumberFormat="0" applyBorder="0" applyAlignment="0" applyProtection="0">
      <alignment vertical="center"/>
    </xf>
    <xf numFmtId="0" fontId="98" fillId="47" borderId="0" applyNumberFormat="0" applyBorder="0" applyAlignment="0" applyProtection="0">
      <alignment vertical="center"/>
    </xf>
    <xf numFmtId="0" fontId="93" fillId="46" borderId="0" applyNumberFormat="0" applyBorder="0" applyAlignment="0" applyProtection="0">
      <alignment vertical="center"/>
    </xf>
    <xf numFmtId="0" fontId="88" fillId="55" borderId="0" applyNumberFormat="0" applyBorder="0" applyAlignment="0" applyProtection="0">
      <alignment vertical="center"/>
    </xf>
    <xf numFmtId="0" fontId="88" fillId="55" borderId="0" applyNumberFormat="0" applyBorder="0" applyAlignment="0" applyProtection="0">
      <alignment vertical="center"/>
    </xf>
    <xf numFmtId="0" fontId="88" fillId="56" borderId="0" applyNumberFormat="0" applyBorder="0" applyAlignment="0" applyProtection="0">
      <alignment vertical="center"/>
    </xf>
    <xf numFmtId="0" fontId="88" fillId="56" borderId="0" applyNumberFormat="0" applyBorder="0" applyAlignment="0" applyProtection="0">
      <alignment vertical="center"/>
    </xf>
    <xf numFmtId="0" fontId="88" fillId="56" borderId="0" applyNumberFormat="0" applyBorder="0" applyAlignment="0" applyProtection="0">
      <alignment vertical="center"/>
    </xf>
    <xf numFmtId="0" fontId="98"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8" fillId="56" borderId="0" applyNumberFormat="0" applyBorder="0" applyAlignment="0" applyProtection="0">
      <alignment vertical="center"/>
    </xf>
    <xf numFmtId="0" fontId="88" fillId="56" borderId="0" applyNumberFormat="0" applyBorder="0" applyAlignment="0" applyProtection="0">
      <alignment vertical="center"/>
    </xf>
    <xf numFmtId="0" fontId="0" fillId="0" borderId="0">
      <alignment vertical="center"/>
    </xf>
    <xf numFmtId="0" fontId="0" fillId="0" borderId="0">
      <alignment vertical="center"/>
    </xf>
    <xf numFmtId="0" fontId="113" fillId="49" borderId="0" applyNumberFormat="0" applyBorder="0" applyAlignment="0" applyProtection="0">
      <alignment vertical="center"/>
    </xf>
    <xf numFmtId="0" fontId="88" fillId="56" borderId="0" applyNumberFormat="0" applyBorder="0" applyAlignment="0" applyProtection="0">
      <alignment vertical="center"/>
    </xf>
    <xf numFmtId="0" fontId="88" fillId="58" borderId="0" applyNumberFormat="0" applyBorder="0" applyAlignment="0" applyProtection="0">
      <alignment vertical="center"/>
    </xf>
    <xf numFmtId="0" fontId="88" fillId="58" borderId="0" applyNumberFormat="0" applyBorder="0" applyAlignment="0" applyProtection="0">
      <alignment vertical="center"/>
    </xf>
    <xf numFmtId="0" fontId="88" fillId="58" borderId="0" applyNumberFormat="0" applyBorder="0" applyAlignment="0" applyProtection="0">
      <alignment vertical="center"/>
    </xf>
    <xf numFmtId="0" fontId="100" fillId="0" borderId="0">
      <alignment vertical="center"/>
    </xf>
    <xf numFmtId="0" fontId="89" fillId="47" borderId="0" applyNumberFormat="0" applyBorder="0" applyAlignment="0" applyProtection="0">
      <alignment vertical="center"/>
    </xf>
    <xf numFmtId="0" fontId="88" fillId="58" borderId="0" applyNumberFormat="0" applyBorder="0" applyAlignment="0" applyProtection="0">
      <alignment vertical="center"/>
    </xf>
    <xf numFmtId="0" fontId="117" fillId="46" borderId="0" applyNumberFormat="0" applyBorder="0" applyAlignment="0" applyProtection="0">
      <alignment vertical="center"/>
    </xf>
    <xf numFmtId="0" fontId="88" fillId="58" borderId="0" applyNumberFormat="0" applyBorder="0" applyAlignment="0" applyProtection="0">
      <alignment vertical="center"/>
    </xf>
    <xf numFmtId="0" fontId="90" fillId="52" borderId="0" applyNumberFormat="0" applyBorder="0" applyAlignment="0" applyProtection="0">
      <alignment vertical="center"/>
    </xf>
    <xf numFmtId="0" fontId="88" fillId="58" borderId="0" applyNumberFormat="0" applyBorder="0" applyAlignment="0" applyProtection="0">
      <alignment vertical="center"/>
    </xf>
    <xf numFmtId="0" fontId="88" fillId="58" borderId="0" applyNumberFormat="0" applyBorder="0" applyAlignment="0" applyProtection="0">
      <alignment vertical="center"/>
    </xf>
    <xf numFmtId="0" fontId="90" fillId="52" borderId="0" applyNumberFormat="0" applyBorder="0" applyAlignment="0" applyProtection="0">
      <alignment vertical="center"/>
    </xf>
    <xf numFmtId="0" fontId="88" fillId="58" borderId="0" applyNumberFormat="0" applyBorder="0" applyAlignment="0" applyProtection="0">
      <alignment vertical="center"/>
    </xf>
    <xf numFmtId="0" fontId="88" fillId="58" borderId="0" applyNumberFormat="0" applyBorder="0" applyAlignment="0" applyProtection="0">
      <alignment vertical="center"/>
    </xf>
    <xf numFmtId="0" fontId="108" fillId="46" borderId="0" applyNumberFormat="0" applyBorder="0" applyAlignment="0" applyProtection="0">
      <alignment vertical="center"/>
    </xf>
    <xf numFmtId="0" fontId="90" fillId="52" borderId="0" applyNumberFormat="0" applyBorder="0" applyAlignment="0" applyProtection="0">
      <alignment vertical="center"/>
    </xf>
    <xf numFmtId="0" fontId="88" fillId="58" borderId="0" applyNumberFormat="0" applyBorder="0" applyAlignment="0" applyProtection="0">
      <alignment vertical="center"/>
    </xf>
    <xf numFmtId="0" fontId="88" fillId="58" borderId="0" applyNumberFormat="0" applyBorder="0" applyAlignment="0" applyProtection="0">
      <alignment vertical="center"/>
    </xf>
    <xf numFmtId="0" fontId="88" fillId="58" borderId="0" applyNumberFormat="0" applyBorder="0" applyAlignment="0" applyProtection="0">
      <alignment vertical="center"/>
    </xf>
    <xf numFmtId="0" fontId="88" fillId="58" borderId="0" applyNumberFormat="0" applyBorder="0" applyAlignment="0" applyProtection="0">
      <alignment vertical="center"/>
    </xf>
    <xf numFmtId="0" fontId="5" fillId="0" borderId="0">
      <alignment horizontal="center" vertical="center"/>
    </xf>
    <xf numFmtId="0" fontId="88" fillId="58" borderId="0" applyNumberFormat="0" applyBorder="0" applyAlignment="0" applyProtection="0">
      <alignment vertical="center"/>
    </xf>
    <xf numFmtId="0" fontId="88" fillId="58" borderId="0" applyNumberFormat="0" applyBorder="0" applyAlignment="0" applyProtection="0">
      <alignment vertical="center"/>
    </xf>
    <xf numFmtId="0" fontId="88" fillId="58" borderId="0" applyNumberFormat="0" applyBorder="0" applyAlignment="0" applyProtection="0">
      <alignment vertical="center"/>
    </xf>
    <xf numFmtId="0" fontId="88" fillId="58" borderId="0" applyNumberFormat="0" applyBorder="0" applyAlignment="0" applyProtection="0">
      <alignment vertical="center"/>
    </xf>
    <xf numFmtId="0" fontId="88" fillId="58" borderId="0" applyNumberFormat="0" applyBorder="0" applyAlignment="0" applyProtection="0">
      <alignment vertical="center"/>
    </xf>
    <xf numFmtId="0" fontId="88" fillId="58" borderId="0" applyNumberFormat="0" applyBorder="0" applyAlignment="0" applyProtection="0">
      <alignment vertical="center"/>
    </xf>
    <xf numFmtId="0" fontId="88" fillId="58" borderId="0" applyNumberFormat="0" applyBorder="0" applyAlignment="0" applyProtection="0">
      <alignment vertical="center"/>
    </xf>
    <xf numFmtId="0" fontId="88" fillId="58" borderId="0" applyNumberFormat="0" applyBorder="0" applyAlignment="0" applyProtection="0">
      <alignment vertical="center"/>
    </xf>
    <xf numFmtId="0" fontId="88" fillId="58" borderId="0" applyNumberFormat="0" applyBorder="0" applyAlignment="0" applyProtection="0">
      <alignment vertical="center"/>
    </xf>
    <xf numFmtId="0" fontId="88" fillId="58" borderId="0" applyNumberFormat="0" applyBorder="0" applyAlignment="0" applyProtection="0">
      <alignment vertical="center"/>
    </xf>
    <xf numFmtId="0" fontId="98" fillId="47" borderId="0" applyNumberFormat="0" applyBorder="0" applyAlignment="0" applyProtection="0">
      <alignment vertical="center"/>
    </xf>
    <xf numFmtId="0" fontId="88" fillId="58" borderId="0" applyNumberFormat="0" applyBorder="0" applyAlignment="0" applyProtection="0">
      <alignment vertical="center"/>
    </xf>
    <xf numFmtId="0" fontId="90" fillId="50" borderId="0" applyNumberFormat="0" applyBorder="0" applyAlignment="0" applyProtection="0">
      <alignment vertical="center"/>
    </xf>
    <xf numFmtId="0" fontId="90" fillId="50"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107" fillId="53" borderId="0" applyNumberFormat="0" applyBorder="0" applyAlignment="0" applyProtection="0">
      <alignment vertical="center"/>
    </xf>
    <xf numFmtId="0" fontId="107" fillId="45" borderId="0" applyNumberFormat="0" applyBorder="0" applyAlignment="0" applyProtection="0">
      <alignment vertical="center"/>
    </xf>
    <xf numFmtId="180" fontId="118" fillId="0" borderId="0">
      <alignment vertical="center"/>
    </xf>
    <xf numFmtId="0" fontId="90" fillId="50" borderId="0" applyNumberFormat="0" applyBorder="0" applyAlignment="0" applyProtection="0">
      <alignment vertical="center"/>
    </xf>
    <xf numFmtId="0" fontId="90" fillId="50"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114" fillId="0" borderId="0" applyNumberFormat="0" applyFill="0" applyBorder="0" applyAlignment="0" applyProtection="0">
      <alignment vertical="center"/>
    </xf>
    <xf numFmtId="0" fontId="107" fillId="51" borderId="0" applyNumberFormat="0" applyBorder="0" applyAlignment="0" applyProtection="0">
      <alignment vertical="center"/>
    </xf>
    <xf numFmtId="0" fontId="89" fillId="47" borderId="0" applyNumberFormat="0" applyBorder="0" applyAlignment="0" applyProtection="0">
      <alignment vertical="center"/>
    </xf>
    <xf numFmtId="0" fontId="90" fillId="50" borderId="0" applyNumberFormat="0" applyBorder="0" applyAlignment="0" applyProtection="0">
      <alignment vertical="center"/>
    </xf>
    <xf numFmtId="0" fontId="90" fillId="50"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114" fillId="0" borderId="0" applyNumberFormat="0" applyFill="0" applyBorder="0" applyAlignment="0" applyProtection="0">
      <alignment vertical="center"/>
    </xf>
    <xf numFmtId="0" fontId="107" fillId="55" borderId="0" applyNumberFormat="0" applyBorder="0" applyAlignment="0" applyProtection="0">
      <alignment vertical="center"/>
    </xf>
    <xf numFmtId="0" fontId="89" fillId="47" borderId="0" applyNumberFormat="0" applyBorder="0" applyAlignment="0" applyProtection="0">
      <alignment vertical="center"/>
    </xf>
    <xf numFmtId="0" fontId="90" fillId="50" borderId="0" applyNumberFormat="0" applyBorder="0" applyAlignment="0" applyProtection="0">
      <alignment vertical="center"/>
    </xf>
    <xf numFmtId="0" fontId="90" fillId="50"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93" fillId="46" borderId="0" applyNumberFormat="0" applyBorder="0" applyAlignment="0" applyProtection="0">
      <alignment vertical="center"/>
    </xf>
    <xf numFmtId="0" fontId="1" fillId="0" borderId="0">
      <alignment vertical="center"/>
    </xf>
    <xf numFmtId="0" fontId="88" fillId="51" borderId="0" applyNumberFormat="0" applyBorder="0" applyAlignment="0" applyProtection="0">
      <alignment vertical="center"/>
    </xf>
    <xf numFmtId="0" fontId="119" fillId="0" borderId="0">
      <alignment vertical="center"/>
    </xf>
    <xf numFmtId="0" fontId="90" fillId="50" borderId="0" applyNumberFormat="0" applyBorder="0" applyAlignment="0" applyProtection="0">
      <alignment vertical="center"/>
    </xf>
    <xf numFmtId="0" fontId="90" fillId="50"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90" fillId="50" borderId="0" applyNumberFormat="0" applyBorder="0" applyAlignment="0" applyProtection="0">
      <alignment vertical="center"/>
    </xf>
    <xf numFmtId="0" fontId="90" fillId="50"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90" fillId="50" borderId="0" applyNumberFormat="0" applyBorder="0" applyAlignment="0" applyProtection="0">
      <alignment vertical="center"/>
    </xf>
    <xf numFmtId="0" fontId="90" fillId="50"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90" fillId="50"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103" fillId="47" borderId="0" applyNumberFormat="0" applyBorder="0" applyAlignment="0" applyProtection="0">
      <alignment vertical="center"/>
    </xf>
    <xf numFmtId="0" fontId="90" fillId="50" borderId="0" applyNumberFormat="0" applyBorder="0" applyAlignment="0" applyProtection="0">
      <alignment vertical="center"/>
    </xf>
    <xf numFmtId="0" fontId="88" fillId="51" borderId="0" applyNumberFormat="0" applyBorder="0" applyAlignment="0" applyProtection="0">
      <alignment vertical="center"/>
    </xf>
    <xf numFmtId="0" fontId="93" fillId="46" borderId="0" applyNumberFormat="0" applyBorder="0" applyAlignment="0" applyProtection="0">
      <alignment vertical="center"/>
    </xf>
    <xf numFmtId="0" fontId="88" fillId="51" borderId="0" applyNumberFormat="0" applyBorder="0" applyAlignment="0" applyProtection="0">
      <alignment vertical="center"/>
    </xf>
    <xf numFmtId="0" fontId="98" fillId="47"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9" fillId="47" borderId="0" applyNumberFormat="0" applyBorder="0" applyAlignment="0" applyProtection="0">
      <alignment vertical="center"/>
    </xf>
    <xf numFmtId="0" fontId="93" fillId="46" borderId="0" applyNumberFormat="0" applyBorder="0" applyAlignment="0" applyProtection="0">
      <alignment vertical="center"/>
    </xf>
    <xf numFmtId="0" fontId="88" fillId="50"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88" fillId="50" borderId="0" applyNumberFormat="0" applyBorder="0" applyAlignment="0" applyProtection="0">
      <alignment vertical="center"/>
    </xf>
    <xf numFmtId="0" fontId="88" fillId="50" borderId="0" applyNumberFormat="0" applyBorder="0" applyAlignment="0" applyProtection="0">
      <alignment vertical="center"/>
    </xf>
    <xf numFmtId="0" fontId="88" fillId="50" borderId="0" applyNumberFormat="0" applyBorder="0" applyAlignment="0" applyProtection="0">
      <alignment vertical="center"/>
    </xf>
    <xf numFmtId="0" fontId="88" fillId="50" borderId="0" applyNumberFormat="0" applyBorder="0" applyAlignment="0" applyProtection="0">
      <alignment vertical="center"/>
    </xf>
    <xf numFmtId="0" fontId="88" fillId="50" borderId="0" applyNumberFormat="0" applyBorder="0" applyAlignment="0" applyProtection="0">
      <alignment vertical="center"/>
    </xf>
    <xf numFmtId="0" fontId="88" fillId="50" borderId="0" applyNumberFormat="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97" fillId="47" borderId="0" applyNumberFormat="0" applyBorder="0" applyAlignment="0" applyProtection="0">
      <alignment vertical="center"/>
    </xf>
    <xf numFmtId="0" fontId="90" fillId="49" borderId="0" applyNumberFormat="0" applyBorder="0" applyAlignment="0" applyProtection="0">
      <alignment vertical="center"/>
    </xf>
    <xf numFmtId="0" fontId="90" fillId="49" borderId="0" applyNumberFormat="0" applyBorder="0" applyAlignment="0" applyProtection="0">
      <alignment vertical="center"/>
    </xf>
    <xf numFmtId="0" fontId="88" fillId="53" borderId="0" applyNumberFormat="0" applyBorder="0" applyAlignment="0" applyProtection="0">
      <alignment vertical="center"/>
    </xf>
    <xf numFmtId="0" fontId="90" fillId="49" borderId="0" applyNumberFormat="0" applyBorder="0" applyAlignment="0" applyProtection="0">
      <alignment vertical="center"/>
    </xf>
    <xf numFmtId="0" fontId="90" fillId="49" borderId="0" applyNumberFormat="0" applyBorder="0" applyAlignment="0" applyProtection="0">
      <alignment vertical="center"/>
    </xf>
    <xf numFmtId="0" fontId="89" fillId="47" borderId="0" applyNumberFormat="0" applyBorder="0" applyAlignment="0" applyProtection="0">
      <alignment vertical="center"/>
    </xf>
    <xf numFmtId="0" fontId="88" fillId="53" borderId="0" applyNumberFormat="0" applyBorder="0" applyAlignment="0" applyProtection="0">
      <alignment vertical="center"/>
    </xf>
    <xf numFmtId="0" fontId="90" fillId="49" borderId="0" applyNumberFormat="0" applyBorder="0" applyAlignment="0" applyProtection="0">
      <alignment vertical="center"/>
    </xf>
    <xf numFmtId="0" fontId="90" fillId="49" borderId="0" applyNumberFormat="0" applyBorder="0" applyAlignment="0" applyProtection="0">
      <alignment vertical="center"/>
    </xf>
    <xf numFmtId="0" fontId="88" fillId="53" borderId="0" applyNumberFormat="0" applyBorder="0" applyAlignment="0" applyProtection="0">
      <alignment vertical="center"/>
    </xf>
    <xf numFmtId="0" fontId="90" fillId="49" borderId="0" applyNumberFormat="0" applyBorder="0" applyAlignment="0" applyProtection="0">
      <alignment vertical="center"/>
    </xf>
    <xf numFmtId="0" fontId="90" fillId="49" borderId="0" applyNumberFormat="0" applyBorder="0" applyAlignment="0" applyProtection="0">
      <alignment vertical="center"/>
    </xf>
    <xf numFmtId="0" fontId="88" fillId="53" borderId="0" applyNumberFormat="0" applyBorder="0" applyAlignment="0" applyProtection="0">
      <alignment vertical="center"/>
    </xf>
    <xf numFmtId="0" fontId="93" fillId="46" borderId="0" applyNumberFormat="0" applyBorder="0" applyAlignment="0" applyProtection="0">
      <alignment vertical="center"/>
    </xf>
    <xf numFmtId="0" fontId="90" fillId="49" borderId="0" applyNumberFormat="0" applyBorder="0" applyAlignment="0" applyProtection="0">
      <alignment vertical="center"/>
    </xf>
    <xf numFmtId="0" fontId="90" fillId="49" borderId="0" applyNumberFormat="0" applyBorder="0" applyAlignment="0" applyProtection="0">
      <alignment vertical="center"/>
    </xf>
    <xf numFmtId="0" fontId="89" fillId="47" borderId="0" applyNumberFormat="0" applyBorder="0" applyAlignment="0" applyProtection="0">
      <alignment vertical="center"/>
    </xf>
    <xf numFmtId="0" fontId="88" fillId="53" borderId="0" applyNumberFormat="0" applyBorder="0" applyAlignment="0" applyProtection="0">
      <alignment vertical="center"/>
    </xf>
    <xf numFmtId="0" fontId="90" fillId="49" borderId="0" applyNumberFormat="0" applyBorder="0" applyAlignment="0" applyProtection="0">
      <alignment vertical="center"/>
    </xf>
    <xf numFmtId="0" fontId="90" fillId="49" borderId="0" applyNumberFormat="0" applyBorder="0" applyAlignment="0" applyProtection="0">
      <alignment vertical="center"/>
    </xf>
    <xf numFmtId="0" fontId="88" fillId="53" borderId="0" applyNumberFormat="0" applyBorder="0" applyAlignment="0" applyProtection="0">
      <alignment vertical="center"/>
    </xf>
    <xf numFmtId="0" fontId="90" fillId="49" borderId="0" applyNumberFormat="0" applyBorder="0" applyAlignment="0" applyProtection="0">
      <alignment vertical="center"/>
    </xf>
    <xf numFmtId="0" fontId="90" fillId="49" borderId="0" applyNumberFormat="0" applyBorder="0" applyAlignment="0" applyProtection="0">
      <alignment vertical="center"/>
    </xf>
    <xf numFmtId="0" fontId="93" fillId="46" borderId="0" applyNumberFormat="0" applyBorder="0" applyAlignment="0" applyProtection="0">
      <alignment vertical="center"/>
    </xf>
    <xf numFmtId="0" fontId="88" fillId="53" borderId="0" applyNumberFormat="0" applyBorder="0" applyAlignment="0" applyProtection="0">
      <alignment vertical="center"/>
    </xf>
    <xf numFmtId="0" fontId="90" fillId="49" borderId="0" applyNumberFormat="0" applyBorder="0" applyAlignment="0" applyProtection="0">
      <alignment vertical="center"/>
    </xf>
    <xf numFmtId="0" fontId="90" fillId="49" borderId="0" applyNumberFormat="0" applyBorder="0" applyAlignment="0" applyProtection="0">
      <alignment vertical="center"/>
    </xf>
    <xf numFmtId="0" fontId="88" fillId="53" borderId="0" applyNumberFormat="0" applyBorder="0" applyAlignment="0" applyProtection="0">
      <alignment vertical="center"/>
    </xf>
    <xf numFmtId="0" fontId="5" fillId="0" borderId="0">
      <alignment vertical="center"/>
    </xf>
    <xf numFmtId="0" fontId="5" fillId="0" borderId="0">
      <alignment vertical="center"/>
    </xf>
    <xf numFmtId="0" fontId="90" fillId="48" borderId="0" applyNumberFormat="0" applyBorder="0" applyAlignment="0" applyProtection="0">
      <alignment vertical="center"/>
    </xf>
    <xf numFmtId="0" fontId="88" fillId="45" borderId="0" applyNumberFormat="0" applyBorder="0" applyAlignment="0" applyProtection="0">
      <alignment vertical="center"/>
    </xf>
    <xf numFmtId="0" fontId="98" fillId="47" borderId="0" applyNumberFormat="0" applyBorder="0" applyAlignment="0" applyProtection="0">
      <alignment vertical="center"/>
    </xf>
    <xf numFmtId="0" fontId="88" fillId="45" borderId="0" applyNumberFormat="0" applyBorder="0" applyAlignment="0" applyProtection="0">
      <alignment vertical="center"/>
    </xf>
    <xf numFmtId="0" fontId="97" fillId="47" borderId="0" applyNumberFormat="0" applyBorder="0" applyAlignment="0" applyProtection="0">
      <alignment vertical="center"/>
    </xf>
    <xf numFmtId="0" fontId="116" fillId="46" borderId="0" applyNumberFormat="0" applyBorder="0" applyAlignment="0" applyProtection="0">
      <alignment vertical="center"/>
    </xf>
    <xf numFmtId="0" fontId="88" fillId="45" borderId="0" applyNumberFormat="0" applyBorder="0" applyAlignment="0" applyProtection="0">
      <alignment vertical="center"/>
    </xf>
    <xf numFmtId="0" fontId="88" fillId="45" borderId="0" applyNumberFormat="0" applyBorder="0" applyAlignment="0" applyProtection="0">
      <alignment vertical="center"/>
    </xf>
    <xf numFmtId="0" fontId="93" fillId="46" borderId="0" applyNumberFormat="0" applyBorder="0" applyAlignment="0" applyProtection="0">
      <alignment vertical="center"/>
    </xf>
    <xf numFmtId="0" fontId="88" fillId="45" borderId="0" applyNumberFormat="0" applyBorder="0" applyAlignment="0" applyProtection="0">
      <alignment vertical="center"/>
    </xf>
    <xf numFmtId="0" fontId="93" fillId="46" borderId="0" applyNumberFormat="0" applyBorder="0" applyAlignment="0" applyProtection="0">
      <alignment vertical="center"/>
    </xf>
    <xf numFmtId="0" fontId="88" fillId="45" borderId="0" applyNumberFormat="0" applyBorder="0" applyAlignment="0" applyProtection="0">
      <alignment vertical="center"/>
    </xf>
    <xf numFmtId="0" fontId="98" fillId="47" borderId="0" applyNumberFormat="0" applyBorder="0" applyAlignment="0" applyProtection="0">
      <alignment vertical="center"/>
    </xf>
    <xf numFmtId="0" fontId="89" fillId="47" borderId="0" applyNumberFormat="0" applyBorder="0" applyAlignment="0" applyProtection="0">
      <alignment vertical="center"/>
    </xf>
    <xf numFmtId="0" fontId="88" fillId="45" borderId="0" applyNumberFormat="0" applyBorder="0" applyAlignment="0" applyProtection="0">
      <alignment vertical="center"/>
    </xf>
    <xf numFmtId="0" fontId="89" fillId="47"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8" fillId="51" borderId="0" applyNumberFormat="0" applyBorder="0" applyAlignment="0" applyProtection="0">
      <alignment vertical="center"/>
    </xf>
    <xf numFmtId="0" fontId="88" fillId="55" borderId="0" applyNumberFormat="0" applyBorder="0" applyAlignment="0" applyProtection="0">
      <alignment vertical="center"/>
    </xf>
    <xf numFmtId="0" fontId="88" fillId="55" borderId="0" applyNumberFormat="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88" fillId="55" borderId="0" applyNumberFormat="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88" fillId="55" borderId="0" applyNumberFormat="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97" fillId="47" borderId="0" applyNumberFormat="0" applyBorder="0" applyAlignment="0" applyProtection="0">
      <alignment vertical="center"/>
    </xf>
    <xf numFmtId="0" fontId="88" fillId="55" borderId="0" applyNumberFormat="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88" fillId="55" borderId="0" applyNumberFormat="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88" fillId="55" borderId="0" applyNumberFormat="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98" fillId="47" borderId="0" applyNumberFormat="0" applyBorder="0" applyAlignment="0" applyProtection="0">
      <alignment vertical="center"/>
    </xf>
    <xf numFmtId="0" fontId="88" fillId="55" borderId="0" applyNumberFormat="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17" fillId="46" borderId="0" applyNumberFormat="0" applyBorder="0" applyAlignment="0" applyProtection="0">
      <alignment vertical="center"/>
    </xf>
    <xf numFmtId="0" fontId="88" fillId="55" borderId="0" applyNumberFormat="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0" fillId="0" borderId="0">
      <alignment vertical="center"/>
    </xf>
    <xf numFmtId="0" fontId="0" fillId="0" borderId="0">
      <alignment vertical="center"/>
    </xf>
    <xf numFmtId="0" fontId="113" fillId="50" borderId="0" applyNumberFormat="0" applyBorder="0" applyAlignment="0" applyProtection="0">
      <alignment vertical="center"/>
    </xf>
    <xf numFmtId="0" fontId="0" fillId="0" borderId="0">
      <alignment vertical="center"/>
    </xf>
    <xf numFmtId="0" fontId="0" fillId="0" borderId="0">
      <alignment vertical="center"/>
    </xf>
    <xf numFmtId="0" fontId="113" fillId="53" borderId="0" applyNumberFormat="0" applyBorder="0" applyAlignment="0" applyProtection="0">
      <alignment vertical="center"/>
    </xf>
    <xf numFmtId="0" fontId="103" fillId="47" borderId="0" applyNumberFormat="0" applyBorder="0" applyAlignment="0" applyProtection="0">
      <alignment vertical="center"/>
    </xf>
    <xf numFmtId="0" fontId="0" fillId="0" borderId="0">
      <alignment vertical="center"/>
    </xf>
    <xf numFmtId="0" fontId="0" fillId="0" borderId="0">
      <alignment vertical="center"/>
    </xf>
    <xf numFmtId="0" fontId="113" fillId="59" borderId="0" applyNumberFormat="0" applyBorder="0" applyAlignment="0" applyProtection="0">
      <alignment vertical="center"/>
    </xf>
    <xf numFmtId="40" fontId="5" fillId="0" borderId="0" applyFont="0" applyFill="0" applyBorder="0" applyAlignment="0" applyProtection="0">
      <alignment vertical="center"/>
    </xf>
    <xf numFmtId="0" fontId="90" fillId="59" borderId="0" applyNumberFormat="0" applyBorder="0" applyAlignment="0" applyProtection="0">
      <alignment vertical="center"/>
    </xf>
    <xf numFmtId="0" fontId="0" fillId="0" borderId="0">
      <alignment vertical="center"/>
    </xf>
    <xf numFmtId="0" fontId="0" fillId="0" borderId="0">
      <alignment vertical="center"/>
    </xf>
    <xf numFmtId="0" fontId="113" fillId="48" borderId="0" applyNumberFormat="0" applyBorder="0" applyAlignment="0" applyProtection="0">
      <alignment vertical="center"/>
    </xf>
    <xf numFmtId="0" fontId="90" fillId="59" borderId="0" applyNumberFormat="0" applyBorder="0" applyAlignment="0" applyProtection="0">
      <alignment vertical="center"/>
    </xf>
    <xf numFmtId="0" fontId="0" fillId="0" borderId="0">
      <alignment vertical="center"/>
    </xf>
    <xf numFmtId="0" fontId="0" fillId="0" borderId="0">
      <alignment vertical="center"/>
    </xf>
    <xf numFmtId="0" fontId="113" fillId="52" borderId="0" applyNumberFormat="0" applyBorder="0" applyAlignment="0" applyProtection="0">
      <alignment vertical="center"/>
    </xf>
    <xf numFmtId="0" fontId="91" fillId="0" borderId="29" applyNumberFormat="0" applyFill="0" applyAlignment="0" applyProtection="0">
      <alignment vertical="center"/>
    </xf>
    <xf numFmtId="0" fontId="91" fillId="0" borderId="29" applyNumberFormat="0" applyFill="0" applyAlignment="0" applyProtection="0">
      <alignment vertical="center"/>
    </xf>
    <xf numFmtId="0" fontId="90" fillId="49" borderId="0" applyNumberFormat="0" applyBorder="0" applyAlignment="0" applyProtection="0">
      <alignment vertical="center"/>
    </xf>
    <xf numFmtId="0" fontId="91" fillId="0" borderId="29" applyNumberFormat="0" applyFill="0" applyAlignment="0" applyProtection="0">
      <alignment vertical="center"/>
    </xf>
    <xf numFmtId="0" fontId="91" fillId="0" borderId="29" applyNumberFormat="0" applyFill="0" applyAlignment="0" applyProtection="0">
      <alignment vertical="center"/>
    </xf>
    <xf numFmtId="0" fontId="90" fillId="49" borderId="0" applyNumberFormat="0" applyBorder="0" applyAlignment="0" applyProtection="0">
      <alignment vertical="center"/>
    </xf>
    <xf numFmtId="0" fontId="91" fillId="0" borderId="29" applyNumberFormat="0" applyFill="0" applyAlignment="0" applyProtection="0">
      <alignment vertical="center"/>
    </xf>
    <xf numFmtId="0" fontId="90" fillId="49" borderId="0" applyNumberFormat="0" applyBorder="0" applyAlignment="0" applyProtection="0">
      <alignment vertical="center"/>
    </xf>
    <xf numFmtId="0" fontId="91" fillId="0" borderId="29" applyNumberFormat="0" applyFill="0" applyAlignment="0" applyProtection="0">
      <alignment vertical="center"/>
    </xf>
    <xf numFmtId="0" fontId="90" fillId="49" borderId="0" applyNumberFormat="0" applyBorder="0" applyAlignment="0" applyProtection="0">
      <alignment vertical="center"/>
    </xf>
    <xf numFmtId="0" fontId="91" fillId="0" borderId="29" applyNumberFormat="0" applyFill="0" applyAlignment="0" applyProtection="0">
      <alignment vertical="center"/>
    </xf>
    <xf numFmtId="0" fontId="90" fillId="49" borderId="0" applyNumberFormat="0" applyBorder="0" applyAlignment="0" applyProtection="0">
      <alignment vertical="center"/>
    </xf>
    <xf numFmtId="0" fontId="90" fillId="49" borderId="0" applyNumberFormat="0" applyBorder="0" applyAlignment="0" applyProtection="0">
      <alignment vertical="center"/>
    </xf>
    <xf numFmtId="0" fontId="90" fillId="49" borderId="0" applyNumberFormat="0" applyBorder="0" applyAlignment="0" applyProtection="0">
      <alignment vertical="center"/>
    </xf>
    <xf numFmtId="0" fontId="90" fillId="49" borderId="0" applyNumberFormat="0" applyBorder="0" applyAlignment="0" applyProtection="0">
      <alignment vertical="center"/>
    </xf>
    <xf numFmtId="0" fontId="89" fillId="47" borderId="0" applyNumberFormat="0" applyBorder="0" applyAlignment="0" applyProtection="0">
      <alignment vertical="center"/>
    </xf>
    <xf numFmtId="0" fontId="90" fillId="49" borderId="0" applyNumberFormat="0" applyBorder="0" applyAlignment="0" applyProtection="0">
      <alignment vertical="center"/>
    </xf>
    <xf numFmtId="0" fontId="90" fillId="49" borderId="0" applyNumberFormat="0" applyBorder="0" applyAlignment="0" applyProtection="0">
      <alignment vertical="center"/>
    </xf>
    <xf numFmtId="0" fontId="93" fillId="46" borderId="0" applyNumberFormat="0" applyBorder="0" applyAlignment="0" applyProtection="0">
      <alignment vertical="center"/>
    </xf>
    <xf numFmtId="0" fontId="90" fillId="49" borderId="0" applyNumberFormat="0" applyBorder="0" applyAlignment="0" applyProtection="0">
      <alignment vertical="center"/>
    </xf>
    <xf numFmtId="0" fontId="90" fillId="49" borderId="0" applyNumberFormat="0" applyBorder="0" applyAlignment="0" applyProtection="0">
      <alignment vertical="center"/>
    </xf>
    <xf numFmtId="0" fontId="90" fillId="49" borderId="0" applyNumberFormat="0" applyBorder="0" applyAlignment="0" applyProtection="0">
      <alignment vertical="center"/>
    </xf>
    <xf numFmtId="0" fontId="90" fillId="49" borderId="0" applyNumberFormat="0" applyBorder="0" applyAlignment="0" applyProtection="0">
      <alignment vertical="center"/>
    </xf>
    <xf numFmtId="0" fontId="90" fillId="49" borderId="0" applyNumberFormat="0" applyBorder="0" applyAlignment="0" applyProtection="0">
      <alignment vertical="center"/>
    </xf>
    <xf numFmtId="0" fontId="90" fillId="49" borderId="0" applyNumberFormat="0" applyBorder="0" applyAlignment="0" applyProtection="0">
      <alignment vertical="center"/>
    </xf>
    <xf numFmtId="0" fontId="90" fillId="49" borderId="0" applyNumberFormat="0" applyBorder="0" applyAlignment="0" applyProtection="0">
      <alignment vertical="center"/>
    </xf>
    <xf numFmtId="0" fontId="90" fillId="49" borderId="0" applyNumberFormat="0" applyBorder="0" applyAlignment="0" applyProtection="0">
      <alignment vertical="center"/>
    </xf>
    <xf numFmtId="0" fontId="90" fillId="49" borderId="0" applyNumberFormat="0" applyBorder="0" applyAlignment="0" applyProtection="0">
      <alignment vertical="center"/>
    </xf>
    <xf numFmtId="0" fontId="90" fillId="49" borderId="0" applyNumberFormat="0" applyBorder="0" applyAlignment="0" applyProtection="0">
      <alignment vertical="center"/>
    </xf>
    <xf numFmtId="0" fontId="90" fillId="49" borderId="0" applyNumberFormat="0" applyBorder="0" applyAlignment="0" applyProtection="0">
      <alignment vertical="center"/>
    </xf>
    <xf numFmtId="0" fontId="90" fillId="49" borderId="0" applyNumberFormat="0" applyBorder="0" applyAlignment="0" applyProtection="0">
      <alignment vertical="center"/>
    </xf>
    <xf numFmtId="0" fontId="90" fillId="49" borderId="0" applyNumberFormat="0" applyBorder="0" applyAlignment="0" applyProtection="0">
      <alignment vertical="center"/>
    </xf>
    <xf numFmtId="0" fontId="90" fillId="50" borderId="0" applyNumberFormat="0" applyBorder="0" applyAlignment="0" applyProtection="0">
      <alignment vertical="center"/>
    </xf>
    <xf numFmtId="0" fontId="90" fillId="50" borderId="0" applyNumberFormat="0" applyBorder="0" applyAlignment="0" applyProtection="0">
      <alignment vertical="center"/>
    </xf>
    <xf numFmtId="0" fontId="90" fillId="50" borderId="0" applyNumberFormat="0" applyBorder="0" applyAlignment="0" applyProtection="0">
      <alignment vertical="center"/>
    </xf>
    <xf numFmtId="0" fontId="90" fillId="50" borderId="0" applyNumberFormat="0" applyBorder="0" applyAlignment="0" applyProtection="0">
      <alignment vertical="center"/>
    </xf>
    <xf numFmtId="0" fontId="90" fillId="50" borderId="0" applyNumberFormat="0" applyBorder="0" applyAlignment="0" applyProtection="0">
      <alignment vertical="center"/>
    </xf>
    <xf numFmtId="0" fontId="90" fillId="50" borderId="0" applyNumberFormat="0" applyBorder="0" applyAlignment="0" applyProtection="0">
      <alignment vertical="center"/>
    </xf>
    <xf numFmtId="0" fontId="90" fillId="50" borderId="0" applyNumberFormat="0" applyBorder="0" applyAlignment="0" applyProtection="0">
      <alignment vertical="center"/>
    </xf>
    <xf numFmtId="0" fontId="90" fillId="53" borderId="0" applyNumberFormat="0" applyBorder="0" applyAlignment="0" applyProtection="0">
      <alignment vertical="center"/>
    </xf>
    <xf numFmtId="0" fontId="93" fillId="46" borderId="0" applyNumberFormat="0" applyBorder="0" applyAlignment="0" applyProtection="0">
      <alignment vertical="center"/>
    </xf>
    <xf numFmtId="0" fontId="90" fillId="53" borderId="0" applyNumberFormat="0" applyBorder="0" applyAlignment="0" applyProtection="0">
      <alignment vertical="center"/>
    </xf>
    <xf numFmtId="0" fontId="97" fillId="47" borderId="0" applyNumberFormat="0" applyBorder="0" applyAlignment="0" applyProtection="0">
      <alignment vertical="center"/>
    </xf>
    <xf numFmtId="0" fontId="90" fillId="53" borderId="0" applyNumberFormat="0" applyBorder="0" applyAlignment="0" applyProtection="0">
      <alignment vertical="center"/>
    </xf>
    <xf numFmtId="0" fontId="93" fillId="46" borderId="0" applyNumberFormat="0" applyBorder="0" applyAlignment="0" applyProtection="0">
      <alignment vertical="center"/>
    </xf>
    <xf numFmtId="0" fontId="90" fillId="53" borderId="0" applyNumberFormat="0" applyBorder="0" applyAlignment="0" applyProtection="0">
      <alignment vertical="center"/>
    </xf>
    <xf numFmtId="0" fontId="90" fillId="53" borderId="0" applyNumberFormat="0" applyBorder="0" applyAlignment="0" applyProtection="0">
      <alignment vertical="center"/>
    </xf>
    <xf numFmtId="0" fontId="90" fillId="53" borderId="0" applyNumberFormat="0" applyBorder="0" applyAlignment="0" applyProtection="0">
      <alignment vertical="center"/>
    </xf>
    <xf numFmtId="0" fontId="90" fillId="59" borderId="0" applyNumberFormat="0" applyBorder="0" applyAlignment="0" applyProtection="0">
      <alignment vertical="center"/>
    </xf>
    <xf numFmtId="0" fontId="48" fillId="0" borderId="33" applyNumberFormat="0" applyFill="0" applyAlignment="0" applyProtection="0">
      <alignment vertical="center"/>
    </xf>
    <xf numFmtId="0" fontId="112" fillId="0" borderId="33" applyNumberFormat="0" applyFill="0" applyAlignment="0" applyProtection="0">
      <alignment vertical="center"/>
    </xf>
    <xf numFmtId="0" fontId="89" fillId="47" borderId="0" applyNumberFormat="0" applyBorder="0" applyAlignment="0" applyProtection="0">
      <alignment vertical="center"/>
    </xf>
    <xf numFmtId="0" fontId="90" fillId="59" borderId="0" applyNumberFormat="0" applyBorder="0" applyAlignment="0" applyProtection="0">
      <alignment vertical="center"/>
    </xf>
    <xf numFmtId="0" fontId="97" fillId="47" borderId="0" applyNumberFormat="0" applyBorder="0" applyAlignment="0" applyProtection="0">
      <alignment vertical="center"/>
    </xf>
    <xf numFmtId="0" fontId="90" fillId="59" borderId="0" applyNumberFormat="0" applyBorder="0" applyAlignment="0" applyProtection="0">
      <alignment vertical="center"/>
    </xf>
    <xf numFmtId="0" fontId="90" fillId="59" borderId="0" applyNumberFormat="0" applyBorder="0" applyAlignment="0" applyProtection="0">
      <alignment vertical="center"/>
    </xf>
    <xf numFmtId="0" fontId="90" fillId="59" borderId="0" applyNumberFormat="0" applyBorder="0" applyAlignment="0" applyProtection="0">
      <alignment vertical="center"/>
    </xf>
    <xf numFmtId="0" fontId="90" fillId="59" borderId="0" applyNumberFormat="0" applyBorder="0" applyAlignment="0" applyProtection="0">
      <alignment vertical="center"/>
    </xf>
    <xf numFmtId="0" fontId="90" fillId="59" borderId="0" applyNumberFormat="0" applyBorder="0" applyAlignment="0" applyProtection="0">
      <alignment vertical="center"/>
    </xf>
    <xf numFmtId="0" fontId="89" fillId="47" borderId="0" applyNumberFormat="0" applyBorder="0" applyAlignment="0" applyProtection="0">
      <alignment vertical="center"/>
    </xf>
    <xf numFmtId="0" fontId="90" fillId="59" borderId="0" applyNumberFormat="0" applyBorder="0" applyAlignment="0" applyProtection="0">
      <alignment vertical="center"/>
    </xf>
    <xf numFmtId="0" fontId="90" fillId="59" borderId="0" applyNumberFormat="0" applyBorder="0" applyAlignment="0" applyProtection="0">
      <alignment vertical="center"/>
    </xf>
    <xf numFmtId="0" fontId="5" fillId="0" borderId="0">
      <alignment vertical="center"/>
    </xf>
    <xf numFmtId="0" fontId="5" fillId="0" borderId="0">
      <alignment vertical="center"/>
    </xf>
    <xf numFmtId="0" fontId="90" fillId="48" borderId="0" applyNumberFormat="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0" fontId="90" fillId="48" borderId="0" applyNumberFormat="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0" fontId="90" fillId="48" borderId="0" applyNumberFormat="0" applyBorder="0" applyAlignment="0" applyProtection="0">
      <alignment vertical="center"/>
    </xf>
    <xf numFmtId="0" fontId="97" fillId="47" borderId="0" applyNumberFormat="0" applyBorder="0" applyAlignment="0" applyProtection="0">
      <alignment vertical="center"/>
    </xf>
    <xf numFmtId="0" fontId="89" fillId="47" borderId="0" applyNumberFormat="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0" fontId="90" fillId="48" borderId="0" applyNumberFormat="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0" fontId="90" fillId="48" borderId="0" applyNumberFormat="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0" fontId="90" fillId="48" borderId="0" applyNumberFormat="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0" fontId="104" fillId="46" borderId="0" applyNumberFormat="0" applyBorder="0" applyAlignment="0" applyProtection="0">
      <alignment vertical="center"/>
    </xf>
    <xf numFmtId="0" fontId="90" fillId="48" borderId="0" applyNumberFormat="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0" fontId="90" fillId="48" borderId="0" applyNumberFormat="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0" fontId="90" fillId="48" borderId="0" applyNumberFormat="0" applyBorder="0" applyAlignment="0" applyProtection="0">
      <alignment vertical="center"/>
    </xf>
    <xf numFmtId="0" fontId="90" fillId="52" borderId="0" applyNumberFormat="0" applyBorder="0" applyAlignment="0" applyProtection="0">
      <alignment vertical="center"/>
    </xf>
    <xf numFmtId="0" fontId="90" fillId="52" borderId="0" applyNumberFormat="0" applyBorder="0" applyAlignment="0" applyProtection="0">
      <alignment vertical="center"/>
    </xf>
    <xf numFmtId="0" fontId="90" fillId="52" borderId="0" applyNumberFormat="0" applyBorder="0" applyAlignment="0" applyProtection="0">
      <alignment vertical="center"/>
    </xf>
    <xf numFmtId="0" fontId="90" fillId="52" borderId="0" applyNumberFormat="0" applyBorder="0" applyAlignment="0" applyProtection="0">
      <alignment vertical="center"/>
    </xf>
    <xf numFmtId="0" fontId="90" fillId="52" borderId="0" applyNumberFormat="0" applyBorder="0" applyAlignment="0" applyProtection="0">
      <alignment vertical="center"/>
    </xf>
    <xf numFmtId="0" fontId="93" fillId="46" borderId="0" applyNumberFormat="0" applyBorder="0" applyAlignment="0" applyProtection="0">
      <alignment vertical="center"/>
    </xf>
    <xf numFmtId="0" fontId="90" fillId="52" borderId="0" applyNumberFormat="0" applyBorder="0" applyAlignment="0" applyProtection="0">
      <alignment vertical="center"/>
    </xf>
    <xf numFmtId="0" fontId="113" fillId="61" borderId="0" applyNumberFormat="0" applyBorder="0" applyAlignment="0" applyProtection="0">
      <alignment vertical="center"/>
    </xf>
    <xf numFmtId="0" fontId="113" fillId="60" borderId="0" applyNumberFormat="0" applyBorder="0" applyAlignment="0" applyProtection="0">
      <alignment vertical="center"/>
    </xf>
    <xf numFmtId="0" fontId="5" fillId="0" borderId="0">
      <alignment vertical="center"/>
    </xf>
    <xf numFmtId="0" fontId="113" fillId="64" borderId="0" applyNumberFormat="0" applyBorder="0" applyAlignment="0" applyProtection="0">
      <alignment vertical="center"/>
    </xf>
    <xf numFmtId="0" fontId="113" fillId="59" borderId="0" applyNumberFormat="0" applyBorder="0" applyAlignment="0" applyProtection="0">
      <alignment vertical="center"/>
    </xf>
    <xf numFmtId="0" fontId="113" fillId="62" borderId="0" applyNumberFormat="0" applyBorder="0" applyAlignment="0" applyProtection="0">
      <alignment vertical="center"/>
    </xf>
    <xf numFmtId="0" fontId="109" fillId="47" borderId="0" applyNumberFormat="0" applyBorder="0" applyAlignment="0" applyProtection="0">
      <alignment vertical="center"/>
    </xf>
    <xf numFmtId="0" fontId="121" fillId="57" borderId="30" applyNumberFormat="0" applyAlignment="0" applyProtection="0">
      <alignment vertical="center"/>
    </xf>
    <xf numFmtId="0" fontId="122" fillId="0" borderId="0">
      <alignment vertical="center"/>
    </xf>
    <xf numFmtId="0" fontId="88" fillId="0" borderId="0">
      <alignment vertical="center"/>
    </xf>
    <xf numFmtId="0" fontId="88" fillId="0" borderId="0">
      <alignment vertical="center"/>
    </xf>
    <xf numFmtId="0" fontId="123" fillId="65" borderId="36" applyNumberFormat="0" applyAlignment="0" applyProtection="0">
      <alignment vertical="center"/>
    </xf>
    <xf numFmtId="0" fontId="9" fillId="0" borderId="0" applyNumberFormat="0" applyFill="0" applyBorder="0" applyAlignment="0" applyProtection="0">
      <alignment vertical="center"/>
    </xf>
    <xf numFmtId="0" fontId="124" fillId="0" borderId="6">
      <alignment horizontal="center" vertical="center"/>
    </xf>
    <xf numFmtId="0" fontId="101" fillId="0" borderId="32" applyNumberFormat="0" applyFill="0" applyAlignment="0" applyProtection="0">
      <alignment vertical="center"/>
    </xf>
    <xf numFmtId="0" fontId="89" fillId="47" borderId="0" applyNumberFormat="0" applyBorder="0" applyAlignment="0" applyProtection="0">
      <alignment vertical="center"/>
    </xf>
    <xf numFmtId="38" fontId="96" fillId="0" borderId="0" applyFill="0" applyBorder="0" applyAlignment="0" applyProtection="0">
      <alignment vertical="center"/>
    </xf>
    <xf numFmtId="181" fontId="5" fillId="0" borderId="0" applyFont="0" applyFill="0" applyBorder="0" applyAlignment="0" applyProtection="0">
      <alignment vertical="center"/>
    </xf>
    <xf numFmtId="182" fontId="5" fillId="0" borderId="0" applyFont="0" applyFill="0" applyBorder="0" applyAlignment="0" applyProtection="0">
      <alignment vertical="center"/>
    </xf>
    <xf numFmtId="0" fontId="97" fillId="47" borderId="0" applyNumberFormat="0" applyBorder="0" applyAlignment="0" applyProtection="0">
      <alignment vertical="center"/>
    </xf>
    <xf numFmtId="0" fontId="125" fillId="0" borderId="0" applyNumberFormat="0" applyFill="0" applyBorder="0" applyAlignment="0" applyProtection="0">
      <alignment vertical="center"/>
    </xf>
    <xf numFmtId="0" fontId="117" fillId="46" borderId="0" applyNumberFormat="0" applyBorder="0" applyAlignment="0" applyProtection="0">
      <alignment vertical="center"/>
    </xf>
    <xf numFmtId="0" fontId="87" fillId="0" borderId="0">
      <alignment vertical="center"/>
    </xf>
    <xf numFmtId="0" fontId="126" fillId="57" borderId="0" applyNumberFormat="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7" fillId="0" borderId="0">
      <alignment horizontal="left" vertical="center"/>
    </xf>
    <xf numFmtId="183" fontId="106" fillId="0" borderId="0" applyFont="0" applyFill="0" applyBorder="0" applyAlignment="0" applyProtection="0">
      <alignment vertical="center"/>
    </xf>
    <xf numFmtId="0" fontId="128" fillId="0" borderId="37" applyNumberFormat="0" applyAlignment="0" applyProtection="0">
      <alignment horizontal="left" vertical="center"/>
    </xf>
    <xf numFmtId="0" fontId="89" fillId="47" borderId="0" applyNumberFormat="0" applyBorder="0" applyAlignment="0" applyProtection="0">
      <alignment vertical="center"/>
    </xf>
    <xf numFmtId="183" fontId="106" fillId="0" borderId="0" applyFont="0" applyFill="0" applyBorder="0" applyAlignment="0" applyProtection="0">
      <alignment vertical="center"/>
    </xf>
    <xf numFmtId="0" fontId="128" fillId="0" borderId="4">
      <alignment horizontal="left" vertical="center"/>
    </xf>
    <xf numFmtId="0" fontId="129" fillId="0" borderId="32" applyNumberFormat="0" applyFill="0" applyAlignment="0" applyProtection="0">
      <alignment vertical="center"/>
    </xf>
    <xf numFmtId="0" fontId="130" fillId="0" borderId="34" applyNumberFormat="0" applyFill="0" applyAlignment="0" applyProtection="0">
      <alignment vertical="center"/>
    </xf>
    <xf numFmtId="0" fontId="93" fillId="46" borderId="0" applyNumberFormat="0" applyBorder="0" applyAlignment="0" applyProtection="0">
      <alignment vertical="center"/>
    </xf>
    <xf numFmtId="0" fontId="130" fillId="0" borderId="0" applyNumberFormat="0" applyFill="0" applyBorder="0" applyAlignment="0" applyProtection="0">
      <alignment vertical="center"/>
    </xf>
    <xf numFmtId="0" fontId="131" fillId="58" borderId="30" applyNumberFormat="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126" fillId="63" borderId="2" applyNumberFormat="0" applyBorder="0" applyAlignment="0" applyProtection="0">
      <alignment vertical="center"/>
    </xf>
    <xf numFmtId="0" fontId="102" fillId="0" borderId="0" applyNumberFormat="0" applyFill="0" applyBorder="0" applyAlignment="0" applyProtection="0">
      <alignment vertical="center"/>
    </xf>
    <xf numFmtId="0" fontId="105" fillId="0" borderId="0">
      <alignment vertical="center"/>
    </xf>
    <xf numFmtId="0" fontId="98" fillId="47" borderId="0" applyNumberFormat="0" applyBorder="0" applyAlignment="0" applyProtection="0">
      <alignment vertical="center"/>
    </xf>
    <xf numFmtId="0" fontId="99" fillId="0" borderId="31" applyNumberFormat="0" applyFill="0" applyAlignment="0" applyProtection="0">
      <alignment vertical="center"/>
    </xf>
    <xf numFmtId="0" fontId="99" fillId="0" borderId="31" applyNumberFormat="0" applyFill="0" applyAlignment="0" applyProtection="0">
      <alignment vertical="center"/>
    </xf>
    <xf numFmtId="9" fontId="106" fillId="0" borderId="0" applyFont="0" applyFill="0" applyBorder="0" applyAlignment="0" applyProtection="0">
      <alignment vertical="center"/>
    </xf>
    <xf numFmtId="0" fontId="132" fillId="0" borderId="29" applyNumberFormat="0" applyFill="0" applyAlignment="0" applyProtection="0">
      <alignment vertical="center"/>
    </xf>
    <xf numFmtId="0" fontId="98" fillId="47" borderId="0" applyNumberFormat="0" applyBorder="0" applyAlignment="0" applyProtection="0">
      <alignment vertical="center"/>
    </xf>
    <xf numFmtId="0" fontId="133" fillId="0" borderId="38">
      <alignment vertical="center"/>
    </xf>
    <xf numFmtId="183" fontId="106" fillId="0" borderId="0" applyFont="0" applyFill="0" applyBorder="0" applyAlignment="0" applyProtection="0">
      <alignment vertical="center"/>
    </xf>
    <xf numFmtId="183" fontId="106" fillId="0" borderId="0" applyFont="0" applyFill="0" applyBorder="0" applyAlignment="0" applyProtection="0">
      <alignment vertical="center"/>
    </xf>
    <xf numFmtId="0" fontId="94" fillId="0" borderId="0" applyNumberFormat="0" applyFill="0" applyBorder="0" applyAlignment="0" applyProtection="0">
      <alignment vertical="center"/>
    </xf>
    <xf numFmtId="0" fontId="134" fillId="66" borderId="0" applyNumberFormat="0" applyBorder="0" applyAlignment="0" applyProtection="0">
      <alignment vertical="center"/>
    </xf>
    <xf numFmtId="0" fontId="22" fillId="0" borderId="0"/>
    <xf numFmtId="0" fontId="92" fillId="47" borderId="0" applyNumberFormat="0" applyBorder="0" applyAlignment="0" applyProtection="0">
      <alignment vertical="center"/>
    </xf>
    <xf numFmtId="0" fontId="22" fillId="0" borderId="0"/>
    <xf numFmtId="0" fontId="89" fillId="47" borderId="0" applyNumberFormat="0" applyBorder="0" applyAlignment="0" applyProtection="0">
      <alignment vertical="center"/>
    </xf>
    <xf numFmtId="0" fontId="104" fillId="46" borderId="0" applyNumberFormat="0" applyBorder="0" applyAlignment="0" applyProtection="0">
      <alignment vertical="center"/>
    </xf>
    <xf numFmtId="0" fontId="111" fillId="46" borderId="0" applyNumberFormat="0" applyBorder="0" applyAlignment="0" applyProtection="0">
      <alignment vertical="center"/>
    </xf>
    <xf numFmtId="0" fontId="5" fillId="0" borderId="0">
      <alignment vertical="center"/>
    </xf>
    <xf numFmtId="0" fontId="22" fillId="0" borderId="0"/>
    <xf numFmtId="0" fontId="5" fillId="0" borderId="0">
      <alignment horizontal="center" vertical="center"/>
    </xf>
    <xf numFmtId="0" fontId="22" fillId="0" borderId="0"/>
    <xf numFmtId="0" fontId="22" fillId="0" borderId="0"/>
    <xf numFmtId="0" fontId="89" fillId="47" borderId="0" applyNumberFormat="0" applyBorder="0" applyAlignment="0" applyProtection="0">
      <alignment vertical="center"/>
    </xf>
    <xf numFmtId="0" fontId="22" fillId="0" borderId="0"/>
    <xf numFmtId="0" fontId="95" fillId="57" borderId="30" applyNumberFormat="0" applyAlignment="0" applyProtection="0">
      <alignment vertical="center"/>
    </xf>
    <xf numFmtId="0" fontId="95" fillId="57" borderId="30" applyNumberFormat="0" applyAlignment="0" applyProtection="0">
      <alignment vertical="center"/>
    </xf>
    <xf numFmtId="0" fontId="0" fillId="63" borderId="35" applyNumberFormat="0" applyFont="0" applyAlignment="0" applyProtection="0">
      <alignment vertical="center"/>
    </xf>
    <xf numFmtId="0" fontId="5" fillId="0" borderId="0">
      <alignment vertical="center"/>
    </xf>
    <xf numFmtId="0" fontId="93" fillId="46" borderId="0" applyNumberFormat="0" applyBorder="0" applyAlignment="0" applyProtection="0">
      <alignment vertical="center"/>
    </xf>
    <xf numFmtId="0" fontId="5" fillId="0" borderId="0">
      <alignment vertical="center"/>
    </xf>
    <xf numFmtId="0" fontId="135" fillId="57" borderId="39" applyNumberFormat="0" applyAlignment="0" applyProtection="0">
      <alignment vertical="center"/>
    </xf>
    <xf numFmtId="10" fontId="5" fillId="0" borderId="0" applyFont="0" applyFill="0" applyBorder="0" applyAlignment="0" applyProtection="0">
      <alignment vertical="center"/>
    </xf>
    <xf numFmtId="0" fontId="9" fillId="0" borderId="0" applyNumberFormat="0" applyFill="0" applyBorder="0" applyAlignment="0" applyProtection="0">
      <alignment vertical="center"/>
    </xf>
    <xf numFmtId="0" fontId="133" fillId="0" borderId="0">
      <alignment vertical="center"/>
    </xf>
    <xf numFmtId="0" fontId="136" fillId="0" borderId="33" applyNumberFormat="0" applyFill="0" applyAlignment="0" applyProtection="0">
      <alignment vertical="center"/>
    </xf>
    <xf numFmtId="0" fontId="137" fillId="0" borderId="0" applyNumberFormat="0" applyFill="0" applyBorder="0" applyAlignment="0" applyProtection="0">
      <alignment vertical="center"/>
    </xf>
    <xf numFmtId="9" fontId="5" fillId="0" borderId="0" applyFont="0" applyFill="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0" fontId="92" fillId="47" borderId="0" applyNumberFormat="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0" fontId="93" fillId="46" borderId="0" applyNumberFormat="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0" fontId="89" fillId="47" borderId="0" applyNumberFormat="0" applyBorder="0" applyAlignment="0" applyProtection="0">
      <alignment vertical="center"/>
    </xf>
    <xf numFmtId="9" fontId="0" fillId="0" borderId="0" applyFont="0" applyFill="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0" fontId="93" fillId="46" borderId="0" applyNumberFormat="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0" fontId="89" fillId="47" borderId="0" applyNumberFormat="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0" fontId="89" fillId="47" borderId="0" applyNumberFormat="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0" fontId="89" fillId="47" borderId="0" applyNumberFormat="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0" fontId="108" fillId="46" borderId="0" applyNumberFormat="0" applyBorder="0" applyAlignment="0" applyProtection="0">
      <alignment vertical="center"/>
    </xf>
    <xf numFmtId="9" fontId="106" fillId="0" borderId="0" applyFont="0" applyFill="0" applyBorder="0" applyAlignment="0" applyProtection="0">
      <alignment vertical="center"/>
    </xf>
    <xf numFmtId="0" fontId="0" fillId="0" borderId="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0" fontId="90" fillId="61" borderId="0" applyNumberFormat="0" applyBorder="0" applyAlignment="0" applyProtection="0">
      <alignment vertical="center"/>
    </xf>
    <xf numFmtId="0" fontId="89" fillId="47" borderId="0" applyNumberFormat="0" applyBorder="0" applyAlignment="0" applyProtection="0">
      <alignment vertical="center"/>
    </xf>
    <xf numFmtId="0" fontId="95" fillId="57" borderId="30" applyNumberFormat="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0" fontId="95" fillId="57" borderId="30" applyNumberFormat="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0" fontId="95" fillId="57" borderId="30" applyNumberFormat="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0" fontId="95" fillId="57" borderId="30" applyNumberFormat="0" applyAlignment="0" applyProtection="0">
      <alignment vertical="center"/>
    </xf>
    <xf numFmtId="9" fontId="106" fillId="0" borderId="0" applyFont="0" applyFill="0" applyBorder="0" applyAlignment="0" applyProtection="0">
      <alignment vertical="center"/>
    </xf>
    <xf numFmtId="9" fontId="0" fillId="0" borderId="0" applyFont="0" applyFill="0" applyBorder="0" applyAlignment="0" applyProtection="0">
      <alignment vertical="center"/>
    </xf>
    <xf numFmtId="9" fontId="106" fillId="0" borderId="0" applyFont="0" applyFill="0" applyBorder="0" applyAlignment="0" applyProtection="0">
      <alignment vertical="center"/>
    </xf>
    <xf numFmtId="9" fontId="106" fillId="0" borderId="0" applyFont="0" applyFill="0" applyBorder="0" applyAlignment="0" applyProtection="0">
      <alignment vertical="center"/>
    </xf>
    <xf numFmtId="9" fontId="0" fillId="0" borderId="0" applyProtection="0">
      <alignment vertical="center"/>
    </xf>
    <xf numFmtId="9" fontId="5" fillId="0" borderId="0" applyFont="0" applyFill="0" applyBorder="0" applyAlignment="0" applyProtection="0">
      <alignment vertical="center"/>
    </xf>
    <xf numFmtId="0" fontId="108" fillId="46" borderId="0" applyNumberFormat="0" applyBorder="0" applyAlignment="0" applyProtection="0">
      <alignment vertical="center"/>
    </xf>
    <xf numFmtId="9" fontId="0" fillId="0" borderId="0" applyFont="0" applyFill="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9" fontId="5" fillId="0" borderId="0" applyFont="0" applyFill="0" applyBorder="0" applyAlignment="0" applyProtection="0">
      <alignment vertical="center"/>
    </xf>
    <xf numFmtId="0" fontId="98" fillId="47" borderId="0" applyNumberFormat="0" applyBorder="0" applyAlignment="0" applyProtection="0">
      <alignment vertical="center"/>
    </xf>
    <xf numFmtId="9" fontId="0" fillId="0" borderId="0" applyFont="0" applyFill="0" applyBorder="0" applyAlignment="0" applyProtection="0">
      <alignment vertical="center"/>
    </xf>
    <xf numFmtId="0" fontId="5" fillId="0" borderId="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0" fontId="5" fillId="0" borderId="0" applyFont="0" applyFill="0" applyBorder="0" applyAlignment="0" applyProtection="0">
      <alignment vertical="center"/>
    </xf>
    <xf numFmtId="0" fontId="100" fillId="0" borderId="0">
      <alignment vertical="center"/>
    </xf>
    <xf numFmtId="0" fontId="138" fillId="57" borderId="39" applyNumberFormat="0" applyAlignment="0" applyProtection="0">
      <alignment vertical="center"/>
    </xf>
    <xf numFmtId="0" fontId="89" fillId="47" borderId="0" applyNumberFormat="0" applyBorder="0" applyAlignment="0" applyProtection="0">
      <alignment vertical="center"/>
    </xf>
    <xf numFmtId="0" fontId="99" fillId="0" borderId="31" applyNumberFormat="0" applyFill="0" applyAlignment="0" applyProtection="0">
      <alignment vertical="center"/>
    </xf>
    <xf numFmtId="0" fontId="89" fillId="47" borderId="0" applyNumberFormat="0" applyBorder="0" applyAlignment="0" applyProtection="0">
      <alignment vertical="center"/>
    </xf>
    <xf numFmtId="0" fontId="99" fillId="0" borderId="31" applyNumberFormat="0" applyFill="0" applyAlignment="0" applyProtection="0">
      <alignment vertical="center"/>
    </xf>
    <xf numFmtId="0" fontId="99" fillId="0" borderId="31" applyNumberFormat="0" applyFill="0" applyAlignment="0" applyProtection="0">
      <alignment vertical="center"/>
    </xf>
    <xf numFmtId="0" fontId="103" fillId="47" borderId="0" applyNumberFormat="0" applyBorder="0" applyAlignment="0" applyProtection="0">
      <alignment vertical="center"/>
    </xf>
    <xf numFmtId="0" fontId="99" fillId="0" borderId="31" applyNumberFormat="0" applyFill="0" applyAlignment="0" applyProtection="0">
      <alignment vertical="center"/>
    </xf>
    <xf numFmtId="0" fontId="99" fillId="0" borderId="31" applyNumberFormat="0" applyFill="0" applyAlignment="0" applyProtection="0">
      <alignment vertical="center"/>
    </xf>
    <xf numFmtId="0" fontId="99" fillId="0" borderId="31" applyNumberFormat="0" applyFill="0" applyAlignment="0" applyProtection="0">
      <alignment vertical="center"/>
    </xf>
    <xf numFmtId="0" fontId="99" fillId="0" borderId="31" applyNumberFormat="0" applyFill="0" applyAlignment="0" applyProtection="0">
      <alignment vertical="center"/>
    </xf>
    <xf numFmtId="0" fontId="102" fillId="0" borderId="0" applyNumberFormat="0" applyFill="0" applyBorder="0" applyAlignment="0" applyProtection="0">
      <alignment vertical="center"/>
    </xf>
    <xf numFmtId="0" fontId="98" fillId="47" borderId="0" applyNumberFormat="0" applyBorder="0" applyAlignment="0" applyProtection="0">
      <alignment vertical="center"/>
    </xf>
    <xf numFmtId="0" fontId="99" fillId="0" borderId="31" applyNumberFormat="0" applyFill="0" applyAlignment="0" applyProtection="0">
      <alignment vertical="center"/>
    </xf>
    <xf numFmtId="0" fontId="99" fillId="0" borderId="31" applyNumberFormat="0" applyFill="0" applyAlignment="0" applyProtection="0">
      <alignment vertical="center"/>
    </xf>
    <xf numFmtId="0" fontId="102" fillId="0" borderId="0" applyNumberFormat="0" applyFill="0" applyBorder="0" applyAlignment="0" applyProtection="0">
      <alignment vertical="center"/>
    </xf>
    <xf numFmtId="0" fontId="98" fillId="47" borderId="0" applyNumberFormat="0" applyBorder="0" applyAlignment="0" applyProtection="0">
      <alignment vertical="center"/>
    </xf>
    <xf numFmtId="0" fontId="99" fillId="0" borderId="31" applyNumberFormat="0" applyFill="0" applyAlignment="0" applyProtection="0">
      <alignment vertical="center"/>
    </xf>
    <xf numFmtId="0" fontId="99" fillId="0" borderId="31" applyNumberFormat="0" applyFill="0" applyAlignment="0" applyProtection="0">
      <alignment vertical="center"/>
    </xf>
    <xf numFmtId="0" fontId="102" fillId="0" borderId="0" applyNumberFormat="0" applyFill="0" applyBorder="0" applyAlignment="0" applyProtection="0">
      <alignment vertical="center"/>
    </xf>
    <xf numFmtId="0" fontId="98" fillId="47" borderId="0" applyNumberFormat="0" applyBorder="0" applyAlignment="0" applyProtection="0">
      <alignment vertical="center"/>
    </xf>
    <xf numFmtId="0" fontId="99" fillId="0" borderId="31" applyNumberFormat="0" applyFill="0" applyAlignment="0" applyProtection="0">
      <alignment vertical="center"/>
    </xf>
    <xf numFmtId="0" fontId="99" fillId="0" borderId="31" applyNumberFormat="0" applyFill="0" applyAlignment="0" applyProtection="0">
      <alignment vertical="center"/>
    </xf>
    <xf numFmtId="0" fontId="102" fillId="0" borderId="0" applyNumberFormat="0" applyFill="0" applyBorder="0" applyAlignment="0" applyProtection="0">
      <alignment vertical="center"/>
    </xf>
    <xf numFmtId="0" fontId="98" fillId="47" borderId="0" applyNumberFormat="0" applyBorder="0" applyAlignment="0" applyProtection="0">
      <alignment vertical="center"/>
    </xf>
    <xf numFmtId="0" fontId="99" fillId="0" borderId="31" applyNumberFormat="0" applyFill="0" applyAlignment="0" applyProtection="0">
      <alignment vertical="center"/>
    </xf>
    <xf numFmtId="0" fontId="99" fillId="0" borderId="31" applyNumberFormat="0" applyFill="0" applyAlignment="0" applyProtection="0">
      <alignment vertical="center"/>
    </xf>
    <xf numFmtId="0" fontId="98" fillId="47" borderId="0" applyNumberFormat="0" applyBorder="0" applyAlignment="0" applyProtection="0">
      <alignment vertical="center"/>
    </xf>
    <xf numFmtId="0" fontId="99" fillId="0" borderId="31" applyNumberFormat="0" applyFill="0" applyAlignment="0" applyProtection="0">
      <alignment vertical="center"/>
    </xf>
    <xf numFmtId="0" fontId="99" fillId="0" borderId="31" applyNumberFormat="0" applyFill="0" applyAlignment="0" applyProtection="0">
      <alignment vertical="center"/>
    </xf>
    <xf numFmtId="0" fontId="98" fillId="47" borderId="0" applyNumberFormat="0" applyBorder="0" applyAlignment="0" applyProtection="0">
      <alignment vertical="center"/>
    </xf>
    <xf numFmtId="0" fontId="93" fillId="46" borderId="0" applyNumberFormat="0" applyBorder="0" applyAlignment="0" applyProtection="0">
      <alignment vertical="center"/>
    </xf>
    <xf numFmtId="0" fontId="99" fillId="0" borderId="31" applyNumberFormat="0" applyFill="0" applyAlignment="0" applyProtection="0">
      <alignment vertical="center"/>
    </xf>
    <xf numFmtId="0" fontId="99" fillId="0" borderId="31" applyNumberFormat="0" applyFill="0" applyAlignment="0" applyProtection="0">
      <alignment vertical="center"/>
    </xf>
    <xf numFmtId="0" fontId="99" fillId="0" borderId="31" applyNumberFormat="0" applyFill="0" applyAlignment="0" applyProtection="0">
      <alignment vertical="center"/>
    </xf>
    <xf numFmtId="0" fontId="99" fillId="0" borderId="31" applyNumberFormat="0" applyFill="0" applyAlignment="0" applyProtection="0">
      <alignment vertical="center"/>
    </xf>
    <xf numFmtId="0" fontId="99" fillId="0" borderId="31" applyNumberFormat="0" applyFill="0" applyAlignment="0" applyProtection="0">
      <alignment vertical="center"/>
    </xf>
    <xf numFmtId="0" fontId="99" fillId="0" borderId="31" applyNumberFormat="0" applyFill="0" applyAlignment="0" applyProtection="0">
      <alignment vertical="center"/>
    </xf>
    <xf numFmtId="0" fontId="99" fillId="0" borderId="31" applyNumberFormat="0" applyFill="0" applyAlignment="0" applyProtection="0">
      <alignment vertical="center"/>
    </xf>
    <xf numFmtId="0" fontId="99" fillId="0" borderId="31" applyNumberFormat="0" applyFill="0" applyAlignment="0" applyProtection="0">
      <alignment vertical="center"/>
    </xf>
    <xf numFmtId="0" fontId="99" fillId="0" borderId="31" applyNumberFormat="0" applyFill="0" applyAlignment="0" applyProtection="0">
      <alignment vertical="center"/>
    </xf>
    <xf numFmtId="0" fontId="99" fillId="0" borderId="31" applyNumberFormat="0" applyFill="0" applyAlignment="0" applyProtection="0">
      <alignment vertical="center"/>
    </xf>
    <xf numFmtId="0" fontId="98" fillId="47" borderId="0" applyNumberFormat="0" applyBorder="0" applyAlignment="0" applyProtection="0">
      <alignment vertical="center"/>
    </xf>
    <xf numFmtId="0" fontId="99" fillId="0" borderId="31" applyNumberFormat="0" applyFill="0" applyAlignment="0" applyProtection="0">
      <alignment vertical="center"/>
    </xf>
    <xf numFmtId="0" fontId="99" fillId="0" borderId="31" applyNumberFormat="0" applyFill="0" applyAlignment="0" applyProtection="0">
      <alignment vertical="center"/>
    </xf>
    <xf numFmtId="0" fontId="98" fillId="47" borderId="0" applyNumberFormat="0" applyBorder="0" applyAlignment="0" applyProtection="0">
      <alignment vertical="center"/>
    </xf>
    <xf numFmtId="0" fontId="99" fillId="0" borderId="31" applyNumberFormat="0" applyFill="0" applyAlignment="0" applyProtection="0">
      <alignment vertical="center"/>
    </xf>
    <xf numFmtId="0" fontId="99" fillId="0" borderId="31" applyNumberFormat="0" applyFill="0" applyAlignment="0" applyProtection="0">
      <alignment vertical="center"/>
    </xf>
    <xf numFmtId="0" fontId="99" fillId="0" borderId="31" applyNumberFormat="0" applyFill="0" applyAlignment="0" applyProtection="0">
      <alignment vertical="center"/>
    </xf>
    <xf numFmtId="0" fontId="99" fillId="0" borderId="31" applyNumberFormat="0" applyFill="0" applyAlignment="0" applyProtection="0">
      <alignment vertical="center"/>
    </xf>
    <xf numFmtId="0" fontId="93" fillId="46" borderId="0" applyNumberFormat="0" applyBorder="0" applyAlignment="0" applyProtection="0">
      <alignment vertical="center"/>
    </xf>
    <xf numFmtId="0" fontId="99" fillId="0" borderId="31" applyNumberFormat="0" applyFill="0" applyAlignment="0" applyProtection="0">
      <alignment vertical="center"/>
    </xf>
    <xf numFmtId="0" fontId="98" fillId="47" borderId="0" applyNumberFormat="0" applyBorder="0" applyAlignment="0" applyProtection="0">
      <alignment vertical="center"/>
    </xf>
    <xf numFmtId="0" fontId="139" fillId="66" borderId="0" applyNumberFormat="0" applyBorder="0" applyAlignment="0" applyProtection="0">
      <alignment vertical="center"/>
    </xf>
    <xf numFmtId="0" fontId="104" fillId="46" borderId="0" applyNumberFormat="0" applyBorder="0" applyAlignment="0" applyProtection="0">
      <alignment vertical="center"/>
    </xf>
    <xf numFmtId="0" fontId="99" fillId="0" borderId="31" applyNumberFormat="0" applyFill="0" applyAlignment="0" applyProtection="0">
      <alignment vertical="center"/>
    </xf>
    <xf numFmtId="0" fontId="139" fillId="66" borderId="0" applyNumberFormat="0" applyBorder="0" applyAlignment="0" applyProtection="0">
      <alignment vertical="center"/>
    </xf>
    <xf numFmtId="0" fontId="99" fillId="0" borderId="31" applyNumberFormat="0" applyFill="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89" fillId="47" borderId="0" applyNumberFormat="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01" fillId="0" borderId="32" applyNumberFormat="0" applyFill="0" applyAlignment="0" applyProtection="0">
      <alignment vertical="center"/>
    </xf>
    <xf numFmtId="0" fontId="101" fillId="0" borderId="32" applyNumberFormat="0" applyFill="0" applyAlignment="0" applyProtection="0">
      <alignment vertical="center"/>
    </xf>
    <xf numFmtId="0" fontId="89" fillId="47" borderId="0" applyNumberFormat="0" applyBorder="0" applyAlignment="0" applyProtection="0">
      <alignment vertical="center"/>
    </xf>
    <xf numFmtId="0" fontId="101" fillId="0" borderId="32" applyNumberFormat="0" applyFill="0" applyAlignment="0" applyProtection="0">
      <alignment vertical="center"/>
    </xf>
    <xf numFmtId="0" fontId="101" fillId="0" borderId="32" applyNumberFormat="0" applyFill="0" applyAlignment="0" applyProtection="0">
      <alignment vertical="center"/>
    </xf>
    <xf numFmtId="0" fontId="103" fillId="47" borderId="0" applyNumberFormat="0" applyBorder="0" applyAlignment="0" applyProtection="0">
      <alignment vertical="center"/>
    </xf>
    <xf numFmtId="0" fontId="93" fillId="46" borderId="0" applyNumberFormat="0" applyBorder="0" applyAlignment="0" applyProtection="0">
      <alignment vertical="center"/>
    </xf>
    <xf numFmtId="0" fontId="101" fillId="0" borderId="32" applyNumberFormat="0" applyFill="0" applyAlignment="0" applyProtection="0">
      <alignment vertical="center"/>
    </xf>
    <xf numFmtId="0" fontId="101" fillId="0" borderId="32" applyNumberFormat="0" applyFill="0" applyAlignment="0" applyProtection="0">
      <alignment vertical="center"/>
    </xf>
    <xf numFmtId="0" fontId="101" fillId="0" borderId="32" applyNumberFormat="0" applyFill="0" applyAlignment="0" applyProtection="0">
      <alignment vertical="center"/>
    </xf>
    <xf numFmtId="0" fontId="101" fillId="0" borderId="32" applyNumberFormat="0" applyFill="0" applyAlignment="0" applyProtection="0">
      <alignment vertical="center"/>
    </xf>
    <xf numFmtId="0" fontId="101" fillId="0" borderId="32" applyNumberFormat="0" applyFill="0" applyAlignment="0" applyProtection="0">
      <alignment vertical="center"/>
    </xf>
    <xf numFmtId="0" fontId="101" fillId="0" borderId="32" applyNumberFormat="0" applyFill="0" applyAlignment="0" applyProtection="0">
      <alignment vertical="center"/>
    </xf>
    <xf numFmtId="0" fontId="101" fillId="0" borderId="32" applyNumberFormat="0" applyFill="0" applyAlignment="0" applyProtection="0">
      <alignment vertical="center"/>
    </xf>
    <xf numFmtId="0" fontId="101" fillId="0" borderId="32" applyNumberFormat="0" applyFill="0" applyAlignment="0" applyProtection="0">
      <alignment vertical="center"/>
    </xf>
    <xf numFmtId="0" fontId="101" fillId="0" borderId="32" applyNumberFormat="0" applyFill="0" applyAlignment="0" applyProtection="0">
      <alignment vertical="center"/>
    </xf>
    <xf numFmtId="0" fontId="93" fillId="46" borderId="0" applyNumberFormat="0" applyBorder="0" applyAlignment="0" applyProtection="0">
      <alignment vertical="center"/>
    </xf>
    <xf numFmtId="0" fontId="101" fillId="0" borderId="32" applyNumberFormat="0" applyFill="0" applyAlignment="0" applyProtection="0">
      <alignment vertical="center"/>
    </xf>
    <xf numFmtId="0" fontId="101" fillId="0" borderId="32" applyNumberFormat="0" applyFill="0" applyAlignment="0" applyProtection="0">
      <alignment vertical="center"/>
    </xf>
    <xf numFmtId="0" fontId="101" fillId="0" borderId="32" applyNumberFormat="0" applyFill="0" applyAlignment="0" applyProtection="0">
      <alignment vertical="center"/>
    </xf>
    <xf numFmtId="0" fontId="101" fillId="0" borderId="32" applyNumberFormat="0" applyFill="0" applyAlignment="0" applyProtection="0">
      <alignment vertical="center"/>
    </xf>
    <xf numFmtId="0" fontId="101" fillId="0" borderId="32" applyNumberFormat="0" applyFill="0" applyAlignment="0" applyProtection="0">
      <alignment vertical="center"/>
    </xf>
    <xf numFmtId="0" fontId="101" fillId="0" borderId="32" applyNumberFormat="0" applyFill="0" applyAlignment="0" applyProtection="0">
      <alignment vertical="center"/>
    </xf>
    <xf numFmtId="0" fontId="101" fillId="0" borderId="32" applyNumberFormat="0" applyFill="0" applyAlignment="0" applyProtection="0">
      <alignment vertical="center"/>
    </xf>
    <xf numFmtId="0" fontId="101" fillId="0" borderId="32" applyNumberFormat="0" applyFill="0" applyAlignment="0" applyProtection="0">
      <alignment vertical="center"/>
    </xf>
    <xf numFmtId="0" fontId="101" fillId="0" borderId="32" applyNumberFormat="0" applyFill="0" applyAlignment="0" applyProtection="0">
      <alignment vertical="center"/>
    </xf>
    <xf numFmtId="0" fontId="101" fillId="0" borderId="32" applyNumberFormat="0" applyFill="0" applyAlignment="0" applyProtection="0">
      <alignment vertical="center"/>
    </xf>
    <xf numFmtId="0" fontId="97" fillId="47" borderId="0" applyNumberFormat="0" applyBorder="0" applyAlignment="0" applyProtection="0">
      <alignment vertical="center"/>
    </xf>
    <xf numFmtId="0" fontId="101" fillId="0" borderId="32" applyNumberFormat="0" applyFill="0" applyAlignment="0" applyProtection="0">
      <alignment vertical="center"/>
    </xf>
    <xf numFmtId="0" fontId="101" fillId="0" borderId="32" applyNumberFormat="0" applyFill="0" applyAlignment="0" applyProtection="0">
      <alignment vertical="center"/>
    </xf>
    <xf numFmtId="0" fontId="89" fillId="47" borderId="0" applyNumberFormat="0" applyBorder="0" applyAlignment="0" applyProtection="0">
      <alignment vertical="center"/>
    </xf>
    <xf numFmtId="0" fontId="101" fillId="0" borderId="32" applyNumberFormat="0" applyFill="0" applyAlignment="0" applyProtection="0">
      <alignment vertical="center"/>
    </xf>
    <xf numFmtId="0" fontId="101" fillId="0" borderId="32" applyNumberFormat="0" applyFill="0" applyAlignment="0" applyProtection="0">
      <alignment vertical="center"/>
    </xf>
    <xf numFmtId="0" fontId="101" fillId="0" borderId="32" applyNumberFormat="0" applyFill="0" applyAlignment="0" applyProtection="0">
      <alignment vertical="center"/>
    </xf>
    <xf numFmtId="0" fontId="101" fillId="0" borderId="32" applyNumberFormat="0" applyFill="0" applyAlignment="0" applyProtection="0">
      <alignment vertical="center"/>
    </xf>
    <xf numFmtId="0" fontId="101" fillId="0" borderId="32" applyNumberFormat="0" applyFill="0" applyAlignment="0" applyProtection="0">
      <alignment vertical="center"/>
    </xf>
    <xf numFmtId="0" fontId="104" fillId="46" borderId="0" applyNumberFormat="0" applyBorder="0" applyAlignment="0" applyProtection="0">
      <alignment vertical="center"/>
    </xf>
    <xf numFmtId="0" fontId="101" fillId="0" borderId="32" applyNumberFormat="0" applyFill="0" applyAlignment="0" applyProtection="0">
      <alignment vertical="center"/>
    </xf>
    <xf numFmtId="0" fontId="101" fillId="0" borderId="32" applyNumberFormat="0" applyFill="0" applyAlignment="0" applyProtection="0">
      <alignment vertical="center"/>
    </xf>
    <xf numFmtId="0" fontId="101" fillId="0" borderId="32" applyNumberFormat="0" applyFill="0" applyAlignment="0" applyProtection="0">
      <alignment vertical="center"/>
    </xf>
    <xf numFmtId="0" fontId="101" fillId="0" borderId="32" applyNumberFormat="0" applyFill="0" applyAlignment="0" applyProtection="0">
      <alignment vertical="center"/>
    </xf>
    <xf numFmtId="0" fontId="97" fillId="47" borderId="0" applyNumberFormat="0" applyBorder="0" applyAlignment="0" applyProtection="0">
      <alignment vertical="center"/>
    </xf>
    <xf numFmtId="0" fontId="93" fillId="46" borderId="0" applyNumberFormat="0" applyBorder="0" applyAlignment="0" applyProtection="0">
      <alignment vertical="center"/>
    </xf>
    <xf numFmtId="0" fontId="101" fillId="0" borderId="32" applyNumberFormat="0" applyFill="0" applyAlignment="0" applyProtection="0">
      <alignment vertical="center"/>
    </xf>
    <xf numFmtId="0" fontId="101" fillId="0" borderId="32" applyNumberFormat="0" applyFill="0" applyAlignment="0" applyProtection="0">
      <alignment vertical="center"/>
    </xf>
    <xf numFmtId="0" fontId="111" fillId="46" borderId="0" applyNumberFormat="0" applyBorder="0" applyAlignment="0" applyProtection="0">
      <alignment vertical="center"/>
    </xf>
    <xf numFmtId="0" fontId="101" fillId="0" borderId="32" applyNumberFormat="0" applyFill="0" applyAlignment="0" applyProtection="0">
      <alignment vertical="center"/>
    </xf>
    <xf numFmtId="0" fontId="111" fillId="46" borderId="0" applyNumberFormat="0" applyBorder="0" applyAlignment="0" applyProtection="0">
      <alignment vertical="center"/>
    </xf>
    <xf numFmtId="0" fontId="101" fillId="0" borderId="32" applyNumberFormat="0" applyFill="0" applyAlignment="0" applyProtection="0">
      <alignment vertical="center"/>
    </xf>
    <xf numFmtId="0" fontId="101" fillId="0" borderId="32" applyNumberFormat="0" applyFill="0" applyAlignment="0" applyProtection="0">
      <alignment vertical="center"/>
    </xf>
    <xf numFmtId="0" fontId="101" fillId="0" borderId="32" applyNumberFormat="0" applyFill="0" applyAlignment="0" applyProtection="0">
      <alignment vertical="center"/>
    </xf>
    <xf numFmtId="0" fontId="101" fillId="0" borderId="32" applyNumberFormat="0" applyFill="0" applyAlignment="0" applyProtection="0">
      <alignment vertical="center"/>
    </xf>
    <xf numFmtId="0" fontId="101" fillId="0" borderId="32" applyNumberFormat="0" applyFill="0" applyAlignment="0" applyProtection="0">
      <alignment vertical="center"/>
    </xf>
    <xf numFmtId="0" fontId="101" fillId="0" borderId="32" applyNumberFormat="0" applyFill="0" applyAlignment="0" applyProtection="0">
      <alignment vertical="center"/>
    </xf>
    <xf numFmtId="0" fontId="101" fillId="0" borderId="32" applyNumberFormat="0" applyFill="0" applyAlignment="0" applyProtection="0">
      <alignment vertical="center"/>
    </xf>
    <xf numFmtId="0" fontId="101" fillId="0" borderId="32" applyNumberFormat="0" applyFill="0" applyAlignment="0" applyProtection="0">
      <alignment vertical="center"/>
    </xf>
    <xf numFmtId="0" fontId="101" fillId="0" borderId="32" applyNumberFormat="0" applyFill="0" applyAlignment="0" applyProtection="0">
      <alignment vertical="center"/>
    </xf>
    <xf numFmtId="0" fontId="89" fillId="47" borderId="0" applyNumberFormat="0" applyBorder="0" applyAlignment="0" applyProtection="0">
      <alignment vertical="center"/>
    </xf>
    <xf numFmtId="0" fontId="101" fillId="0" borderId="32" applyNumberFormat="0" applyFill="0" applyAlignment="0" applyProtection="0">
      <alignment vertical="center"/>
    </xf>
    <xf numFmtId="0" fontId="101" fillId="0" borderId="32" applyNumberFormat="0" applyFill="0" applyAlignment="0" applyProtection="0">
      <alignment vertical="center"/>
    </xf>
    <xf numFmtId="0" fontId="5" fillId="0" borderId="0">
      <alignment horizontal="center" vertical="center"/>
    </xf>
    <xf numFmtId="0" fontId="89" fillId="47" borderId="0" applyNumberFormat="0" applyBorder="0" applyAlignment="0" applyProtection="0">
      <alignment vertical="center"/>
    </xf>
    <xf numFmtId="0" fontId="94" fillId="0" borderId="34" applyNumberFormat="0" applyFill="0" applyAlignment="0" applyProtection="0">
      <alignment vertical="center"/>
    </xf>
    <xf numFmtId="0" fontId="5" fillId="0" borderId="0">
      <alignment horizontal="center" vertical="center"/>
    </xf>
    <xf numFmtId="0" fontId="89" fillId="47" borderId="0" applyNumberFormat="0" applyBorder="0" applyAlignment="0" applyProtection="0">
      <alignment vertical="center"/>
    </xf>
    <xf numFmtId="0" fontId="94" fillId="0" borderId="34" applyNumberFormat="0" applyFill="0" applyAlignment="0" applyProtection="0">
      <alignment vertical="center"/>
    </xf>
    <xf numFmtId="0" fontId="94" fillId="0" borderId="34" applyNumberFormat="0" applyFill="0" applyAlignment="0" applyProtection="0">
      <alignment vertical="center"/>
    </xf>
    <xf numFmtId="0" fontId="94" fillId="0" borderId="34" applyNumberFormat="0" applyFill="0" applyAlignment="0" applyProtection="0">
      <alignment vertical="center"/>
    </xf>
    <xf numFmtId="0" fontId="93" fillId="46" borderId="0" applyNumberFormat="0" applyBorder="0" applyAlignment="0" applyProtection="0">
      <alignment vertical="center"/>
    </xf>
    <xf numFmtId="0" fontId="94" fillId="0" borderId="34" applyNumberFormat="0" applyFill="0" applyAlignment="0" applyProtection="0">
      <alignment vertical="center"/>
    </xf>
    <xf numFmtId="0" fontId="94" fillId="0" borderId="34" applyNumberFormat="0" applyFill="0" applyAlignment="0" applyProtection="0">
      <alignment vertical="center"/>
    </xf>
    <xf numFmtId="0" fontId="94" fillId="0" borderId="34" applyNumberFormat="0" applyFill="0" applyAlignment="0" applyProtection="0">
      <alignment vertical="center"/>
    </xf>
    <xf numFmtId="0" fontId="93" fillId="46" borderId="0" applyNumberFormat="0" applyBorder="0" applyAlignment="0" applyProtection="0">
      <alignment vertical="center"/>
    </xf>
    <xf numFmtId="0" fontId="104" fillId="46" borderId="0" applyNumberFormat="0" applyBorder="0" applyAlignment="0" applyProtection="0">
      <alignment vertical="center"/>
    </xf>
    <xf numFmtId="0" fontId="94" fillId="0" borderId="34" applyNumberFormat="0" applyFill="0" applyAlignment="0" applyProtection="0">
      <alignment vertical="center"/>
    </xf>
    <xf numFmtId="0" fontId="94" fillId="0" borderId="34" applyNumberFormat="0" applyFill="0" applyAlignment="0" applyProtection="0">
      <alignment vertical="center"/>
    </xf>
    <xf numFmtId="0" fontId="94" fillId="0" borderId="34" applyNumberFormat="0" applyFill="0" applyAlignment="0" applyProtection="0">
      <alignment vertical="center"/>
    </xf>
    <xf numFmtId="0" fontId="94" fillId="0" borderId="34" applyNumberFormat="0" applyFill="0" applyAlignment="0" applyProtection="0">
      <alignment vertical="center"/>
    </xf>
    <xf numFmtId="0" fontId="111" fillId="46" borderId="0" applyNumberFormat="0" applyBorder="0" applyAlignment="0" applyProtection="0">
      <alignment vertical="center"/>
    </xf>
    <xf numFmtId="0" fontId="94" fillId="0" borderId="34" applyNumberFormat="0" applyFill="0" applyAlignment="0" applyProtection="0">
      <alignment vertical="center"/>
    </xf>
    <xf numFmtId="0" fontId="94" fillId="0" borderId="34" applyNumberFormat="0" applyFill="0" applyAlignment="0" applyProtection="0">
      <alignment vertical="center"/>
    </xf>
    <xf numFmtId="0" fontId="94" fillId="0" borderId="34" applyNumberFormat="0" applyFill="0" applyAlignment="0" applyProtection="0">
      <alignment vertical="center"/>
    </xf>
    <xf numFmtId="0" fontId="94" fillId="0" borderId="34" applyNumberFormat="0" applyFill="0" applyAlignment="0" applyProtection="0">
      <alignment vertical="center"/>
    </xf>
    <xf numFmtId="0" fontId="94" fillId="0" borderId="34" applyNumberFormat="0" applyFill="0" applyAlignment="0" applyProtection="0">
      <alignment vertical="center"/>
    </xf>
    <xf numFmtId="0" fontId="104" fillId="46" borderId="0" applyNumberFormat="0" applyBorder="0" applyAlignment="0" applyProtection="0">
      <alignment vertical="center"/>
    </xf>
    <xf numFmtId="0" fontId="89" fillId="47" borderId="0" applyNumberFormat="0" applyBorder="0" applyAlignment="0" applyProtection="0">
      <alignment vertical="center"/>
    </xf>
    <xf numFmtId="0" fontId="94" fillId="0" borderId="34" applyNumberFormat="0" applyFill="0" applyAlignment="0" applyProtection="0">
      <alignment vertical="center"/>
    </xf>
    <xf numFmtId="0" fontId="94" fillId="0" borderId="34" applyNumberFormat="0" applyFill="0" applyAlignment="0" applyProtection="0">
      <alignment vertical="center"/>
    </xf>
    <xf numFmtId="0" fontId="94" fillId="0" borderId="34" applyNumberFormat="0" applyFill="0" applyAlignment="0" applyProtection="0">
      <alignment vertical="center"/>
    </xf>
    <xf numFmtId="0" fontId="94" fillId="0" borderId="34" applyNumberFormat="0" applyFill="0" applyAlignment="0" applyProtection="0">
      <alignment vertical="center"/>
    </xf>
    <xf numFmtId="0" fontId="94" fillId="0" borderId="34" applyNumberFormat="0" applyFill="0" applyAlignment="0" applyProtection="0">
      <alignment vertical="center"/>
    </xf>
    <xf numFmtId="0" fontId="94" fillId="0" borderId="34" applyNumberFormat="0" applyFill="0" applyAlignment="0" applyProtection="0">
      <alignment vertical="center"/>
    </xf>
    <xf numFmtId="0" fontId="106" fillId="0" borderId="0">
      <alignment vertical="center"/>
    </xf>
    <xf numFmtId="0" fontId="94" fillId="0" borderId="34" applyNumberFormat="0" applyFill="0" applyAlignment="0" applyProtection="0">
      <alignment vertical="center"/>
    </xf>
    <xf numFmtId="0" fontId="94" fillId="0" borderId="34" applyNumberFormat="0" applyFill="0" applyAlignment="0" applyProtection="0">
      <alignment vertical="center"/>
    </xf>
    <xf numFmtId="0" fontId="93" fillId="46" borderId="0" applyNumberFormat="0" applyBorder="0" applyAlignment="0" applyProtection="0">
      <alignment vertical="center"/>
    </xf>
    <xf numFmtId="0" fontId="94" fillId="0" borderId="34" applyNumberFormat="0" applyFill="0" applyAlignment="0" applyProtection="0">
      <alignment vertical="center"/>
    </xf>
    <xf numFmtId="176" fontId="0" fillId="0" borderId="0" applyFont="0" applyFill="0" applyBorder="0" applyAlignment="0" applyProtection="0">
      <alignment vertical="center"/>
    </xf>
    <xf numFmtId="0" fontId="94" fillId="0" borderId="0" applyNumberFormat="0" applyFill="0" applyBorder="0" applyAlignment="0" applyProtection="0">
      <alignment vertical="center"/>
    </xf>
    <xf numFmtId="0" fontId="94" fillId="0" borderId="34" applyNumberFormat="0" applyFill="0" applyAlignment="0" applyProtection="0">
      <alignment vertical="center"/>
    </xf>
    <xf numFmtId="0" fontId="94" fillId="0" borderId="34" applyNumberFormat="0" applyFill="0" applyAlignment="0" applyProtection="0">
      <alignment vertical="center"/>
    </xf>
    <xf numFmtId="43" fontId="0" fillId="0" borderId="0" applyFont="0" applyFill="0" applyBorder="0" applyAlignment="0" applyProtection="0">
      <alignment vertical="center"/>
    </xf>
    <xf numFmtId="0" fontId="93" fillId="46" borderId="0" applyNumberFormat="0" applyBorder="0" applyAlignment="0" applyProtection="0">
      <alignment vertical="center"/>
    </xf>
    <xf numFmtId="0" fontId="94" fillId="0" borderId="0" applyNumberFormat="0" applyFill="0" applyBorder="0" applyAlignment="0" applyProtection="0">
      <alignment vertical="center"/>
    </xf>
    <xf numFmtId="0" fontId="94" fillId="0" borderId="34" applyNumberFormat="0" applyFill="0" applyAlignment="0" applyProtection="0">
      <alignment vertical="center"/>
    </xf>
    <xf numFmtId="0" fontId="94" fillId="0" borderId="34" applyNumberFormat="0" applyFill="0" applyAlignment="0" applyProtection="0">
      <alignment vertical="center"/>
    </xf>
    <xf numFmtId="43" fontId="0" fillId="0" borderId="0" applyFont="0" applyFill="0" applyBorder="0" applyAlignment="0" applyProtection="0">
      <alignment vertical="center"/>
    </xf>
    <xf numFmtId="0" fontId="94" fillId="0" borderId="0" applyNumberFormat="0" applyFill="0" applyBorder="0" applyAlignment="0" applyProtection="0">
      <alignment vertical="center"/>
    </xf>
    <xf numFmtId="0" fontId="94" fillId="0" borderId="34" applyNumberFormat="0" applyFill="0" applyAlignment="0" applyProtection="0">
      <alignment vertical="center"/>
    </xf>
    <xf numFmtId="0" fontId="94" fillId="0" borderId="34" applyNumberFormat="0" applyFill="0" applyAlignment="0" applyProtection="0">
      <alignment vertical="center"/>
    </xf>
    <xf numFmtId="183" fontId="106" fillId="0" borderId="0" applyFont="0" applyFill="0" applyBorder="0" applyAlignment="0" applyProtection="0">
      <alignment vertical="center"/>
    </xf>
    <xf numFmtId="0" fontId="94" fillId="0" borderId="0" applyNumberFormat="0" applyFill="0" applyBorder="0" applyAlignment="0" applyProtection="0">
      <alignment vertical="center"/>
    </xf>
    <xf numFmtId="0" fontId="94" fillId="0" borderId="34" applyNumberFormat="0" applyFill="0" applyAlignment="0" applyProtection="0">
      <alignment vertical="center"/>
    </xf>
    <xf numFmtId="0" fontId="94" fillId="0" borderId="34" applyNumberFormat="0" applyFill="0" applyAlignment="0" applyProtection="0">
      <alignment vertical="center"/>
    </xf>
    <xf numFmtId="183" fontId="106" fillId="0" borderId="0" applyFont="0" applyFill="0" applyBorder="0" applyAlignment="0" applyProtection="0">
      <alignment vertical="center"/>
    </xf>
    <xf numFmtId="0" fontId="94" fillId="0" borderId="0" applyNumberFormat="0" applyFill="0" applyBorder="0" applyAlignment="0" applyProtection="0">
      <alignment vertical="center"/>
    </xf>
    <xf numFmtId="0" fontId="94" fillId="0" borderId="34" applyNumberFormat="0" applyFill="0" applyAlignment="0" applyProtection="0">
      <alignment vertical="center"/>
    </xf>
    <xf numFmtId="0" fontId="94" fillId="0" borderId="34" applyNumberFormat="0" applyFill="0" applyAlignment="0" applyProtection="0">
      <alignment vertical="center"/>
    </xf>
    <xf numFmtId="0" fontId="94" fillId="0" borderId="34" applyNumberFormat="0" applyFill="0" applyAlignment="0" applyProtection="0">
      <alignment vertical="center"/>
    </xf>
    <xf numFmtId="183" fontId="106" fillId="0" borderId="0" applyFont="0" applyFill="0" applyBorder="0" applyAlignment="0" applyProtection="0">
      <alignment vertical="center"/>
    </xf>
    <xf numFmtId="0" fontId="116" fillId="46" borderId="0" applyNumberFormat="0" applyBorder="0" applyAlignment="0" applyProtection="0">
      <alignment vertical="center"/>
    </xf>
    <xf numFmtId="0" fontId="94" fillId="0" borderId="0" applyNumberFormat="0" applyFill="0" applyBorder="0" applyAlignment="0" applyProtection="0">
      <alignment vertical="center"/>
    </xf>
    <xf numFmtId="0" fontId="94" fillId="0" borderId="34" applyNumberFormat="0" applyFill="0" applyAlignment="0" applyProtection="0">
      <alignment vertical="center"/>
    </xf>
    <xf numFmtId="0" fontId="94" fillId="0" borderId="34" applyNumberFormat="0" applyFill="0" applyAlignment="0" applyProtection="0">
      <alignment vertical="center"/>
    </xf>
    <xf numFmtId="0" fontId="94" fillId="0" borderId="0" applyNumberFormat="0" applyFill="0" applyBorder="0" applyAlignment="0" applyProtection="0">
      <alignment vertical="center"/>
    </xf>
    <xf numFmtId="0" fontId="98" fillId="47" borderId="0" applyNumberFormat="0" applyBorder="0" applyAlignment="0" applyProtection="0">
      <alignment vertical="center"/>
    </xf>
    <xf numFmtId="0" fontId="94" fillId="0" borderId="34" applyNumberFormat="0" applyFill="0" applyAlignment="0" applyProtection="0">
      <alignment vertical="center"/>
    </xf>
    <xf numFmtId="0" fontId="94" fillId="0" borderId="34" applyNumberFormat="0" applyFill="0" applyAlignment="0" applyProtection="0">
      <alignment vertical="center"/>
    </xf>
    <xf numFmtId="0" fontId="94" fillId="0" borderId="34" applyNumberFormat="0" applyFill="0" applyAlignment="0" applyProtection="0">
      <alignment vertical="center"/>
    </xf>
    <xf numFmtId="0" fontId="94" fillId="0" borderId="34" applyNumberFormat="0" applyFill="0" applyAlignment="0" applyProtection="0">
      <alignment vertical="center"/>
    </xf>
    <xf numFmtId="0" fontId="94" fillId="0" borderId="34" applyNumberFormat="0" applyFill="0" applyAlignment="0" applyProtection="0">
      <alignment vertical="center"/>
    </xf>
    <xf numFmtId="0" fontId="94" fillId="0" borderId="34" applyNumberFormat="0" applyFill="0" applyAlignment="0" applyProtection="0">
      <alignment vertical="center"/>
    </xf>
    <xf numFmtId="0" fontId="89" fillId="47" borderId="0" applyNumberFormat="0" applyBorder="0" applyAlignment="0" applyProtection="0">
      <alignment vertical="center"/>
    </xf>
    <xf numFmtId="0" fontId="93" fillId="46" borderId="0" applyNumberFormat="0" applyBorder="0" applyAlignment="0" applyProtection="0">
      <alignment vertical="center"/>
    </xf>
    <xf numFmtId="0" fontId="94" fillId="0" borderId="34" applyNumberFormat="0" applyFill="0" applyAlignment="0" applyProtection="0">
      <alignment vertical="center"/>
    </xf>
    <xf numFmtId="0" fontId="89" fillId="47" borderId="0" applyNumberFormat="0" applyBorder="0" applyAlignment="0" applyProtection="0">
      <alignment vertical="center"/>
    </xf>
    <xf numFmtId="0" fontId="94" fillId="0" borderId="34" applyNumberFormat="0" applyFill="0" applyAlignment="0" applyProtection="0">
      <alignment vertical="center"/>
    </xf>
    <xf numFmtId="0" fontId="94" fillId="0" borderId="34" applyNumberFormat="0" applyFill="0" applyAlignment="0" applyProtection="0">
      <alignment vertical="center"/>
    </xf>
    <xf numFmtId="0" fontId="5" fillId="0" borderId="0">
      <alignment horizontal="center" vertical="center"/>
    </xf>
    <xf numFmtId="0" fontId="94" fillId="0" borderId="34" applyNumberFormat="0" applyFill="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93" fillId="46" borderId="0" applyNumberFormat="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183" fontId="106" fillId="0" borderId="0" applyFont="0" applyFill="0" applyBorder="0" applyAlignment="0" applyProtection="0">
      <alignment vertical="center"/>
    </xf>
    <xf numFmtId="183" fontId="106" fillId="0" borderId="0" applyFont="0" applyFill="0" applyBorder="0" applyAlignment="0" applyProtection="0">
      <alignment vertical="center"/>
    </xf>
    <xf numFmtId="0" fontId="94" fillId="0" borderId="0" applyNumberFormat="0" applyFill="0" applyBorder="0" applyAlignment="0" applyProtection="0">
      <alignment vertical="center"/>
    </xf>
    <xf numFmtId="183" fontId="106" fillId="0" borderId="0" applyFont="0" applyFill="0" applyBorder="0" applyAlignment="0" applyProtection="0">
      <alignment vertical="center"/>
    </xf>
    <xf numFmtId="183" fontId="106" fillId="0" borderId="0" applyFont="0" applyFill="0" applyBorder="0" applyAlignment="0" applyProtection="0">
      <alignment vertical="center"/>
    </xf>
    <xf numFmtId="0" fontId="94" fillId="0" borderId="0" applyNumberFormat="0" applyFill="0" applyBorder="0" applyAlignment="0" applyProtection="0">
      <alignment vertical="center"/>
    </xf>
    <xf numFmtId="183" fontId="106" fillId="0" borderId="0" applyFont="0" applyFill="0" applyBorder="0" applyAlignment="0" applyProtection="0">
      <alignment vertical="center"/>
    </xf>
    <xf numFmtId="183" fontId="106" fillId="0" borderId="0" applyFont="0" applyFill="0" applyBorder="0" applyAlignment="0" applyProtection="0">
      <alignment vertical="center"/>
    </xf>
    <xf numFmtId="0" fontId="94" fillId="0" borderId="0" applyNumberFormat="0" applyFill="0" applyBorder="0" applyAlignment="0" applyProtection="0">
      <alignment vertical="center"/>
    </xf>
    <xf numFmtId="0" fontId="89" fillId="47" borderId="0" applyNumberFormat="0" applyBorder="0" applyAlignment="0" applyProtection="0">
      <alignment vertical="center"/>
    </xf>
    <xf numFmtId="183" fontId="106" fillId="0" borderId="0" applyFont="0" applyFill="0" applyBorder="0" applyAlignment="0" applyProtection="0">
      <alignment vertical="center"/>
    </xf>
    <xf numFmtId="183" fontId="106" fillId="0" borderId="0" applyFont="0" applyFill="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4" fillId="0" borderId="0" applyNumberFormat="0" applyFill="0" applyBorder="0" applyAlignment="0" applyProtection="0">
      <alignment vertical="center"/>
    </xf>
    <xf numFmtId="183" fontId="106" fillId="0" borderId="0" applyFont="0" applyFill="0" applyBorder="0" applyAlignment="0" applyProtection="0">
      <alignment vertical="center"/>
    </xf>
    <xf numFmtId="183" fontId="106" fillId="0" borderId="0" applyFont="0" applyFill="0" applyBorder="0" applyAlignment="0" applyProtection="0">
      <alignment vertical="center"/>
    </xf>
    <xf numFmtId="0" fontId="140"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7" fillId="47" borderId="0" applyNumberFormat="0" applyBorder="0" applyAlignment="0" applyProtection="0">
      <alignment vertical="center"/>
    </xf>
    <xf numFmtId="43" fontId="0" fillId="0" borderId="0" applyFont="0" applyFill="0" applyBorder="0" applyAlignment="0" applyProtection="0">
      <alignment vertical="center"/>
    </xf>
    <xf numFmtId="183" fontId="106" fillId="0" borderId="0" applyFon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43" fontId="0" fillId="0" borderId="0" applyFont="0" applyFill="0" applyBorder="0" applyAlignment="0" applyProtection="0">
      <alignment vertical="center"/>
    </xf>
    <xf numFmtId="183" fontId="106" fillId="0" borderId="0" applyFon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8"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183" fontId="106" fillId="0" borderId="0" applyFon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183" fontId="106" fillId="0" borderId="0" applyFont="0" applyFill="0" applyBorder="0" applyAlignment="0" applyProtection="0">
      <alignment vertical="center"/>
    </xf>
    <xf numFmtId="0" fontId="93" fillId="46" borderId="0" applyNumberFormat="0" applyBorder="0" applyAlignment="0" applyProtection="0">
      <alignment vertical="center"/>
    </xf>
    <xf numFmtId="0" fontId="104" fillId="46" borderId="0" applyNumberFormat="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5" fillId="0" borderId="0">
      <alignment vertical="center"/>
    </xf>
    <xf numFmtId="0" fontId="89" fillId="47" borderId="0" applyNumberFormat="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5" fillId="0" borderId="0">
      <alignment vertical="center"/>
    </xf>
    <xf numFmtId="0" fontId="89" fillId="47" borderId="0" applyNumberFormat="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111" fillId="46" borderId="0" applyNumberFormat="0" applyBorder="0" applyAlignment="0" applyProtection="0">
      <alignment vertical="center"/>
    </xf>
    <xf numFmtId="0" fontId="94"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89" fillId="47" borderId="0" applyNumberFormat="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98" fillId="47" borderId="0" applyNumberFormat="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98" fillId="47" borderId="0" applyNumberFormat="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98" fillId="47" borderId="0" applyNumberFormat="0" applyBorder="0" applyAlignment="0" applyProtection="0">
      <alignment vertical="center"/>
    </xf>
    <xf numFmtId="0" fontId="90" fillId="60" borderId="0" applyNumberFormat="0" applyBorder="0" applyAlignment="0" applyProtection="0">
      <alignment vertical="center"/>
    </xf>
    <xf numFmtId="0" fontId="90" fillId="60" borderId="0" applyNumberFormat="0" applyBorder="0" applyAlignment="0" applyProtection="0">
      <alignment vertical="center"/>
    </xf>
    <xf numFmtId="0" fontId="93" fillId="46" borderId="0" applyNumberFormat="0" applyBorder="0" applyAlignment="0" applyProtection="0">
      <alignment vertical="center"/>
    </xf>
    <xf numFmtId="0" fontId="0" fillId="0" borderId="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98" fillId="47" borderId="0" applyNumberFormat="0" applyBorder="0" applyAlignment="0" applyProtection="0">
      <alignment vertical="center"/>
    </xf>
    <xf numFmtId="0" fontId="90" fillId="60" borderId="0" applyNumberFormat="0" applyBorder="0" applyAlignment="0" applyProtection="0">
      <alignment vertical="center"/>
    </xf>
    <xf numFmtId="0" fontId="90" fillId="60" borderId="0" applyNumberFormat="0" applyBorder="0" applyAlignment="0" applyProtection="0">
      <alignment vertical="center"/>
    </xf>
    <xf numFmtId="0" fontId="1" fillId="0" borderId="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93" fillId="46"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90" fillId="60" borderId="0" applyNumberFormat="0" applyBorder="0" applyAlignment="0" applyProtection="0">
      <alignment vertical="center"/>
    </xf>
    <xf numFmtId="0" fontId="90" fillId="60" borderId="0" applyNumberFormat="0" applyBorder="0" applyAlignment="0" applyProtection="0">
      <alignment vertical="center"/>
    </xf>
    <xf numFmtId="0" fontId="89" fillId="47" borderId="0" applyNumberFormat="0" applyBorder="0" applyAlignment="0" applyProtection="0">
      <alignment vertical="center"/>
    </xf>
    <xf numFmtId="0" fontId="102" fillId="0" borderId="0" applyNumberFormat="0" applyFill="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102" fillId="0" borderId="0" applyNumberFormat="0" applyFill="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102" fillId="0" borderId="0" applyNumberFormat="0" applyFill="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89" fillId="47"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89" fillId="47"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93" fillId="46"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89" fillId="47"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141" fillId="58" borderId="30" applyNumberFormat="0" applyAlignment="0" applyProtection="0">
      <alignment vertical="center"/>
    </xf>
    <xf numFmtId="0" fontId="0" fillId="0" borderId="0">
      <alignment vertical="center"/>
    </xf>
    <xf numFmtId="0" fontId="0" fillId="0" borderId="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98" fillId="47" borderId="0" applyNumberFormat="0" applyBorder="0" applyAlignment="0" applyProtection="0">
      <alignment vertical="center"/>
    </xf>
    <xf numFmtId="0" fontId="97" fillId="47" borderId="0" applyNumberFormat="0" applyBorder="0" applyAlignment="0" applyProtection="0">
      <alignment vertical="center"/>
    </xf>
    <xf numFmtId="0" fontId="97" fillId="47" borderId="0" applyNumberFormat="0" applyBorder="0" applyAlignment="0" applyProtection="0">
      <alignment vertical="center"/>
    </xf>
    <xf numFmtId="0" fontId="88" fillId="63" borderId="35" applyNumberFormat="0" applyFont="0" applyAlignment="0" applyProtection="0">
      <alignment vertical="center"/>
    </xf>
    <xf numFmtId="0" fontId="88" fillId="63" borderId="35" applyNumberFormat="0" applyFont="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89" fillId="47" borderId="0" applyNumberFormat="0" applyBorder="0" applyAlignment="0" applyProtection="0">
      <alignment vertical="center"/>
    </xf>
    <xf numFmtId="0" fontId="109" fillId="47" borderId="0" applyNumberFormat="0" applyBorder="0" applyAlignment="0" applyProtection="0">
      <alignment vertical="center"/>
    </xf>
    <xf numFmtId="0" fontId="88" fillId="63" borderId="35" applyNumberFormat="0" applyFont="0" applyAlignment="0" applyProtection="0">
      <alignment vertical="center"/>
    </xf>
    <xf numFmtId="0" fontId="88" fillId="63" borderId="35" applyNumberFormat="0" applyFont="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8" fillId="0" borderId="0">
      <alignment vertical="center"/>
    </xf>
    <xf numFmtId="0" fontId="89" fillId="47" borderId="0" applyNumberFormat="0" applyBorder="0" applyAlignment="0" applyProtection="0">
      <alignment vertical="center"/>
    </xf>
    <xf numFmtId="0" fontId="0" fillId="0" borderId="0">
      <alignment vertical="center"/>
    </xf>
    <xf numFmtId="0" fontId="0" fillId="0" borderId="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97" fillId="47" borderId="0" applyNumberFormat="0" applyBorder="0" applyAlignment="0" applyProtection="0">
      <alignment vertical="center"/>
    </xf>
    <xf numFmtId="0" fontId="97" fillId="47" borderId="0" applyNumberFormat="0" applyBorder="0" applyAlignment="0" applyProtection="0">
      <alignment vertical="center"/>
    </xf>
    <xf numFmtId="0" fontId="89" fillId="47" borderId="0" applyNumberFormat="0" applyBorder="0" applyAlignment="0" applyProtection="0">
      <alignment vertical="center"/>
    </xf>
    <xf numFmtId="0" fontId="97"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183" fontId="106" fillId="0" borderId="0" applyFont="0" applyFill="0" applyBorder="0" applyAlignment="0" applyProtection="0">
      <alignment vertical="center"/>
    </xf>
    <xf numFmtId="0" fontId="92" fillId="47" borderId="0" applyNumberFormat="0" applyBorder="0" applyAlignment="0" applyProtection="0">
      <alignment vertical="center"/>
    </xf>
    <xf numFmtId="0" fontId="141" fillId="58" borderId="30" applyNumberFormat="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93" fillId="46" borderId="0" applyNumberFormat="0" applyBorder="0" applyAlignment="0" applyProtection="0">
      <alignment vertical="center"/>
    </xf>
    <xf numFmtId="0" fontId="89" fillId="47" borderId="0" applyNumberFormat="0" applyBorder="0" applyAlignment="0" applyProtection="0">
      <alignment vertical="center"/>
    </xf>
    <xf numFmtId="0" fontId="90" fillId="62" borderId="0" applyNumberFormat="0" applyBorder="0" applyAlignment="0" applyProtection="0">
      <alignment vertical="center"/>
    </xf>
    <xf numFmtId="0" fontId="90" fillId="62" borderId="0" applyNumberFormat="0" applyBorder="0" applyAlignment="0" applyProtection="0">
      <alignment vertical="center"/>
    </xf>
    <xf numFmtId="0" fontId="89" fillId="47" borderId="0" applyNumberFormat="0" applyBorder="0" applyAlignment="0" applyProtection="0">
      <alignment vertical="center"/>
    </xf>
    <xf numFmtId="0" fontId="141" fillId="58" borderId="30" applyNumberFormat="0" applyAlignment="0" applyProtection="0">
      <alignment vertical="center"/>
    </xf>
    <xf numFmtId="0" fontId="0" fillId="0" borderId="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97" fillId="47" borderId="0" applyNumberFormat="0" applyBorder="0" applyAlignment="0" applyProtection="0">
      <alignment vertical="center"/>
    </xf>
    <xf numFmtId="0" fontId="89" fillId="47" borderId="0" applyNumberFormat="0" applyBorder="0" applyAlignment="0" applyProtection="0">
      <alignment vertical="center"/>
    </xf>
    <xf numFmtId="0" fontId="97" fillId="47" borderId="0" applyNumberFormat="0" applyBorder="0" applyAlignment="0" applyProtection="0">
      <alignment vertical="center"/>
    </xf>
    <xf numFmtId="0" fontId="89" fillId="47" borderId="0" applyNumberFormat="0" applyBorder="0" applyAlignment="0" applyProtection="0">
      <alignment vertical="center"/>
    </xf>
    <xf numFmtId="0" fontId="5" fillId="0" borderId="0">
      <alignment vertical="center"/>
    </xf>
    <xf numFmtId="0" fontId="5" fillId="0" borderId="0">
      <alignment vertical="center"/>
    </xf>
    <xf numFmtId="0" fontId="7" fillId="0" borderId="0">
      <alignment vertical="center"/>
    </xf>
    <xf numFmtId="0" fontId="89" fillId="47" borderId="0" applyNumberFormat="0" applyBorder="0" applyAlignment="0" applyProtection="0">
      <alignment vertical="center"/>
    </xf>
    <xf numFmtId="0" fontId="7" fillId="0" borderId="0">
      <alignment vertical="center"/>
    </xf>
    <xf numFmtId="0" fontId="89" fillId="47" borderId="0" applyNumberFormat="0" applyBorder="0" applyAlignment="0" applyProtection="0">
      <alignment vertical="center"/>
    </xf>
    <xf numFmtId="0" fontId="97" fillId="47" borderId="0" applyNumberFormat="0" applyBorder="0" applyAlignment="0" applyProtection="0">
      <alignment vertical="center"/>
    </xf>
    <xf numFmtId="0" fontId="97"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142" fillId="65" borderId="36" applyNumberFormat="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98" fillId="47" borderId="0" applyNumberFormat="0" applyBorder="0" applyAlignment="0" applyProtection="0">
      <alignment vertical="center"/>
    </xf>
    <xf numFmtId="0" fontId="5" fillId="0" borderId="0">
      <alignment vertical="center"/>
    </xf>
    <xf numFmtId="0" fontId="5" fillId="0" borderId="0">
      <alignment vertical="center"/>
    </xf>
    <xf numFmtId="0" fontId="90" fillId="61" borderId="0" applyNumberFormat="0" applyBorder="0" applyAlignment="0" applyProtection="0">
      <alignment vertical="center"/>
    </xf>
    <xf numFmtId="0" fontId="90" fillId="61" borderId="0" applyNumberFormat="0" applyBorder="0" applyAlignment="0" applyProtection="0">
      <alignment vertical="center"/>
    </xf>
    <xf numFmtId="0" fontId="89" fillId="47" borderId="0" applyNumberFormat="0" applyBorder="0" applyAlignment="0" applyProtection="0">
      <alignment vertical="center"/>
    </xf>
    <xf numFmtId="0" fontId="98" fillId="47" borderId="0" applyNumberFormat="0" applyBorder="0" applyAlignment="0" applyProtection="0">
      <alignment vertical="center"/>
    </xf>
    <xf numFmtId="43" fontId="106" fillId="0" borderId="0" applyFont="0" applyFill="0" applyBorder="0" applyAlignment="0" applyProtection="0">
      <alignment vertical="center"/>
    </xf>
    <xf numFmtId="0" fontId="98" fillId="47" borderId="0" applyNumberFormat="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5" fillId="0" borderId="0">
      <alignment vertical="center"/>
    </xf>
    <xf numFmtId="0" fontId="89" fillId="47" borderId="0" applyNumberFormat="0" applyBorder="0" applyAlignment="0" applyProtection="0">
      <alignment vertical="center"/>
    </xf>
    <xf numFmtId="0" fontId="98" fillId="47" borderId="0" applyNumberFormat="0" applyBorder="0" applyAlignment="0" applyProtection="0">
      <alignment vertical="center"/>
    </xf>
    <xf numFmtId="0" fontId="116" fillId="46" borderId="0" applyNumberFormat="0" applyBorder="0" applyAlignment="0" applyProtection="0">
      <alignment vertical="center"/>
    </xf>
    <xf numFmtId="0" fontId="98" fillId="47" borderId="0" applyNumberFormat="0" applyBorder="0" applyAlignment="0" applyProtection="0">
      <alignment vertical="center"/>
    </xf>
    <xf numFmtId="0" fontId="88" fillId="63" borderId="35" applyNumberFormat="0" applyFont="0" applyAlignment="0" applyProtection="0">
      <alignment vertical="center"/>
    </xf>
    <xf numFmtId="0" fontId="88" fillId="63" borderId="35" applyNumberFormat="0" applyFont="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7" fillId="0" borderId="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92" fillId="47"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43" fontId="0" fillId="0" borderId="0" applyFont="0" applyFill="0" applyBorder="0" applyAlignment="0" applyProtection="0">
      <alignment vertical="center"/>
    </xf>
    <xf numFmtId="0" fontId="104" fillId="46"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90" fillId="61" borderId="0" applyNumberFormat="0" applyBorder="0" applyAlignment="0" applyProtection="0">
      <alignment vertical="center"/>
    </xf>
    <xf numFmtId="0" fontId="7" fillId="0" borderId="0">
      <alignment vertical="center"/>
    </xf>
    <xf numFmtId="0" fontId="7" fillId="0" borderId="0">
      <alignment vertical="center"/>
    </xf>
    <xf numFmtId="0" fontId="98" fillId="47" borderId="0" applyNumberFormat="0" applyBorder="0" applyAlignment="0" applyProtection="0">
      <alignment vertical="center"/>
    </xf>
    <xf numFmtId="0" fontId="0" fillId="0" borderId="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89" fillId="47" borderId="0" applyNumberFormat="0" applyBorder="0" applyAlignment="0" applyProtection="0">
      <alignment vertical="center"/>
    </xf>
    <xf numFmtId="0" fontId="5" fillId="0" borderId="0">
      <alignment vertical="center"/>
    </xf>
    <xf numFmtId="0" fontId="5" fillId="0" borderId="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93" fillId="46"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90" fillId="59" borderId="0" applyNumberFormat="0" applyBorder="0" applyAlignment="0" applyProtection="0">
      <alignment vertical="center"/>
    </xf>
    <xf numFmtId="0" fontId="90" fillId="59" borderId="0" applyNumberFormat="0" applyBorder="0" applyAlignment="0" applyProtection="0">
      <alignment vertical="center"/>
    </xf>
    <xf numFmtId="0" fontId="112" fillId="0" borderId="33" applyNumberFormat="0" applyFill="0" applyAlignment="0" applyProtection="0">
      <alignment vertical="center"/>
    </xf>
    <xf numFmtId="0" fontId="112" fillId="0" borderId="33" applyNumberFormat="0" applyFill="0" applyAlignment="0" applyProtection="0">
      <alignment vertical="center"/>
    </xf>
    <xf numFmtId="0" fontId="111" fillId="46"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93" fillId="46" borderId="0" applyNumberFormat="0" applyBorder="0" applyAlignment="0" applyProtection="0">
      <alignment vertical="center"/>
    </xf>
    <xf numFmtId="0" fontId="98" fillId="47" borderId="0" applyNumberFormat="0" applyBorder="0" applyAlignment="0" applyProtection="0">
      <alignment vertical="center"/>
    </xf>
    <xf numFmtId="0" fontId="98"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109" fillId="47" borderId="0" applyNumberFormat="0" applyBorder="0" applyAlignment="0" applyProtection="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89" fillId="47" borderId="0" applyNumberFormat="0" applyBorder="0" applyAlignment="0" applyProtection="0">
      <alignment vertical="center"/>
    </xf>
    <xf numFmtId="0" fontId="109" fillId="47" borderId="0" applyNumberFormat="0" applyBorder="0" applyAlignment="0" applyProtection="0">
      <alignment vertical="center"/>
    </xf>
    <xf numFmtId="0" fontId="89" fillId="47" borderId="0" applyNumberFormat="0" applyBorder="0" applyAlignment="0" applyProtection="0">
      <alignment vertical="center"/>
    </xf>
    <xf numFmtId="0" fontId="90" fillId="62" borderId="0" applyNumberFormat="0" applyBorder="0" applyAlignment="0" applyProtection="0">
      <alignment vertical="center"/>
    </xf>
    <xf numFmtId="0" fontId="90" fillId="62" borderId="0" applyNumberFormat="0" applyBorder="0" applyAlignment="0" applyProtection="0">
      <alignment vertical="center"/>
    </xf>
    <xf numFmtId="0" fontId="89" fillId="47" borderId="0" applyNumberFormat="0" applyBorder="0" applyAlignment="0" applyProtection="0">
      <alignment vertical="center"/>
    </xf>
    <xf numFmtId="0" fontId="5" fillId="0" borderId="0">
      <alignment vertical="center"/>
    </xf>
    <xf numFmtId="0" fontId="89" fillId="47" borderId="0" applyNumberFormat="0" applyBorder="0" applyAlignment="0" applyProtection="0">
      <alignment vertical="center"/>
    </xf>
    <xf numFmtId="0" fontId="92"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108" fillId="46"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41" fontId="0" fillId="0" borderId="0" applyFont="0" applyFill="0" applyBorder="0" applyAlignment="0" applyProtection="0">
      <alignment vertical="center"/>
    </xf>
    <xf numFmtId="0" fontId="7" fillId="0" borderId="0">
      <alignment vertical="center"/>
    </xf>
    <xf numFmtId="0" fontId="7" fillId="0" borderId="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116" fillId="46" borderId="0" applyNumberFormat="0" applyBorder="0" applyAlignment="0" applyProtection="0">
      <alignment vertical="center"/>
    </xf>
    <xf numFmtId="0" fontId="88" fillId="0" borderId="0">
      <alignment vertical="center"/>
    </xf>
    <xf numFmtId="0" fontId="88" fillId="0" borderId="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5" fillId="0" borderId="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90" fillId="61" borderId="0" applyNumberFormat="0" applyBorder="0" applyAlignment="0" applyProtection="0">
      <alignment vertical="center"/>
    </xf>
    <xf numFmtId="0" fontId="89" fillId="47" borderId="0" applyNumberFormat="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5" fillId="0" borderId="0" applyProtection="0">
      <alignment vertical="center"/>
    </xf>
    <xf numFmtId="0" fontId="5" fillId="0" borderId="0">
      <alignment horizontal="center" vertical="center"/>
    </xf>
    <xf numFmtId="0" fontId="89" fillId="47" borderId="0" applyNumberFormat="0" applyBorder="0" applyAlignment="0" applyProtection="0">
      <alignment vertical="center"/>
    </xf>
    <xf numFmtId="0" fontId="142" fillId="65" borderId="36" applyNumberFormat="0" applyAlignment="0" applyProtection="0">
      <alignment vertical="center"/>
    </xf>
    <xf numFmtId="0" fontId="89" fillId="47" borderId="0" applyNumberFormat="0" applyBorder="0" applyAlignment="0" applyProtection="0">
      <alignment vertical="center"/>
    </xf>
    <xf numFmtId="0" fontId="92"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109" fillId="47" borderId="0" applyNumberFormat="0" applyBorder="0" applyAlignment="0" applyProtection="0">
      <alignment vertical="center"/>
    </xf>
    <xf numFmtId="0" fontId="95" fillId="57" borderId="30" applyNumberFormat="0" applyAlignment="0" applyProtection="0">
      <alignment vertical="center"/>
    </xf>
    <xf numFmtId="0" fontId="95" fillId="57" borderId="30" applyNumberFormat="0" applyAlignment="0" applyProtection="0">
      <alignment vertical="center"/>
    </xf>
    <xf numFmtId="0" fontId="98" fillId="47" borderId="0" applyNumberFormat="0" applyBorder="0" applyAlignment="0" applyProtection="0">
      <alignment vertical="center"/>
    </xf>
    <xf numFmtId="0" fontId="97"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8" fillId="0" borderId="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97" fillId="47" borderId="0" applyNumberFormat="0" applyBorder="0" applyAlignment="0" applyProtection="0">
      <alignment vertical="center"/>
    </xf>
    <xf numFmtId="0" fontId="97" fillId="47" borderId="0" applyNumberFormat="0" applyBorder="0" applyAlignment="0" applyProtection="0">
      <alignment vertical="center"/>
    </xf>
    <xf numFmtId="0" fontId="89" fillId="47" borderId="0" applyNumberFormat="0" applyBorder="0" applyAlignment="0" applyProtection="0">
      <alignment vertical="center"/>
    </xf>
    <xf numFmtId="0" fontId="91" fillId="0" borderId="29" applyNumberFormat="0" applyFill="0" applyAlignment="0" applyProtection="0">
      <alignment vertical="center"/>
    </xf>
    <xf numFmtId="0" fontId="91" fillId="0" borderId="29" applyNumberFormat="0" applyFill="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116" fillId="46" borderId="0" applyNumberFormat="0" applyBorder="0" applyAlignment="0" applyProtection="0">
      <alignment vertical="center"/>
    </xf>
    <xf numFmtId="0" fontId="89" fillId="47" borderId="0" applyNumberFormat="0" applyBorder="0" applyAlignment="0" applyProtection="0">
      <alignment vertical="center"/>
    </xf>
    <xf numFmtId="0" fontId="93" fillId="46"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5" fillId="0" borderId="0">
      <alignment vertical="center"/>
    </xf>
    <xf numFmtId="0" fontId="5" fillId="0" borderId="0">
      <alignment vertical="center"/>
    </xf>
    <xf numFmtId="0" fontId="90" fillId="61" borderId="0" applyNumberFormat="0" applyBorder="0" applyAlignment="0" applyProtection="0">
      <alignment vertical="center"/>
    </xf>
    <xf numFmtId="0" fontId="90" fillId="61" borderId="0" applyNumberFormat="0" applyBorder="0" applyAlignment="0" applyProtection="0">
      <alignment vertical="center"/>
    </xf>
    <xf numFmtId="0" fontId="89" fillId="47" borderId="0" applyNumberFormat="0" applyBorder="0" applyAlignment="0" applyProtection="0">
      <alignment vertical="center"/>
    </xf>
    <xf numFmtId="0" fontId="88" fillId="0" borderId="0">
      <alignment vertical="center"/>
    </xf>
    <xf numFmtId="0" fontId="88" fillId="0" borderId="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97" fillId="47" borderId="0" applyNumberFormat="0" applyBorder="0" applyAlignment="0" applyProtection="0">
      <alignment vertical="center"/>
    </xf>
    <xf numFmtId="0" fontId="142" fillId="65" borderId="36" applyNumberFormat="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97" fillId="47" borderId="0" applyNumberFormat="0" applyBorder="0" applyAlignment="0" applyProtection="0">
      <alignment vertical="center"/>
    </xf>
    <xf numFmtId="0" fontId="89" fillId="47"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89" fillId="47" borderId="0" applyNumberFormat="0" applyBorder="0" applyAlignment="0" applyProtection="0">
      <alignment vertical="center"/>
    </xf>
    <xf numFmtId="0" fontId="143" fillId="0" borderId="0" applyNumberFormat="0" applyFill="0" applyBorder="0" applyAlignment="0" applyProtection="0">
      <alignment vertical="top"/>
      <protection locked="0"/>
    </xf>
    <xf numFmtId="0" fontId="92" fillId="47" borderId="0" applyNumberFormat="0" applyBorder="0" applyAlignment="0" applyProtection="0">
      <alignment vertical="center"/>
    </xf>
    <xf numFmtId="0" fontId="89" fillId="47" borderId="0" applyNumberFormat="0" applyBorder="0" applyAlignment="0" applyProtection="0">
      <alignment vertical="center"/>
    </xf>
    <xf numFmtId="0" fontId="143" fillId="0" borderId="0" applyNumberFormat="0" applyFill="0" applyBorder="0" applyAlignment="0" applyProtection="0">
      <alignment vertical="top"/>
      <protection locked="0"/>
    </xf>
    <xf numFmtId="0" fontId="92" fillId="47" borderId="0" applyNumberFormat="0" applyBorder="0" applyAlignment="0" applyProtection="0">
      <alignment vertical="center"/>
    </xf>
    <xf numFmtId="0" fontId="92" fillId="47" borderId="0" applyNumberFormat="0" applyBorder="0" applyAlignment="0" applyProtection="0">
      <alignment vertical="center"/>
    </xf>
    <xf numFmtId="0" fontId="89" fillId="47" borderId="0" applyNumberFormat="0" applyBorder="0" applyAlignment="0" applyProtection="0">
      <alignment vertical="center"/>
    </xf>
    <xf numFmtId="0" fontId="97" fillId="47" borderId="0" applyNumberFormat="0" applyBorder="0" applyAlignment="0" applyProtection="0">
      <alignment vertical="center"/>
    </xf>
    <xf numFmtId="0" fontId="142" fillId="65" borderId="36" applyNumberFormat="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103"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184" fontId="5" fillId="0" borderId="0" applyFont="0" applyFill="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97" fillId="47" borderId="0" applyNumberFormat="0" applyBorder="0" applyAlignment="0" applyProtection="0">
      <alignment vertical="center"/>
    </xf>
    <xf numFmtId="0" fontId="89" fillId="47" borderId="0" applyNumberFormat="0" applyBorder="0" applyAlignment="0" applyProtection="0">
      <alignment vertical="center"/>
    </xf>
    <xf numFmtId="0" fontId="104" fillId="46" borderId="0" applyNumberFormat="0" applyBorder="0" applyAlignment="0" applyProtection="0">
      <alignment vertical="center"/>
    </xf>
    <xf numFmtId="0" fontId="89" fillId="47" borderId="0" applyNumberFormat="0" applyBorder="0" applyAlignment="0" applyProtection="0">
      <alignment vertical="center"/>
    </xf>
    <xf numFmtId="0" fontId="90" fillId="48" borderId="0" applyNumberFormat="0" applyBorder="0" applyAlignment="0" applyProtection="0">
      <alignment vertical="center"/>
    </xf>
    <xf numFmtId="0" fontId="89" fillId="47" borderId="0" applyNumberFormat="0" applyBorder="0" applyAlignment="0" applyProtection="0">
      <alignment vertical="center"/>
    </xf>
    <xf numFmtId="0" fontId="28" fillId="0" borderId="0">
      <alignment vertical="center"/>
    </xf>
    <xf numFmtId="0" fontId="92"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91" fillId="0" borderId="29" applyNumberFormat="0" applyFill="0" applyAlignment="0" applyProtection="0">
      <alignment vertical="center"/>
    </xf>
    <xf numFmtId="0" fontId="93" fillId="46" borderId="0" applyNumberFormat="0" applyBorder="0" applyAlignment="0" applyProtection="0">
      <alignment vertical="center"/>
    </xf>
    <xf numFmtId="0" fontId="103" fillId="47" borderId="0" applyNumberFormat="0" applyBorder="0" applyAlignment="0" applyProtection="0">
      <alignment vertical="center"/>
    </xf>
    <xf numFmtId="0" fontId="90" fillId="60" borderId="0" applyNumberFormat="0" applyBorder="0" applyAlignment="0" applyProtection="0">
      <alignment vertical="center"/>
    </xf>
    <xf numFmtId="0" fontId="103" fillId="47" borderId="0" applyNumberFormat="0" applyBorder="0" applyAlignment="0" applyProtection="0">
      <alignment vertical="center"/>
    </xf>
    <xf numFmtId="0" fontId="109" fillId="47" borderId="0" applyNumberFormat="0" applyBorder="0" applyAlignment="0" applyProtection="0">
      <alignment vertical="center"/>
    </xf>
    <xf numFmtId="0" fontId="90" fillId="64" borderId="0" applyNumberFormat="0" applyBorder="0" applyAlignment="0" applyProtection="0">
      <alignment vertical="center"/>
    </xf>
    <xf numFmtId="0" fontId="109" fillId="47" borderId="0" applyNumberFormat="0" applyBorder="0" applyAlignment="0" applyProtection="0">
      <alignment vertical="center"/>
    </xf>
    <xf numFmtId="0" fontId="89" fillId="47" borderId="0" applyNumberFormat="0" applyBorder="0" applyAlignment="0" applyProtection="0">
      <alignment vertical="center"/>
    </xf>
    <xf numFmtId="0" fontId="0" fillId="0" borderId="0">
      <alignment vertical="center"/>
    </xf>
    <xf numFmtId="0" fontId="109" fillId="47" borderId="0" applyNumberFormat="0" applyBorder="0" applyAlignment="0" applyProtection="0">
      <alignment vertical="center"/>
    </xf>
    <xf numFmtId="0" fontId="7" fillId="0" borderId="0">
      <alignment vertical="center"/>
    </xf>
    <xf numFmtId="0" fontId="7" fillId="0" borderId="0">
      <alignment vertical="center"/>
    </xf>
    <xf numFmtId="0" fontId="109" fillId="47" borderId="0" applyNumberFormat="0" applyBorder="0" applyAlignment="0" applyProtection="0">
      <alignment vertical="center"/>
    </xf>
    <xf numFmtId="0" fontId="5" fillId="0" borderId="0" applyProtection="0">
      <alignment vertical="center"/>
    </xf>
    <xf numFmtId="0" fontId="89" fillId="47" borderId="0" applyNumberFormat="0" applyBorder="0" applyAlignment="0" applyProtection="0">
      <alignment vertical="center"/>
    </xf>
    <xf numFmtId="0" fontId="109" fillId="47" borderId="0" applyNumberFormat="0" applyBorder="0" applyAlignment="0" applyProtection="0">
      <alignment vertical="center"/>
    </xf>
    <xf numFmtId="0" fontId="5" fillId="0" borderId="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97" fillId="47" borderId="0" applyNumberFormat="0" applyBorder="0" applyAlignment="0" applyProtection="0">
      <alignment vertical="center"/>
    </xf>
    <xf numFmtId="0" fontId="111" fillId="46" borderId="0" applyNumberFormat="0" applyBorder="0" applyAlignment="0" applyProtection="0">
      <alignment vertical="center"/>
    </xf>
    <xf numFmtId="0" fontId="97" fillId="47" borderId="0" applyNumberFormat="0" applyBorder="0" applyAlignment="0" applyProtection="0">
      <alignment vertical="center"/>
    </xf>
    <xf numFmtId="0" fontId="89" fillId="47" borderId="0" applyNumberFormat="0" applyBorder="0" applyAlignment="0" applyProtection="0">
      <alignment vertical="center"/>
    </xf>
    <xf numFmtId="0" fontId="97" fillId="47" borderId="0" applyNumberFormat="0" applyBorder="0" applyAlignment="0" applyProtection="0">
      <alignment vertical="center"/>
    </xf>
    <xf numFmtId="0" fontId="92" fillId="47" borderId="0" applyNumberFormat="0" applyBorder="0" applyAlignment="0" applyProtection="0">
      <alignment vertical="center"/>
    </xf>
    <xf numFmtId="43" fontId="106" fillId="0" borderId="0" applyFont="0" applyFill="0" applyBorder="0" applyAlignment="0" applyProtection="0">
      <alignment vertical="center"/>
    </xf>
    <xf numFmtId="0" fontId="97" fillId="47" borderId="0" applyNumberFormat="0" applyBorder="0" applyAlignment="0" applyProtection="0">
      <alignment vertical="center"/>
    </xf>
    <xf numFmtId="0" fontId="103" fillId="47" borderId="0" applyNumberFormat="0" applyBorder="0" applyAlignment="0" applyProtection="0">
      <alignment vertical="center"/>
    </xf>
    <xf numFmtId="0" fontId="103" fillId="47" borderId="0" applyNumberFormat="0" applyBorder="0" applyAlignment="0" applyProtection="0">
      <alignment vertical="center"/>
    </xf>
    <xf numFmtId="0" fontId="103" fillId="47" borderId="0" applyNumberFormat="0" applyBorder="0" applyAlignment="0" applyProtection="0">
      <alignment vertical="center"/>
    </xf>
    <xf numFmtId="0" fontId="103" fillId="47" borderId="0" applyNumberFormat="0" applyBorder="0" applyAlignment="0" applyProtection="0">
      <alignment vertical="center"/>
    </xf>
    <xf numFmtId="0" fontId="103" fillId="47" borderId="0" applyNumberFormat="0" applyBorder="0" applyAlignment="0" applyProtection="0">
      <alignment vertical="center"/>
    </xf>
    <xf numFmtId="0" fontId="92" fillId="47" borderId="0" applyNumberFormat="0" applyBorder="0" applyAlignment="0" applyProtection="0">
      <alignment vertical="center"/>
    </xf>
    <xf numFmtId="0" fontId="92" fillId="47" borderId="0" applyNumberFormat="0" applyBorder="0" applyAlignment="0" applyProtection="0">
      <alignment vertical="center"/>
    </xf>
    <xf numFmtId="0" fontId="103" fillId="47" borderId="0" applyNumberFormat="0" applyBorder="0" applyAlignment="0" applyProtection="0">
      <alignment vertical="center"/>
    </xf>
    <xf numFmtId="0" fontId="93" fillId="46" borderId="0" applyNumberFormat="0" applyBorder="0" applyAlignment="0" applyProtection="0">
      <alignment vertical="center"/>
    </xf>
    <xf numFmtId="0" fontId="103"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90" fillId="64" borderId="0" applyNumberFormat="0" applyBorder="0" applyAlignment="0" applyProtection="0">
      <alignment vertical="center"/>
    </xf>
    <xf numFmtId="0" fontId="89" fillId="47" borderId="0" applyNumberFormat="0" applyBorder="0" applyAlignment="0" applyProtection="0">
      <alignment vertical="center"/>
    </xf>
    <xf numFmtId="0" fontId="0" fillId="0" borderId="0">
      <alignment vertical="center"/>
    </xf>
    <xf numFmtId="0" fontId="0" fillId="0" borderId="0">
      <alignment vertical="center"/>
    </xf>
    <xf numFmtId="0" fontId="103" fillId="47" borderId="0" applyNumberFormat="0" applyBorder="0" applyAlignment="0" applyProtection="0">
      <alignment vertical="center"/>
    </xf>
    <xf numFmtId="0" fontId="5" fillId="0" borderId="0">
      <alignment vertical="center"/>
    </xf>
    <xf numFmtId="0" fontId="90" fillId="61" borderId="0" applyNumberFormat="0" applyBorder="0" applyAlignment="0" applyProtection="0">
      <alignment vertical="center"/>
    </xf>
    <xf numFmtId="0" fontId="93" fillId="46" borderId="0" applyNumberFormat="0" applyBorder="0" applyAlignment="0" applyProtection="0">
      <alignment vertical="center"/>
    </xf>
    <xf numFmtId="0" fontId="7" fillId="0" borderId="0">
      <alignment vertical="center"/>
    </xf>
    <xf numFmtId="0" fontId="7" fillId="0" borderId="0">
      <alignment vertical="center"/>
    </xf>
    <xf numFmtId="0" fontId="92" fillId="47" borderId="0" applyNumberFormat="0" applyBorder="0" applyAlignment="0" applyProtection="0">
      <alignment vertical="center"/>
    </xf>
    <xf numFmtId="0" fontId="92" fillId="47" borderId="0" applyNumberFormat="0" applyBorder="0" applyAlignment="0" applyProtection="0">
      <alignment vertical="center"/>
    </xf>
    <xf numFmtId="0" fontId="92" fillId="47" borderId="0" applyNumberFormat="0" applyBorder="0" applyAlignment="0" applyProtection="0">
      <alignment vertical="center"/>
    </xf>
    <xf numFmtId="0" fontId="93" fillId="46" borderId="0" applyNumberFormat="0" applyBorder="0" applyAlignment="0" applyProtection="0">
      <alignment vertical="center"/>
    </xf>
    <xf numFmtId="0" fontId="92" fillId="47" borderId="0" applyNumberFormat="0" applyBorder="0" applyAlignment="0" applyProtection="0">
      <alignment vertical="center"/>
    </xf>
    <xf numFmtId="0" fontId="93" fillId="46" borderId="0" applyNumberFormat="0" applyBorder="0" applyAlignment="0" applyProtection="0">
      <alignment vertical="center"/>
    </xf>
    <xf numFmtId="0" fontId="92" fillId="47" borderId="0" applyNumberFormat="0" applyBorder="0" applyAlignment="0" applyProtection="0">
      <alignment vertical="center"/>
    </xf>
    <xf numFmtId="0" fontId="89" fillId="47" borderId="0" applyNumberFormat="0" applyBorder="0" applyAlignment="0" applyProtection="0">
      <alignment vertical="center"/>
    </xf>
    <xf numFmtId="0" fontId="0" fillId="0" borderId="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116" fillId="46" borderId="0" applyNumberFormat="0" applyBorder="0" applyAlignment="0" applyProtection="0">
      <alignment vertical="center"/>
    </xf>
    <xf numFmtId="0" fontId="97" fillId="47" borderId="0" applyNumberFormat="0" applyBorder="0" applyAlignment="0" applyProtection="0">
      <alignment vertical="center"/>
    </xf>
    <xf numFmtId="0" fontId="95" fillId="57" borderId="30" applyNumberFormat="0" applyAlignment="0" applyProtection="0">
      <alignment vertical="center"/>
    </xf>
    <xf numFmtId="0" fontId="5" fillId="0" borderId="0">
      <alignment vertical="center"/>
    </xf>
    <xf numFmtId="0" fontId="5" fillId="0" borderId="0">
      <alignment vertical="center"/>
    </xf>
    <xf numFmtId="0" fontId="92" fillId="47" borderId="0" applyNumberFormat="0" applyBorder="0" applyAlignment="0" applyProtection="0">
      <alignment vertical="center"/>
    </xf>
    <xf numFmtId="0" fontId="89" fillId="47" borderId="0" applyNumberFormat="0" applyBorder="0" applyAlignment="0" applyProtection="0">
      <alignment vertical="center"/>
    </xf>
    <xf numFmtId="0" fontId="90" fillId="62" borderId="0" applyNumberFormat="0" applyBorder="0" applyAlignment="0" applyProtection="0">
      <alignment vertical="center"/>
    </xf>
    <xf numFmtId="0" fontId="89" fillId="47" borderId="0" applyNumberFormat="0" applyBorder="0" applyAlignment="0" applyProtection="0">
      <alignment vertical="center"/>
    </xf>
    <xf numFmtId="0" fontId="92" fillId="47" borderId="0" applyNumberFormat="0" applyBorder="0" applyAlignment="0" applyProtection="0">
      <alignment vertical="center"/>
    </xf>
    <xf numFmtId="0" fontId="89" fillId="47" borderId="0" applyNumberFormat="0" applyBorder="0" applyAlignment="0" applyProtection="0">
      <alignment vertical="center"/>
    </xf>
    <xf numFmtId="0" fontId="7" fillId="0" borderId="0">
      <alignment vertical="center"/>
    </xf>
    <xf numFmtId="0" fontId="7" fillId="0" borderId="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5" fillId="0" borderId="0">
      <alignment vertical="center"/>
    </xf>
    <xf numFmtId="0" fontId="89" fillId="47" borderId="0" applyNumberFormat="0" applyBorder="0" applyAlignment="0" applyProtection="0">
      <alignment vertical="center"/>
    </xf>
    <xf numFmtId="0" fontId="93" fillId="46" borderId="0" applyNumberFormat="0" applyBorder="0" applyAlignment="0" applyProtection="0">
      <alignment vertical="center"/>
    </xf>
    <xf numFmtId="0" fontId="89" fillId="47" borderId="0" applyNumberFormat="0" applyBorder="0" applyAlignment="0" applyProtection="0">
      <alignment vertical="center"/>
    </xf>
    <xf numFmtId="0" fontId="93" fillId="46" borderId="0" applyNumberFormat="0" applyBorder="0" applyAlignment="0" applyProtection="0">
      <alignment vertical="center"/>
    </xf>
    <xf numFmtId="0" fontId="89" fillId="47" borderId="0" applyNumberFormat="0" applyBorder="0" applyAlignment="0" applyProtection="0">
      <alignment vertical="center"/>
    </xf>
    <xf numFmtId="0" fontId="90" fillId="64" borderId="0" applyNumberFormat="0" applyBorder="0" applyAlignment="0" applyProtection="0">
      <alignment vertical="center"/>
    </xf>
    <xf numFmtId="0" fontId="93" fillId="46"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117" fillId="46" borderId="0" applyNumberFormat="0" applyBorder="0" applyAlignment="0" applyProtection="0">
      <alignment vertical="center"/>
    </xf>
    <xf numFmtId="0" fontId="89" fillId="47" borderId="0" applyNumberFormat="0" applyBorder="0" applyAlignment="0" applyProtection="0">
      <alignment vertical="center"/>
    </xf>
    <xf numFmtId="0" fontId="7" fillId="0" borderId="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93" fillId="46"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89" fillId="47" borderId="0" applyNumberFormat="0" applyBorder="0" applyAlignment="0" applyProtection="0">
      <alignment vertical="center"/>
    </xf>
    <xf numFmtId="0" fontId="87" fillId="0" borderId="0">
      <alignment vertical="center"/>
    </xf>
    <xf numFmtId="0" fontId="89" fillId="47" borderId="0" applyNumberFormat="0" applyBorder="0" applyAlignment="0" applyProtection="0">
      <alignment vertical="center"/>
    </xf>
    <xf numFmtId="0" fontId="144" fillId="50" borderId="0" applyNumberFormat="0" applyBorder="0" applyAlignment="0" applyProtection="0">
      <alignment vertical="center"/>
    </xf>
    <xf numFmtId="0" fontId="0" fillId="0" borderId="0">
      <alignment vertical="center"/>
    </xf>
    <xf numFmtId="0" fontId="0" fillId="0" borderId="0">
      <alignment vertical="center"/>
    </xf>
    <xf numFmtId="0" fontId="89" fillId="47" borderId="0" applyNumberFormat="0" applyBorder="0" applyAlignment="0" applyProtection="0">
      <alignment vertical="center"/>
    </xf>
    <xf numFmtId="0" fontId="90" fillId="62"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0" fillId="0" borderId="0">
      <alignment vertical="center"/>
    </xf>
    <xf numFmtId="0" fontId="89" fillId="47" borderId="0" applyNumberFormat="0" applyBorder="0" applyAlignment="0" applyProtection="0">
      <alignment vertical="center"/>
    </xf>
    <xf numFmtId="0" fontId="97" fillId="47" borderId="0" applyNumberFormat="0" applyBorder="0" applyAlignment="0" applyProtection="0">
      <alignment vertical="center"/>
    </xf>
    <xf numFmtId="0" fontId="89" fillId="47" borderId="0" applyNumberFormat="0" applyBorder="0" applyAlignment="0" applyProtection="0">
      <alignment vertical="center"/>
    </xf>
    <xf numFmtId="0" fontId="0" fillId="0" borderId="0">
      <alignment vertical="center"/>
    </xf>
    <xf numFmtId="0" fontId="97"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93" fillId="46" borderId="0" applyNumberFormat="0" applyBorder="0" applyAlignment="0" applyProtection="0">
      <alignment vertical="center"/>
    </xf>
    <xf numFmtId="0" fontId="89" fillId="47" borderId="0" applyNumberFormat="0" applyBorder="0" applyAlignment="0" applyProtection="0">
      <alignment vertical="center"/>
    </xf>
    <xf numFmtId="0" fontId="97"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138" fillId="57" borderId="39" applyNumberFormat="0" applyAlignment="0" applyProtection="0">
      <alignment vertical="center"/>
    </xf>
    <xf numFmtId="0" fontId="89" fillId="47" borderId="0" applyNumberFormat="0" applyBorder="0" applyAlignment="0" applyProtection="0">
      <alignment vertical="center"/>
    </xf>
    <xf numFmtId="0" fontId="93" fillId="46" borderId="0" applyNumberFormat="0" applyBorder="0" applyAlignment="0" applyProtection="0">
      <alignment vertical="center"/>
    </xf>
    <xf numFmtId="0" fontId="7" fillId="0" borderId="0">
      <alignment vertical="center"/>
    </xf>
    <xf numFmtId="0" fontId="89" fillId="47" borderId="0" applyNumberFormat="0" applyBorder="0" applyAlignment="0" applyProtection="0">
      <alignment vertical="center"/>
    </xf>
    <xf numFmtId="0" fontId="5" fillId="0" borderId="0">
      <alignment horizontal="center" vertical="center"/>
    </xf>
    <xf numFmtId="0" fontId="89" fillId="47" borderId="0" applyNumberFormat="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0" fontId="97" fillId="47" borderId="0" applyNumberFormat="0" applyBorder="0" applyAlignment="0" applyProtection="0">
      <alignment vertical="center"/>
    </xf>
    <xf numFmtId="0" fontId="88" fillId="63" borderId="35" applyNumberFormat="0" applyFont="0" applyAlignment="0" applyProtection="0">
      <alignment vertical="center"/>
    </xf>
    <xf numFmtId="0" fontId="5" fillId="0" borderId="0">
      <alignment vertical="center"/>
    </xf>
    <xf numFmtId="0" fontId="5" fillId="0" borderId="0">
      <alignment vertical="center"/>
    </xf>
    <xf numFmtId="0" fontId="97" fillId="47" borderId="0" applyNumberFormat="0" applyBorder="0" applyAlignment="0" applyProtection="0">
      <alignment vertical="center"/>
    </xf>
    <xf numFmtId="0" fontId="139" fillId="66" borderId="0" applyNumberFormat="0" applyBorder="0" applyAlignment="0" applyProtection="0">
      <alignment vertical="center"/>
    </xf>
    <xf numFmtId="0" fontId="103" fillId="47" borderId="0" applyNumberFormat="0" applyBorder="0" applyAlignment="0" applyProtection="0">
      <alignment vertical="center"/>
    </xf>
    <xf numFmtId="0" fontId="103" fillId="47" borderId="0" applyNumberFormat="0" applyBorder="0" applyAlignment="0" applyProtection="0">
      <alignment vertical="center"/>
    </xf>
    <xf numFmtId="0" fontId="93" fillId="46" borderId="0" applyNumberFormat="0" applyBorder="0" applyAlignment="0" applyProtection="0">
      <alignment vertical="center"/>
    </xf>
    <xf numFmtId="0" fontId="5" fillId="0" borderId="0">
      <alignment vertical="center"/>
    </xf>
    <xf numFmtId="0" fontId="5" fillId="0" borderId="0">
      <alignment vertical="center"/>
    </xf>
    <xf numFmtId="0" fontId="103" fillId="47" borderId="0" applyNumberFormat="0" applyBorder="0" applyAlignment="0" applyProtection="0">
      <alignment vertical="center"/>
    </xf>
    <xf numFmtId="0" fontId="91" fillId="0" borderId="29" applyNumberFormat="0" applyFill="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89" fillId="47" borderId="0" applyNumberFormat="0" applyBorder="0" applyAlignment="0" applyProtection="0">
      <alignment vertical="center"/>
    </xf>
    <xf numFmtId="0" fontId="5" fillId="0" borderId="0">
      <alignment vertical="center"/>
    </xf>
    <xf numFmtId="0" fontId="5" fillId="0" borderId="0">
      <alignment vertical="center"/>
    </xf>
    <xf numFmtId="0" fontId="108" fillId="46" borderId="0" applyNumberFormat="0" applyBorder="0" applyAlignment="0" applyProtection="0">
      <alignment vertical="center"/>
    </xf>
    <xf numFmtId="0" fontId="28"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8" fillId="0" borderId="0">
      <alignment vertical="center"/>
    </xf>
    <xf numFmtId="0" fontId="0" fillId="0" borderId="0" applyProtection="0">
      <alignment vertical="center"/>
    </xf>
    <xf numFmtId="0" fontId="0" fillId="0" borderId="0">
      <alignment vertical="center"/>
    </xf>
    <xf numFmtId="0" fontId="5" fillId="0" borderId="0">
      <alignment vertical="center"/>
    </xf>
    <xf numFmtId="0" fontId="88" fillId="0" borderId="0">
      <alignment vertical="center"/>
    </xf>
    <xf numFmtId="0" fontId="88" fillId="0" borderId="0">
      <alignment vertical="center"/>
    </xf>
    <xf numFmtId="0" fontId="88" fillId="0" borderId="0">
      <alignment vertical="center"/>
    </xf>
    <xf numFmtId="0" fontId="88" fillId="0" borderId="0">
      <alignment vertical="center"/>
    </xf>
    <xf numFmtId="0" fontId="88" fillId="0" borderId="0">
      <alignment vertical="center"/>
    </xf>
    <xf numFmtId="0" fontId="88" fillId="0" borderId="0">
      <alignment vertical="center"/>
    </xf>
    <xf numFmtId="0" fontId="88" fillId="0" borderId="0">
      <alignment vertical="center"/>
    </xf>
    <xf numFmtId="0" fontId="88" fillId="0" borderId="0">
      <alignment vertical="center"/>
    </xf>
    <xf numFmtId="0" fontId="93" fillId="46" borderId="0" applyNumberFormat="0" applyBorder="0" applyAlignment="0" applyProtection="0">
      <alignment vertical="center"/>
    </xf>
    <xf numFmtId="0" fontId="104" fillId="46" borderId="0" applyNumberFormat="0" applyBorder="0" applyAlignment="0" applyProtection="0">
      <alignment vertical="center"/>
    </xf>
    <xf numFmtId="0" fontId="0" fillId="0" borderId="0">
      <alignment vertical="center"/>
    </xf>
    <xf numFmtId="0" fontId="90" fillId="64" borderId="0" applyNumberFormat="0" applyBorder="0" applyAlignment="0" applyProtection="0">
      <alignment vertical="center"/>
    </xf>
    <xf numFmtId="0" fontId="0" fillId="0" borderId="0">
      <alignment vertical="center"/>
    </xf>
    <xf numFmtId="0" fontId="5" fillId="0" borderId="0">
      <alignment vertical="center"/>
    </xf>
    <xf numFmtId="0" fontId="90" fillId="64" borderId="0" applyNumberFormat="0" applyBorder="0" applyAlignment="0" applyProtection="0">
      <alignment vertical="center"/>
    </xf>
    <xf numFmtId="0" fontId="0" fillId="0" borderId="0">
      <alignment vertical="center"/>
    </xf>
    <xf numFmtId="0" fontId="90" fillId="64" borderId="0" applyNumberFormat="0" applyBorder="0" applyAlignment="0" applyProtection="0">
      <alignment vertical="center"/>
    </xf>
    <xf numFmtId="0" fontId="0" fillId="0" borderId="0">
      <alignment vertical="center"/>
    </xf>
    <xf numFmtId="0" fontId="90" fillId="64" borderId="0" applyNumberFormat="0" applyBorder="0" applyAlignment="0" applyProtection="0">
      <alignment vertical="center"/>
    </xf>
    <xf numFmtId="0" fontId="93" fillId="46" borderId="0" applyNumberFormat="0" applyBorder="0" applyAlignment="0" applyProtection="0">
      <alignment vertical="center"/>
    </xf>
    <xf numFmtId="0" fontId="0" fillId="0" borderId="0">
      <alignment vertical="center"/>
    </xf>
    <xf numFmtId="0" fontId="90" fillId="6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185"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pplyProtection="0">
      <alignment vertical="center"/>
    </xf>
    <xf numFmtId="0" fontId="5" fillId="0" borderId="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95" fillId="57" borderId="30" applyNumberFormat="0" applyAlignment="0" applyProtection="0">
      <alignment vertical="center"/>
    </xf>
    <xf numFmtId="0" fontId="5" fillId="0" borderId="0">
      <alignment vertical="center"/>
    </xf>
    <xf numFmtId="0" fontId="5" fillId="0" borderId="0">
      <alignment vertical="center"/>
    </xf>
    <xf numFmtId="0" fontId="95" fillId="57" borderId="30" applyNumberFormat="0" applyAlignment="0" applyProtection="0">
      <alignment vertical="center"/>
    </xf>
    <xf numFmtId="0" fontId="5" fillId="0" borderId="0">
      <alignment vertical="center"/>
    </xf>
    <xf numFmtId="0" fontId="5" fillId="0" borderId="0">
      <alignment vertical="center"/>
    </xf>
    <xf numFmtId="0" fontId="95" fillId="57" borderId="30" applyNumberFormat="0" applyAlignment="0" applyProtection="0">
      <alignment vertical="center"/>
    </xf>
    <xf numFmtId="0" fontId="5" fillId="0" borderId="0">
      <alignment vertical="center"/>
    </xf>
    <xf numFmtId="0" fontId="5" fillId="0" borderId="0">
      <alignment vertical="center"/>
    </xf>
    <xf numFmtId="0" fontId="95" fillId="57" borderId="30" applyNumberFormat="0" applyAlignment="0" applyProtection="0">
      <alignment vertical="center"/>
    </xf>
    <xf numFmtId="0" fontId="93" fillId="4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5" fillId="57" borderId="30" applyNumberFormat="0" applyAlignment="0" applyProtection="0">
      <alignment vertical="center"/>
    </xf>
    <xf numFmtId="0" fontId="95" fillId="57" borderId="30" applyNumberFormat="0" applyAlignment="0" applyProtection="0">
      <alignment vertical="center"/>
    </xf>
    <xf numFmtId="0" fontId="5" fillId="0" borderId="0">
      <alignment vertical="center"/>
    </xf>
    <xf numFmtId="0" fontId="5" fillId="0" borderId="0">
      <alignment vertical="center"/>
    </xf>
    <xf numFmtId="0" fontId="95" fillId="57" borderId="30" applyNumberFormat="0" applyAlignment="0" applyProtection="0">
      <alignment vertical="center"/>
    </xf>
    <xf numFmtId="0" fontId="95" fillId="57" borderId="30" applyNumberFormat="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93" fillId="4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applyProtection="0">
      <alignment vertical="center"/>
    </xf>
    <xf numFmtId="0" fontId="7" fillId="0" borderId="0">
      <alignment vertical="center"/>
    </xf>
    <xf numFmtId="0" fontId="7" fillId="0" borderId="0">
      <alignment vertical="center"/>
    </xf>
    <xf numFmtId="0" fontId="5"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93" fillId="4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0" fillId="64" borderId="0" applyNumberFormat="0" applyBorder="0" applyAlignment="0" applyProtection="0">
      <alignment vertical="center"/>
    </xf>
    <xf numFmtId="0" fontId="90" fillId="64" borderId="0" applyNumberFormat="0" applyBorder="0" applyAlignment="0" applyProtection="0">
      <alignment vertical="center"/>
    </xf>
    <xf numFmtId="0" fontId="0" fillId="0" borderId="0">
      <alignment vertical="center"/>
    </xf>
    <xf numFmtId="0" fontId="104" fillId="46" borderId="0" applyNumberFormat="0" applyBorder="0" applyAlignment="0" applyProtection="0">
      <alignment vertical="center"/>
    </xf>
    <xf numFmtId="0" fontId="5" fillId="0" borderId="0">
      <alignment vertical="center"/>
    </xf>
    <xf numFmtId="0" fontId="5" fillId="0" borderId="0">
      <alignment vertical="center"/>
    </xf>
    <xf numFmtId="0" fontId="90" fillId="59" borderId="0" applyNumberFormat="0" applyBorder="0" applyAlignment="0" applyProtection="0">
      <alignment vertical="center"/>
    </xf>
    <xf numFmtId="0" fontId="0" fillId="0" borderId="0">
      <alignment vertical="center"/>
    </xf>
    <xf numFmtId="0" fontId="0" fillId="0" borderId="0">
      <alignment vertical="center"/>
    </xf>
    <xf numFmtId="0" fontId="90" fillId="59" borderId="0" applyNumberFormat="0" applyBorder="0" applyAlignment="0" applyProtection="0">
      <alignment vertical="center"/>
    </xf>
    <xf numFmtId="0" fontId="0" fillId="0" borderId="0">
      <alignment vertical="center"/>
    </xf>
    <xf numFmtId="0" fontId="0" fillId="0" borderId="0">
      <alignment vertical="center"/>
    </xf>
    <xf numFmtId="0" fontId="90" fillId="59" borderId="0" applyNumberFormat="0" applyBorder="0" applyAlignment="0" applyProtection="0">
      <alignment vertical="center"/>
    </xf>
    <xf numFmtId="0" fontId="0" fillId="0" borderId="0">
      <alignment vertical="center"/>
    </xf>
    <xf numFmtId="0" fontId="0" fillId="0" borderId="0">
      <alignment vertical="center"/>
    </xf>
    <xf numFmtId="0" fontId="90" fillId="59" borderId="0" applyNumberFormat="0" applyBorder="0" applyAlignment="0" applyProtection="0">
      <alignment vertical="center"/>
    </xf>
    <xf numFmtId="0" fontId="0" fillId="0" borderId="0">
      <alignment vertical="center"/>
    </xf>
    <xf numFmtId="0" fontId="0" fillId="0" borderId="0">
      <alignment vertical="center"/>
    </xf>
    <xf numFmtId="0" fontId="93" fillId="46" borderId="0" applyNumberFormat="0" applyBorder="0" applyAlignment="0" applyProtection="0">
      <alignment vertical="center"/>
    </xf>
    <xf numFmtId="0" fontId="5" fillId="0" borderId="0">
      <alignment vertical="center"/>
    </xf>
    <xf numFmtId="0" fontId="5" fillId="0" borderId="0">
      <alignment vertical="center"/>
    </xf>
    <xf numFmtId="0" fontId="141" fillId="58" borderId="30" applyNumberFormat="0" applyAlignment="0" applyProtection="0">
      <alignment vertical="center"/>
    </xf>
    <xf numFmtId="0" fontId="90" fillId="59" borderId="0" applyNumberFormat="0" applyBorder="0" applyAlignment="0" applyProtection="0">
      <alignment vertical="center"/>
    </xf>
    <xf numFmtId="0" fontId="0" fillId="0" borderId="0">
      <alignment vertical="center"/>
    </xf>
    <xf numFmtId="0" fontId="0" fillId="0" borderId="0">
      <alignment vertical="center"/>
    </xf>
    <xf numFmtId="0" fontId="141" fillId="58" borderId="30" applyNumberFormat="0" applyAlignment="0" applyProtection="0">
      <alignment vertical="center"/>
    </xf>
    <xf numFmtId="0" fontId="90" fillId="59" borderId="0" applyNumberFormat="0" applyBorder="0" applyAlignment="0" applyProtection="0">
      <alignment vertical="center"/>
    </xf>
    <xf numFmtId="0" fontId="108" fillId="46" borderId="0" applyNumberFormat="0" applyBorder="0" applyAlignment="0" applyProtection="0">
      <alignment vertical="center"/>
    </xf>
    <xf numFmtId="0" fontId="0" fillId="0" borderId="0">
      <alignment vertical="center"/>
    </xf>
    <xf numFmtId="0" fontId="0" fillId="0" borderId="0">
      <alignment vertical="center"/>
    </xf>
    <xf numFmtId="0" fontId="141" fillId="58" borderId="30" applyNumberFormat="0" applyAlignment="0" applyProtection="0">
      <alignment vertical="center"/>
    </xf>
    <xf numFmtId="186" fontId="5" fillId="0" borderId="0" applyFont="0" applyFill="0" applyBorder="0" applyAlignment="0" applyProtection="0">
      <alignment vertical="center"/>
    </xf>
    <xf numFmtId="0" fontId="104" fillId="46" borderId="0" applyNumberFormat="0" applyBorder="0" applyAlignment="0" applyProtection="0">
      <alignment vertical="center"/>
    </xf>
    <xf numFmtId="0" fontId="0" fillId="0" borderId="0">
      <alignment vertical="center"/>
    </xf>
    <xf numFmtId="0" fontId="0" fillId="0" borderId="0">
      <alignment vertical="center"/>
    </xf>
    <xf numFmtId="0" fontId="141" fillId="58" borderId="30" applyNumberFormat="0" applyAlignment="0" applyProtection="0">
      <alignment vertical="center"/>
    </xf>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141" fillId="58" borderId="30" applyNumberFormat="0" applyAlignment="0" applyProtection="0">
      <alignment vertical="center"/>
    </xf>
    <xf numFmtId="0" fontId="141" fillId="58" borderId="30" applyNumberFormat="0" applyAlignment="0" applyProtection="0">
      <alignment vertical="center"/>
    </xf>
    <xf numFmtId="0" fontId="5" fillId="0" borderId="0">
      <alignment vertical="center"/>
    </xf>
    <xf numFmtId="0" fontId="141" fillId="58" borderId="30" applyNumberFormat="0" applyAlignment="0" applyProtection="0">
      <alignment vertical="center"/>
    </xf>
    <xf numFmtId="0" fontId="141" fillId="58" borderId="30" applyNumberFormat="0" applyAlignment="0" applyProtection="0">
      <alignment vertical="center"/>
    </xf>
    <xf numFmtId="0" fontId="100" fillId="0" borderId="0">
      <alignment vertical="center"/>
    </xf>
    <xf numFmtId="0" fontId="141" fillId="58" borderId="30" applyNumberFormat="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0" fillId="0" borderId="0">
      <alignment vertical="center"/>
    </xf>
    <xf numFmtId="0" fontId="1" fillId="0" borderId="0">
      <alignment vertical="center"/>
    </xf>
    <xf numFmtId="0" fontId="88" fillId="0" borderId="0">
      <alignment vertical="center"/>
    </xf>
    <xf numFmtId="0" fontId="88" fillId="0" borderId="0">
      <alignment vertical="center"/>
    </xf>
    <xf numFmtId="0" fontId="88" fillId="0" borderId="0">
      <alignment vertical="center"/>
    </xf>
    <xf numFmtId="0" fontId="88" fillId="0" borderId="0">
      <alignment vertical="center"/>
    </xf>
    <xf numFmtId="0" fontId="88" fillId="0" borderId="0">
      <alignment vertical="center"/>
    </xf>
    <xf numFmtId="0" fontId="88" fillId="0" borderId="0">
      <alignment vertical="center"/>
    </xf>
    <xf numFmtId="0" fontId="88" fillId="0" borderId="0">
      <alignment vertical="center"/>
    </xf>
    <xf numFmtId="0" fontId="88" fillId="0" borderId="0">
      <alignment vertical="center"/>
    </xf>
    <xf numFmtId="0" fontId="88" fillId="0" borderId="0">
      <alignment vertical="center"/>
    </xf>
    <xf numFmtId="0" fontId="88" fillId="0" borderId="0">
      <alignment vertical="center"/>
    </xf>
    <xf numFmtId="0" fontId="88" fillId="63" borderId="35" applyNumberFormat="0" applyFont="0" applyAlignment="0" applyProtection="0">
      <alignment vertical="center"/>
    </xf>
    <xf numFmtId="0" fontId="104" fillId="46"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93" fillId="4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04" fillId="46" borderId="0" applyNumberFormat="0" applyBorder="0" applyAlignment="0" applyProtection="0">
      <alignment vertical="center"/>
    </xf>
    <xf numFmtId="0" fontId="7" fillId="0" borderId="0">
      <alignment vertical="center"/>
    </xf>
    <xf numFmtId="0" fontId="7" fillId="0" borderId="0">
      <alignment vertical="center"/>
    </xf>
    <xf numFmtId="0" fontId="93" fillId="46" borderId="0" applyNumberFormat="0" applyBorder="0" applyAlignment="0" applyProtection="0">
      <alignment vertical="center"/>
    </xf>
    <xf numFmtId="0" fontId="5" fillId="0" borderId="0">
      <alignment vertical="center"/>
    </xf>
    <xf numFmtId="0" fontId="5" fillId="0" borderId="0">
      <alignment vertical="center"/>
    </xf>
    <xf numFmtId="0" fontId="111" fillId="46"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0" fillId="61" borderId="0" applyNumberFormat="0" applyBorder="0" applyAlignment="0" applyProtection="0">
      <alignment vertical="center"/>
    </xf>
    <xf numFmtId="0" fontId="7" fillId="0" borderId="0">
      <alignment vertical="center"/>
    </xf>
    <xf numFmtId="0" fontId="7" fillId="0" borderId="0">
      <alignment vertical="center"/>
    </xf>
    <xf numFmtId="0" fontId="90" fillId="61" borderId="0" applyNumberFormat="0" applyBorder="0" applyAlignment="0" applyProtection="0">
      <alignment vertical="center"/>
    </xf>
    <xf numFmtId="0" fontId="7" fillId="0" borderId="0">
      <alignment vertical="center"/>
    </xf>
    <xf numFmtId="0" fontId="7" fillId="0" borderId="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5" fillId="0" borderId="0">
      <alignment vertical="center"/>
    </xf>
    <xf numFmtId="0" fontId="90" fillId="61" borderId="0" applyNumberFormat="0" applyBorder="0" applyAlignment="0" applyProtection="0">
      <alignment vertical="center"/>
    </xf>
    <xf numFmtId="0" fontId="7" fillId="0" borderId="0">
      <alignment vertical="center"/>
    </xf>
    <xf numFmtId="0" fontId="7" fillId="0" borderId="0">
      <alignment vertical="center"/>
    </xf>
    <xf numFmtId="0" fontId="90" fillId="61" borderId="0" applyNumberFormat="0" applyBorder="0" applyAlignment="0" applyProtection="0">
      <alignment vertical="center"/>
    </xf>
    <xf numFmtId="0" fontId="90" fillId="61" borderId="0" applyNumberFormat="0" applyBorder="0" applyAlignment="0" applyProtection="0">
      <alignment vertical="center"/>
    </xf>
    <xf numFmtId="0" fontId="7" fillId="0" borderId="0">
      <alignment vertical="center"/>
    </xf>
    <xf numFmtId="0" fontId="7" fillId="0" borderId="0">
      <alignment vertical="center"/>
    </xf>
    <xf numFmtId="0" fontId="90" fillId="61" borderId="0" applyNumberFormat="0" applyBorder="0" applyAlignment="0" applyProtection="0">
      <alignment vertical="center"/>
    </xf>
    <xf numFmtId="0" fontId="90" fillId="61" borderId="0" applyNumberFormat="0" applyBorder="0" applyAlignment="0" applyProtection="0">
      <alignment vertical="center"/>
    </xf>
    <xf numFmtId="0" fontId="7" fillId="0" borderId="0">
      <alignment vertical="center"/>
    </xf>
    <xf numFmtId="0" fontId="7" fillId="0" borderId="0">
      <alignment vertical="center"/>
    </xf>
    <xf numFmtId="0" fontId="90" fillId="61" borderId="0" applyNumberFormat="0" applyBorder="0" applyAlignment="0" applyProtection="0">
      <alignment vertical="center"/>
    </xf>
    <xf numFmtId="0" fontId="90" fillId="61" borderId="0" applyNumberFormat="0" applyBorder="0" applyAlignment="0" applyProtection="0">
      <alignment vertical="center"/>
    </xf>
    <xf numFmtId="0" fontId="93" fillId="46" borderId="0" applyNumberFormat="0" applyBorder="0" applyAlignment="0" applyProtection="0">
      <alignment vertical="center"/>
    </xf>
    <xf numFmtId="0" fontId="7" fillId="0" borderId="0">
      <alignment vertical="center"/>
    </xf>
    <xf numFmtId="0" fontId="111" fillId="4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12" fillId="0" borderId="33" applyNumberFormat="0" applyFill="0" applyAlignment="0" applyProtection="0">
      <alignment vertical="center"/>
    </xf>
    <xf numFmtId="0" fontId="0" fillId="0" borderId="0">
      <alignment vertical="center"/>
    </xf>
    <xf numFmtId="0" fontId="93" fillId="46" borderId="0" applyNumberFormat="0" applyBorder="0" applyAlignment="0" applyProtection="0">
      <alignment vertical="center"/>
    </xf>
    <xf numFmtId="0" fontId="88" fillId="0" borderId="0">
      <alignment vertical="center"/>
    </xf>
    <xf numFmtId="0" fontId="88" fillId="0" borderId="0">
      <alignment vertical="center"/>
    </xf>
    <xf numFmtId="0" fontId="5" fillId="0" borderId="0">
      <alignment vertical="center"/>
    </xf>
    <xf numFmtId="0" fontId="88" fillId="0" borderId="0">
      <alignment vertical="center"/>
    </xf>
    <xf numFmtId="0" fontId="88" fillId="63" borderId="35" applyNumberFormat="0" applyFont="0" applyAlignment="0" applyProtection="0">
      <alignment vertical="center"/>
    </xf>
    <xf numFmtId="0" fontId="104" fillId="4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6" fontId="0" fillId="0" borderId="0" applyFont="0" applyFill="0" applyBorder="0" applyAlignment="0" applyProtection="0">
      <alignment vertical="center"/>
    </xf>
    <xf numFmtId="0" fontId="0" fillId="0" borderId="0">
      <alignment vertical="center"/>
    </xf>
    <xf numFmtId="0" fontId="0" fillId="0" borderId="0">
      <alignment vertical="center"/>
    </xf>
    <xf numFmtId="0" fontId="116" fillId="46" borderId="0" applyNumberFormat="0" applyBorder="0" applyAlignment="0" applyProtection="0">
      <alignment vertical="center"/>
    </xf>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applyFont="0" applyFill="0" applyBorder="0" applyAlignment="0" applyProtection="0">
      <alignment vertical="center"/>
    </xf>
    <xf numFmtId="0" fontId="0" fillId="0" borderId="0">
      <alignment vertical="center"/>
    </xf>
    <xf numFmtId="0" fontId="7"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88" fillId="0" borderId="0">
      <alignment vertical="center"/>
    </xf>
    <xf numFmtId="0" fontId="88" fillId="0" borderId="0">
      <alignment vertical="center"/>
    </xf>
    <xf numFmtId="0" fontId="88" fillId="0" borderId="0">
      <alignment vertical="center"/>
    </xf>
    <xf numFmtId="0" fontId="88" fillId="0" borderId="0">
      <alignment vertical="center"/>
    </xf>
    <xf numFmtId="0" fontId="88" fillId="0" borderId="0">
      <alignment vertical="center"/>
    </xf>
    <xf numFmtId="0" fontId="88" fillId="0" borderId="0">
      <alignment vertical="center"/>
    </xf>
    <xf numFmtId="0" fontId="88" fillId="0" borderId="0">
      <alignment vertical="center"/>
    </xf>
    <xf numFmtId="0" fontId="88" fillId="0" borderId="0">
      <alignment vertical="center"/>
    </xf>
    <xf numFmtId="0" fontId="88" fillId="0" borderId="0">
      <alignment vertical="center"/>
    </xf>
    <xf numFmtId="0" fontId="88" fillId="0" borderId="0">
      <alignment vertical="center"/>
    </xf>
    <xf numFmtId="0" fontId="88" fillId="63" borderId="35" applyNumberFormat="0" applyFont="0" applyAlignment="0" applyProtection="0">
      <alignment vertical="center"/>
    </xf>
    <xf numFmtId="0" fontId="104" fillId="46"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145" fillId="0" borderId="0" applyNumberFormat="0" applyFill="0" applyBorder="0" applyAlignment="0" applyProtection="0">
      <alignment vertical="top"/>
      <protection locked="0"/>
    </xf>
    <xf numFmtId="0" fontId="22" fillId="0" borderId="0"/>
    <xf numFmtId="0" fontId="1" fillId="0" borderId="0">
      <alignment vertical="center"/>
    </xf>
    <xf numFmtId="0" fontId="22" fillId="0" borderId="0"/>
    <xf numFmtId="0" fontId="1" fillId="0" borderId="0">
      <alignment vertical="center"/>
    </xf>
    <xf numFmtId="0" fontId="22" fillId="0" borderId="0"/>
    <xf numFmtId="0" fontId="1" fillId="0" borderId="0">
      <alignment vertical="center"/>
    </xf>
    <xf numFmtId="0" fontId="1" fillId="0" borderId="0"/>
    <xf numFmtId="0" fontId="0" fillId="0" borderId="0">
      <alignment vertical="center"/>
    </xf>
    <xf numFmtId="0" fontId="88" fillId="63" borderId="35" applyNumberFormat="0" applyFont="0" applyAlignment="0" applyProtection="0">
      <alignment vertical="center"/>
    </xf>
    <xf numFmtId="0" fontId="104" fillId="46" borderId="0" applyNumberFormat="0" applyBorder="0" applyAlignment="0" applyProtection="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3" fillId="46"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04" fillId="46" borderId="0" applyNumberFormat="0" applyBorder="0" applyAlignment="0" applyProtection="0">
      <alignment vertical="center"/>
    </xf>
    <xf numFmtId="0" fontId="0" fillId="0" borderId="0">
      <alignment vertical="center"/>
    </xf>
    <xf numFmtId="0" fontId="7" fillId="0" borderId="0">
      <alignment vertical="center"/>
    </xf>
    <xf numFmtId="0" fontId="7" fillId="0" borderId="0">
      <alignment vertical="center"/>
    </xf>
    <xf numFmtId="41" fontId="0" fillId="0" borderId="0" applyFont="0" applyFill="0" applyBorder="0" applyAlignment="0" applyProtection="0">
      <alignment vertical="center"/>
    </xf>
    <xf numFmtId="0" fontId="7" fillId="0" borderId="0">
      <alignment vertical="center"/>
    </xf>
    <xf numFmtId="0" fontId="7" fillId="0" borderId="0">
      <alignment vertical="center"/>
    </xf>
    <xf numFmtId="41" fontId="0" fillId="0" borderId="0" applyFont="0" applyFill="0" applyBorder="0" applyAlignment="0" applyProtection="0">
      <alignment vertical="center"/>
    </xf>
    <xf numFmtId="0" fontId="7" fillId="0" borderId="0">
      <alignment vertical="center"/>
    </xf>
    <xf numFmtId="0" fontId="7" fillId="0" borderId="0">
      <alignment vertical="center"/>
    </xf>
    <xf numFmtId="41" fontId="0"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41" fontId="0" fillId="0" borderId="0" applyFont="0" applyFill="0" applyBorder="0" applyAlignment="0" applyProtection="0">
      <alignment vertical="center"/>
    </xf>
    <xf numFmtId="0" fontId="7" fillId="0" borderId="0">
      <alignment vertical="center"/>
    </xf>
    <xf numFmtId="41" fontId="0"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88" fillId="63" borderId="35" applyNumberFormat="0" applyFont="0" applyAlignment="0" applyProtection="0">
      <alignment vertical="center"/>
    </xf>
    <xf numFmtId="0" fontId="93"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04" fillId="46"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8" fillId="63" borderId="35" applyNumberFormat="0" applyFont="0" applyAlignment="0" applyProtection="0">
      <alignment vertical="center"/>
    </xf>
    <xf numFmtId="0" fontId="5" fillId="0" borderId="0">
      <alignment vertical="center"/>
    </xf>
    <xf numFmtId="0" fontId="5" fillId="0" borderId="0">
      <alignment vertical="center"/>
    </xf>
    <xf numFmtId="0" fontId="88" fillId="63" borderId="35" applyNumberFormat="0" applyFont="0" applyAlignment="0" applyProtection="0">
      <alignment vertical="center"/>
    </xf>
    <xf numFmtId="0" fontId="5" fillId="0" borderId="0">
      <alignment vertical="center"/>
    </xf>
    <xf numFmtId="0" fontId="5" fillId="0" borderId="0">
      <alignment vertical="center"/>
    </xf>
    <xf numFmtId="0" fontId="0" fillId="0" borderId="0">
      <alignment vertical="center"/>
    </xf>
    <xf numFmtId="0" fontId="88" fillId="63" borderId="35" applyNumberFormat="0" applyFont="0" applyAlignment="0" applyProtection="0">
      <alignment vertical="center"/>
    </xf>
    <xf numFmtId="0" fontId="5" fillId="0" borderId="0">
      <alignment vertical="center"/>
    </xf>
    <xf numFmtId="0" fontId="5" fillId="0" borderId="0">
      <alignment vertical="center"/>
    </xf>
    <xf numFmtId="0" fontId="88" fillId="63" borderId="35" applyNumberFormat="0" applyFont="0" applyAlignment="0" applyProtection="0">
      <alignment vertical="center"/>
    </xf>
    <xf numFmtId="0" fontId="5" fillId="0" borderId="0">
      <alignment vertical="center"/>
    </xf>
    <xf numFmtId="0" fontId="5" fillId="0" borderId="0">
      <alignment vertical="center"/>
    </xf>
    <xf numFmtId="0" fontId="88" fillId="63" borderId="35" applyNumberFormat="0" applyFont="0" applyAlignment="0" applyProtection="0">
      <alignment vertical="center"/>
    </xf>
    <xf numFmtId="0" fontId="5" fillId="0" borderId="0">
      <alignment vertical="center"/>
    </xf>
    <xf numFmtId="0" fontId="5" fillId="0" borderId="0">
      <alignment vertical="center"/>
    </xf>
    <xf numFmtId="0" fontId="88" fillId="63" borderId="35" applyNumberFormat="0" applyFont="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88" fillId="63" borderId="35" applyNumberFormat="0" applyFont="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8" fillId="63" borderId="35" applyNumberFormat="0" applyFont="0" applyAlignment="0" applyProtection="0">
      <alignment vertical="center"/>
    </xf>
    <xf numFmtId="0" fontId="88" fillId="63" borderId="35" applyNumberFormat="0" applyFont="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0" fillId="0" borderId="0">
      <alignment vertical="center"/>
    </xf>
    <xf numFmtId="0" fontId="91" fillId="0" borderId="29" applyNumberFormat="0" applyFill="0" applyAlignment="0" applyProtection="0">
      <alignment vertical="center"/>
    </xf>
    <xf numFmtId="0" fontId="1" fillId="0" borderId="0">
      <alignment vertical="center"/>
    </xf>
    <xf numFmtId="0" fontId="88" fillId="63" borderId="35" applyNumberFormat="0" applyFont="0" applyAlignment="0" applyProtection="0">
      <alignment vertical="center"/>
    </xf>
    <xf numFmtId="0" fontId="88" fillId="63" borderId="35" applyNumberFormat="0" applyFont="0" applyAlignment="0" applyProtection="0">
      <alignment vertical="center"/>
    </xf>
    <xf numFmtId="0" fontId="93"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 fillId="0" borderId="0">
      <alignment vertical="center"/>
    </xf>
    <xf numFmtId="0" fontId="87" fillId="0" borderId="0">
      <alignment vertical="center"/>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0" fillId="0" borderId="0" applyNumberFormat="0" applyFill="0" applyBorder="0" applyAlignment="0" applyProtection="0">
      <alignment vertical="center"/>
    </xf>
    <xf numFmtId="0" fontId="5" fillId="0" borderId="0">
      <alignment horizontal="center" vertical="center"/>
    </xf>
    <xf numFmtId="0" fontId="93" fillId="46" borderId="0" applyNumberFormat="0" applyBorder="0" applyAlignment="0" applyProtection="0">
      <alignment vertical="center"/>
    </xf>
    <xf numFmtId="0" fontId="5" fillId="0" borderId="0">
      <alignment horizontal="center" vertical="center"/>
    </xf>
    <xf numFmtId="0" fontId="5" fillId="0" borderId="0">
      <alignment horizontal="center" vertical="center"/>
    </xf>
    <xf numFmtId="0" fontId="91" fillId="0" borderId="29" applyNumberFormat="0" applyFill="0" applyAlignment="0" applyProtection="0">
      <alignment vertical="center"/>
    </xf>
    <xf numFmtId="0" fontId="5" fillId="0" borderId="0">
      <alignment horizontal="center" vertical="center"/>
    </xf>
    <xf numFmtId="0" fontId="5" fillId="0" borderId="0">
      <alignment horizontal="center" vertical="center"/>
    </xf>
    <xf numFmtId="0" fontId="5" fillId="0" borderId="0">
      <alignment horizontal="center" vertical="center"/>
    </xf>
    <xf numFmtId="0" fontId="88" fillId="63" borderId="35" applyNumberFormat="0" applyFont="0" applyAlignment="0" applyProtection="0">
      <alignment vertical="center"/>
    </xf>
    <xf numFmtId="0" fontId="88" fillId="63" borderId="35" applyNumberFormat="0" applyFont="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88" fillId="63" borderId="35" applyNumberFormat="0" applyFont="0" applyAlignment="0" applyProtection="0">
      <alignment vertical="center"/>
    </xf>
    <xf numFmtId="0" fontId="88" fillId="63" borderId="35" applyNumberFormat="0" applyFont="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88" fillId="63" borderId="35" applyNumberFormat="0" applyFont="0" applyAlignment="0" applyProtection="0">
      <alignment vertical="center"/>
    </xf>
    <xf numFmtId="0" fontId="88" fillId="63" borderId="35" applyNumberFormat="0" applyFont="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88" fillId="63" borderId="35" applyNumberFormat="0" applyFont="0" applyAlignment="0" applyProtection="0">
      <alignment vertical="center"/>
    </xf>
    <xf numFmtId="0" fontId="88" fillId="63" borderId="35" applyNumberFormat="0" applyFont="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88" fillId="63" borderId="35" applyNumberFormat="0" applyFont="0" applyAlignment="0" applyProtection="0">
      <alignment vertical="center"/>
    </xf>
    <xf numFmtId="0" fontId="88" fillId="63" borderId="35" applyNumberFormat="0" applyFont="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88" fillId="63" borderId="35" applyNumberFormat="0" applyFont="0" applyAlignment="0" applyProtection="0">
      <alignment vertical="center"/>
    </xf>
    <xf numFmtId="0" fontId="88" fillId="63" borderId="35" applyNumberFormat="0" applyFont="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88" fillId="63" borderId="35" applyNumberFormat="0" applyFont="0" applyAlignment="0" applyProtection="0">
      <alignment vertical="center"/>
    </xf>
    <xf numFmtId="0" fontId="88" fillId="63" borderId="35" applyNumberFormat="0" applyFont="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88" fillId="63" borderId="35" applyNumberFormat="0" applyFont="0" applyAlignment="0" applyProtection="0">
      <alignment vertical="center"/>
    </xf>
    <xf numFmtId="0" fontId="88" fillId="63" borderId="35" applyNumberFormat="0" applyFont="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88" fillId="63" borderId="35" applyNumberFormat="0" applyFont="0" applyAlignment="0" applyProtection="0">
      <alignment vertical="center"/>
    </xf>
    <xf numFmtId="0" fontId="88" fillId="63" borderId="35" applyNumberFormat="0" applyFont="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88" fillId="63" borderId="35" applyNumberFormat="0" applyFont="0" applyAlignment="0" applyProtection="0">
      <alignment vertical="center"/>
    </xf>
    <xf numFmtId="0" fontId="88" fillId="63" borderId="35" applyNumberFormat="0" applyFont="0" applyAlignment="0" applyProtection="0">
      <alignment vertical="center"/>
    </xf>
    <xf numFmtId="0" fontId="116"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88" fillId="63" borderId="35" applyNumberFormat="0" applyFont="0" applyAlignment="0" applyProtection="0">
      <alignment vertical="center"/>
    </xf>
    <xf numFmtId="0" fontId="88" fillId="63" borderId="35" applyNumberFormat="0" applyFont="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88" fillId="63" borderId="35" applyNumberFormat="0" applyFont="0" applyAlignment="0" applyProtection="0">
      <alignment vertical="center"/>
    </xf>
    <xf numFmtId="0" fontId="88" fillId="63" borderId="35" applyNumberFormat="0" applyFont="0" applyAlignment="0" applyProtection="0">
      <alignment vertical="center"/>
    </xf>
    <xf numFmtId="0" fontId="104" fillId="46" borderId="0" applyNumberFormat="0" applyBorder="0" applyAlignment="0" applyProtection="0">
      <alignment vertical="center"/>
    </xf>
    <xf numFmtId="0" fontId="88" fillId="63" borderId="35" applyNumberFormat="0" applyFont="0" applyAlignment="0" applyProtection="0">
      <alignment vertical="center"/>
    </xf>
    <xf numFmtId="0" fontId="104" fillId="46" borderId="0" applyNumberFormat="0" applyBorder="0" applyAlignment="0" applyProtection="0">
      <alignment vertical="center"/>
    </xf>
    <xf numFmtId="0" fontId="88" fillId="63" borderId="35" applyNumberFormat="0" applyFont="0" applyAlignment="0" applyProtection="0">
      <alignment vertical="center"/>
    </xf>
    <xf numFmtId="0" fontId="93"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108"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111" fillId="46" borderId="0" applyNumberFormat="0" applyBorder="0" applyAlignment="0" applyProtection="0">
      <alignment vertical="center"/>
    </xf>
    <xf numFmtId="0" fontId="111" fillId="46" borderId="0" applyNumberFormat="0" applyBorder="0" applyAlignment="0" applyProtection="0">
      <alignment vertical="center"/>
    </xf>
    <xf numFmtId="0" fontId="93" fillId="46" borderId="0" applyNumberFormat="0" applyBorder="0" applyAlignment="0" applyProtection="0">
      <alignment vertical="center"/>
    </xf>
    <xf numFmtId="0" fontId="111"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104" fillId="46" borderId="0" applyNumberFormat="0" applyBorder="0" applyAlignment="0" applyProtection="0">
      <alignment vertical="center"/>
    </xf>
    <xf numFmtId="0" fontId="93" fillId="46" borderId="0" applyNumberFormat="0" applyBorder="0" applyAlignment="0" applyProtection="0">
      <alignment vertical="center"/>
    </xf>
    <xf numFmtId="43" fontId="0" fillId="0" borderId="0" applyFont="0" applyFill="0" applyBorder="0" applyAlignment="0" applyProtection="0">
      <alignment vertical="center"/>
    </xf>
    <xf numFmtId="0" fontId="93" fillId="46" borderId="0" applyNumberFormat="0" applyBorder="0" applyAlignment="0" applyProtection="0">
      <alignment vertical="center"/>
    </xf>
    <xf numFmtId="0" fontId="111" fillId="46" borderId="0" applyNumberFormat="0" applyBorder="0" applyAlignment="0" applyProtection="0">
      <alignment vertical="center"/>
    </xf>
    <xf numFmtId="0" fontId="111"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111" fillId="46" borderId="0" applyNumberFormat="0" applyBorder="0" applyAlignment="0" applyProtection="0">
      <alignment vertical="center"/>
    </xf>
    <xf numFmtId="0" fontId="111" fillId="46" borderId="0" applyNumberFormat="0" applyBorder="0" applyAlignment="0" applyProtection="0">
      <alignment vertical="center"/>
    </xf>
    <xf numFmtId="0" fontId="111" fillId="46" borderId="0" applyNumberFormat="0" applyBorder="0" applyAlignment="0" applyProtection="0">
      <alignment vertical="center"/>
    </xf>
    <xf numFmtId="0" fontId="93"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90" fillId="59" borderId="0" applyNumberFormat="0" applyBorder="0" applyAlignment="0" applyProtection="0">
      <alignment vertical="center"/>
    </xf>
    <xf numFmtId="0" fontId="112" fillId="0" borderId="33" applyNumberFormat="0" applyFill="0" applyAlignment="0" applyProtection="0">
      <alignment vertical="center"/>
    </xf>
    <xf numFmtId="0" fontId="104" fillId="46" borderId="0" applyNumberFormat="0" applyBorder="0" applyAlignment="0" applyProtection="0">
      <alignment vertical="center"/>
    </xf>
    <xf numFmtId="0" fontId="111"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90" fillId="64"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8"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95" fillId="57" borderId="30" applyNumberFormat="0" applyAlignment="0" applyProtection="0">
      <alignment vertical="center"/>
    </xf>
    <xf numFmtId="0" fontId="95" fillId="57" borderId="30" applyNumberFormat="0" applyAlignment="0" applyProtection="0">
      <alignment vertical="center"/>
    </xf>
    <xf numFmtId="0" fontId="104" fillId="46" borderId="0" applyNumberFormat="0" applyBorder="0" applyAlignment="0" applyProtection="0">
      <alignment vertical="center"/>
    </xf>
    <xf numFmtId="0" fontId="114" fillId="0" borderId="0" applyNumberFormat="0" applyFill="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14" fillId="0" borderId="0" applyNumberFormat="0" applyFill="0" applyBorder="0" applyAlignment="0" applyProtection="0">
      <alignment vertical="center"/>
    </xf>
    <xf numFmtId="0" fontId="104" fillId="46" borderId="0" applyNumberFormat="0" applyBorder="0" applyAlignment="0" applyProtection="0">
      <alignment vertical="center"/>
    </xf>
    <xf numFmtId="0" fontId="90" fillId="62" borderId="0" applyNumberFormat="0" applyBorder="0" applyAlignment="0" applyProtection="0">
      <alignment vertical="center"/>
    </xf>
    <xf numFmtId="0" fontId="90" fillId="62" borderId="0" applyNumberFormat="0" applyBorder="0" applyAlignment="0" applyProtection="0">
      <alignment vertical="center"/>
    </xf>
    <xf numFmtId="0" fontId="104" fillId="46" borderId="0" applyNumberFormat="0" applyBorder="0" applyAlignment="0" applyProtection="0">
      <alignment vertical="center"/>
    </xf>
    <xf numFmtId="0" fontId="90" fillId="60" borderId="0" applyNumberFormat="0" applyBorder="0" applyAlignment="0" applyProtection="0">
      <alignment vertical="center"/>
    </xf>
    <xf numFmtId="0" fontId="90" fillId="60" borderId="0" applyNumberFormat="0" applyBorder="0" applyAlignment="0" applyProtection="0">
      <alignment vertical="center"/>
    </xf>
    <xf numFmtId="0" fontId="104"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114" fillId="0" borderId="0" applyNumberFormat="0" applyFill="0" applyBorder="0" applyAlignment="0" applyProtection="0">
      <alignment vertical="center"/>
    </xf>
    <xf numFmtId="0" fontId="93"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104"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0" fontId="93" fillId="46" borderId="0" applyNumberFormat="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0" fillId="62" borderId="0" applyNumberFormat="0" applyBorder="0" applyAlignment="0" applyProtection="0">
      <alignment vertical="center"/>
    </xf>
    <xf numFmtId="0" fontId="90" fillId="62"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0" fillId="48"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1" fillId="46" borderId="0" applyNumberFormat="0" applyBorder="0" applyAlignment="0" applyProtection="0">
      <alignment vertical="center"/>
    </xf>
    <xf numFmtId="0" fontId="93" fillId="46" borderId="0" applyNumberFormat="0" applyBorder="0" applyAlignment="0" applyProtection="0">
      <alignment vertical="center"/>
    </xf>
    <xf numFmtId="0" fontId="116" fillId="46" borderId="0" applyNumberFormat="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117" fillId="46" borderId="0" applyNumberFormat="0" applyBorder="0" applyAlignment="0" applyProtection="0">
      <alignment vertical="center"/>
    </xf>
    <xf numFmtId="0" fontId="117" fillId="46" borderId="0" applyNumberFormat="0" applyBorder="0" applyAlignment="0" applyProtection="0">
      <alignment vertical="center"/>
    </xf>
    <xf numFmtId="0" fontId="90" fillId="59" borderId="0" applyNumberFormat="0" applyBorder="0" applyAlignment="0" applyProtection="0">
      <alignment vertical="center"/>
    </xf>
    <xf numFmtId="0" fontId="90" fillId="59" borderId="0" applyNumberFormat="0" applyBorder="0" applyAlignment="0" applyProtection="0">
      <alignment vertical="center"/>
    </xf>
    <xf numFmtId="0" fontId="112" fillId="0" borderId="33" applyNumberFormat="0" applyFill="0" applyAlignment="0" applyProtection="0">
      <alignment vertical="center"/>
    </xf>
    <xf numFmtId="0" fontId="117" fillId="46" borderId="0" applyNumberFormat="0" applyBorder="0" applyAlignment="0" applyProtection="0">
      <alignment vertical="center"/>
    </xf>
    <xf numFmtId="0" fontId="111" fillId="46" borderId="0" applyNumberFormat="0" applyBorder="0" applyAlignment="0" applyProtection="0">
      <alignment vertical="center"/>
    </xf>
    <xf numFmtId="0" fontId="111"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111" fillId="46" borderId="0" applyNumberFormat="0" applyBorder="0" applyAlignment="0" applyProtection="0">
      <alignment vertical="center"/>
    </xf>
    <xf numFmtId="0" fontId="111" fillId="46" borderId="0" applyNumberFormat="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0" fontId="111"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138" fillId="57" borderId="39" applyNumberFormat="0" applyAlignment="0" applyProtection="0">
      <alignment vertical="center"/>
    </xf>
    <xf numFmtId="0" fontId="93" fillId="46" borderId="0" applyNumberFormat="0" applyBorder="0" applyAlignment="0" applyProtection="0">
      <alignment vertical="center"/>
    </xf>
    <xf numFmtId="0" fontId="111"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116" fillId="46" borderId="0" applyNumberFormat="0" applyBorder="0" applyAlignment="0" applyProtection="0">
      <alignment vertical="center"/>
    </xf>
    <xf numFmtId="0" fontId="93" fillId="46" borderId="0" applyNumberFormat="0" applyBorder="0" applyAlignment="0" applyProtection="0">
      <alignment vertical="center"/>
    </xf>
    <xf numFmtId="0" fontId="116"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93" fillId="46" borderId="0" applyNumberFormat="0" applyBorder="0" applyAlignment="0" applyProtection="0">
      <alignment vertical="center"/>
    </xf>
    <xf numFmtId="0" fontId="95" fillId="57" borderId="30" applyNumberFormat="0" applyAlignment="0" applyProtection="0">
      <alignment vertical="center"/>
    </xf>
    <xf numFmtId="0" fontId="95" fillId="57" borderId="30" applyNumberFormat="0" applyAlignment="0" applyProtection="0">
      <alignment vertical="center"/>
    </xf>
    <xf numFmtId="0" fontId="93" fillId="46" borderId="0" applyNumberFormat="0" applyBorder="0" applyAlignment="0" applyProtection="0">
      <alignment vertical="center"/>
    </xf>
    <xf numFmtId="0" fontId="116" fillId="46" borderId="0" applyNumberFormat="0" applyBorder="0" applyAlignment="0" applyProtection="0">
      <alignment vertical="center"/>
    </xf>
    <xf numFmtId="0" fontId="116"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0" fillId="60"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139" fillId="6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0" fontId="93" fillId="46" borderId="0" applyNumberFormat="0" applyBorder="0" applyAlignment="0" applyProtection="0">
      <alignment vertical="center"/>
    </xf>
    <xf numFmtId="0" fontId="111" fillId="46" borderId="0" applyNumberFormat="0" applyBorder="0" applyAlignment="0" applyProtection="0">
      <alignment vertical="center"/>
    </xf>
    <xf numFmtId="0" fontId="111" fillId="46" borderId="0" applyNumberFormat="0" applyBorder="0" applyAlignment="0" applyProtection="0">
      <alignment vertical="center"/>
    </xf>
    <xf numFmtId="0" fontId="93" fillId="46" borderId="0" applyNumberFormat="0" applyBorder="0" applyAlignment="0" applyProtection="0">
      <alignment vertical="center"/>
    </xf>
    <xf numFmtId="0" fontId="90" fillId="62"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116" fillId="46" borderId="0" applyNumberFormat="0" applyBorder="0" applyAlignment="0" applyProtection="0">
      <alignment vertical="center"/>
    </xf>
    <xf numFmtId="0" fontId="93" fillId="46" borderId="0" applyNumberFormat="0" applyBorder="0" applyAlignment="0" applyProtection="0">
      <alignment vertical="center"/>
    </xf>
    <xf numFmtId="0" fontId="108" fillId="46" borderId="0" applyNumberFormat="0" applyBorder="0" applyAlignment="0" applyProtection="0">
      <alignment vertical="center"/>
    </xf>
    <xf numFmtId="0" fontId="108" fillId="46" borderId="0" applyNumberFormat="0" applyBorder="0" applyAlignment="0" applyProtection="0">
      <alignment vertical="center"/>
    </xf>
    <xf numFmtId="0" fontId="117" fillId="46" borderId="0" applyNumberFormat="0" applyBorder="0" applyAlignment="0" applyProtection="0">
      <alignment vertical="center"/>
    </xf>
    <xf numFmtId="0" fontId="117"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0" fillId="64" borderId="0" applyNumberFormat="0" applyBorder="0" applyAlignment="0" applyProtection="0">
      <alignment vertical="center"/>
    </xf>
    <xf numFmtId="0" fontId="90" fillId="64" borderId="0" applyNumberFormat="0" applyBorder="0" applyAlignment="0" applyProtection="0">
      <alignment vertical="center"/>
    </xf>
    <xf numFmtId="0" fontId="93" fillId="46" borderId="0" applyNumberFormat="0" applyBorder="0" applyAlignment="0" applyProtection="0">
      <alignment vertical="center"/>
    </xf>
    <xf numFmtId="0" fontId="111" fillId="46" borderId="0" applyNumberFormat="0" applyBorder="0" applyAlignment="0" applyProtection="0">
      <alignment vertical="center"/>
    </xf>
    <xf numFmtId="0" fontId="108" fillId="46" borderId="0" applyNumberFormat="0" applyBorder="0" applyAlignment="0" applyProtection="0">
      <alignment vertical="center"/>
    </xf>
    <xf numFmtId="0" fontId="111" fillId="46" borderId="0" applyNumberFormat="0" applyBorder="0" applyAlignment="0" applyProtection="0">
      <alignment vertical="center"/>
    </xf>
    <xf numFmtId="0" fontId="111" fillId="46" borderId="0" applyNumberFormat="0" applyBorder="0" applyAlignment="0" applyProtection="0">
      <alignment vertical="center"/>
    </xf>
    <xf numFmtId="0" fontId="108" fillId="46" borderId="0" applyNumberFormat="0" applyBorder="0" applyAlignment="0" applyProtection="0">
      <alignment vertical="center"/>
    </xf>
    <xf numFmtId="0" fontId="108" fillId="46" borderId="0" applyNumberFormat="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0" fontId="93" fillId="46" borderId="0" applyNumberFormat="0" applyBorder="0" applyAlignment="0" applyProtection="0">
      <alignment vertical="center"/>
    </xf>
    <xf numFmtId="0" fontId="108" fillId="46" borderId="0" applyNumberFormat="0" applyBorder="0" applyAlignment="0" applyProtection="0">
      <alignment vertical="center"/>
    </xf>
    <xf numFmtId="0" fontId="108" fillId="46" borderId="0" applyNumberFormat="0" applyBorder="0" applyAlignment="0" applyProtection="0">
      <alignment vertical="center"/>
    </xf>
    <xf numFmtId="0" fontId="116" fillId="46" borderId="0" applyNumberFormat="0" applyBorder="0" applyAlignment="0" applyProtection="0">
      <alignment vertical="center"/>
    </xf>
    <xf numFmtId="0" fontId="116" fillId="46" borderId="0" applyNumberFormat="0" applyBorder="0" applyAlignment="0" applyProtection="0">
      <alignment vertical="center"/>
    </xf>
    <xf numFmtId="0" fontId="116" fillId="46" borderId="0" applyNumberFormat="0" applyBorder="0" applyAlignment="0" applyProtection="0">
      <alignment vertical="center"/>
    </xf>
    <xf numFmtId="0" fontId="116" fillId="46" borderId="0" applyNumberFormat="0" applyBorder="0" applyAlignment="0" applyProtection="0">
      <alignment vertical="center"/>
    </xf>
    <xf numFmtId="0" fontId="93" fillId="46" borderId="0" applyNumberFormat="0" applyBorder="0" applyAlignment="0" applyProtection="0">
      <alignment vertical="center"/>
    </xf>
    <xf numFmtId="0" fontId="111" fillId="46" borderId="0" applyNumberFormat="0" applyBorder="0" applyAlignment="0" applyProtection="0">
      <alignment vertical="center"/>
    </xf>
    <xf numFmtId="0" fontId="111" fillId="46" borderId="0" applyNumberFormat="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0" fontId="111" fillId="46" borderId="0" applyNumberFormat="0" applyBorder="0" applyAlignment="0" applyProtection="0">
      <alignment vertical="center"/>
    </xf>
    <xf numFmtId="0" fontId="116" fillId="46" borderId="0" applyNumberFormat="0" applyBorder="0" applyAlignment="0" applyProtection="0">
      <alignment vertical="center"/>
    </xf>
    <xf numFmtId="0" fontId="116" fillId="46" borderId="0" applyNumberFormat="0" applyBorder="0" applyAlignment="0" applyProtection="0">
      <alignment vertical="center"/>
    </xf>
    <xf numFmtId="0" fontId="95" fillId="57" borderId="30" applyNumberFormat="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0" fillId="59" borderId="0" applyNumberFormat="0" applyBorder="0" applyAlignment="0" applyProtection="0">
      <alignment vertical="center"/>
    </xf>
    <xf numFmtId="0" fontId="90" fillId="59" borderId="0" applyNumberFormat="0" applyBorder="0" applyAlignment="0" applyProtection="0">
      <alignment vertical="center"/>
    </xf>
    <xf numFmtId="0" fontId="112" fillId="0" borderId="33" applyNumberFormat="0" applyFill="0" applyAlignment="0" applyProtection="0">
      <alignment vertical="center"/>
    </xf>
    <xf numFmtId="0" fontId="112" fillId="0" borderId="33" applyNumberFormat="0" applyFill="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0" fillId="59" borderId="0" applyNumberFormat="0" applyBorder="0" applyAlignment="0" applyProtection="0">
      <alignment vertical="center"/>
    </xf>
    <xf numFmtId="0" fontId="90" fillId="59" borderId="0" applyNumberFormat="0" applyBorder="0" applyAlignment="0" applyProtection="0">
      <alignment vertical="center"/>
    </xf>
    <xf numFmtId="0" fontId="112" fillId="0" borderId="33" applyNumberFormat="0" applyFill="0" applyAlignment="0" applyProtection="0">
      <alignment vertical="center"/>
    </xf>
    <xf numFmtId="0" fontId="112" fillId="0" borderId="33" applyNumberFormat="0" applyFill="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0" fillId="64" borderId="0" applyNumberFormat="0" applyBorder="0" applyAlignment="0" applyProtection="0">
      <alignment vertical="center"/>
    </xf>
    <xf numFmtId="0" fontId="93" fillId="46" borderId="0" applyNumberFormat="0" applyBorder="0" applyAlignment="0" applyProtection="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117"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108"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111" fillId="46" borderId="0" applyNumberFormat="0" applyBorder="0" applyAlignment="0" applyProtection="0">
      <alignment vertical="center"/>
    </xf>
    <xf numFmtId="0" fontId="111"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142" fillId="65" borderId="36" applyNumberFormat="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138" fillId="57" borderId="39" applyNumberFormat="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1" fillId="0" borderId="29" applyNumberFormat="0" applyFill="0" applyAlignment="0" applyProtection="0">
      <alignment vertical="center"/>
    </xf>
    <xf numFmtId="0" fontId="91" fillId="0" borderId="29" applyNumberFormat="0" applyFill="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117" fillId="46" borderId="0" applyNumberFormat="0" applyBorder="0" applyAlignment="0" applyProtection="0">
      <alignment vertical="center"/>
    </xf>
    <xf numFmtId="0" fontId="111" fillId="46" borderId="0" applyNumberFormat="0" applyBorder="0" applyAlignment="0" applyProtection="0">
      <alignment vertical="center"/>
    </xf>
    <xf numFmtId="0" fontId="111" fillId="46" borderId="0" applyNumberFormat="0" applyBorder="0" applyAlignment="0" applyProtection="0">
      <alignment vertical="center"/>
    </xf>
    <xf numFmtId="0" fontId="111" fillId="46" borderId="0" applyNumberFormat="0" applyBorder="0" applyAlignment="0" applyProtection="0">
      <alignment vertical="center"/>
    </xf>
    <xf numFmtId="0" fontId="108" fillId="46" borderId="0" applyNumberFormat="0" applyBorder="0" applyAlignment="0" applyProtection="0">
      <alignment vertical="center"/>
    </xf>
    <xf numFmtId="0" fontId="108" fillId="46" borderId="0" applyNumberFormat="0" applyBorder="0" applyAlignment="0" applyProtection="0">
      <alignment vertical="center"/>
    </xf>
    <xf numFmtId="0" fontId="91" fillId="0" borderId="29" applyNumberFormat="0" applyFill="0" applyAlignment="0" applyProtection="0">
      <alignment vertical="center"/>
    </xf>
    <xf numFmtId="0" fontId="108" fillId="46" borderId="0" applyNumberFormat="0" applyBorder="0" applyAlignment="0" applyProtection="0">
      <alignment vertical="center"/>
    </xf>
    <xf numFmtId="0" fontId="93" fillId="46" borderId="0" applyNumberFormat="0" applyBorder="0" applyAlignment="0" applyProtection="0">
      <alignment vertical="center"/>
    </xf>
    <xf numFmtId="0" fontId="102" fillId="0" borderId="0" applyNumberFormat="0" applyFill="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145"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90" fillId="59" borderId="0" applyNumberFormat="0" applyBorder="0" applyAlignment="0" applyProtection="0">
      <alignment vertical="center"/>
    </xf>
    <xf numFmtId="0" fontId="112" fillId="0" borderId="33" applyNumberFormat="0" applyFill="0" applyAlignment="0" applyProtection="0">
      <alignment vertical="center"/>
    </xf>
    <xf numFmtId="38" fontId="5" fillId="0" borderId="0" applyFont="0" applyFill="0" applyBorder="0" applyAlignment="0" applyProtection="0">
      <alignment vertical="center"/>
    </xf>
    <xf numFmtId="0" fontId="90" fillId="59" borderId="0" applyNumberFormat="0" applyBorder="0" applyAlignment="0" applyProtection="0">
      <alignment vertical="center"/>
    </xf>
    <xf numFmtId="0" fontId="112" fillId="0" borderId="33" applyNumberFormat="0" applyFill="0" applyAlignment="0" applyProtection="0">
      <alignment vertical="center"/>
    </xf>
    <xf numFmtId="0" fontId="90" fillId="59" borderId="0" applyNumberFormat="0" applyBorder="0" applyAlignment="0" applyProtection="0">
      <alignment vertical="center"/>
    </xf>
    <xf numFmtId="0" fontId="112" fillId="0" borderId="33" applyNumberFormat="0" applyFill="0" applyAlignment="0" applyProtection="0">
      <alignment vertical="center"/>
    </xf>
    <xf numFmtId="0" fontId="90" fillId="59" borderId="0" applyNumberFormat="0" applyBorder="0" applyAlignment="0" applyProtection="0">
      <alignment vertical="center"/>
    </xf>
    <xf numFmtId="0" fontId="90" fillId="59" borderId="0" applyNumberFormat="0" applyBorder="0" applyAlignment="0" applyProtection="0">
      <alignment vertical="center"/>
    </xf>
    <xf numFmtId="0" fontId="112" fillId="0" borderId="33" applyNumberFormat="0" applyFill="0" applyAlignment="0" applyProtection="0">
      <alignment vertical="center"/>
    </xf>
    <xf numFmtId="0" fontId="112" fillId="0" borderId="33" applyNumberFormat="0" applyFill="0" applyAlignment="0" applyProtection="0">
      <alignment vertical="center"/>
    </xf>
    <xf numFmtId="0" fontId="90" fillId="59" borderId="0" applyNumberFormat="0" applyBorder="0" applyAlignment="0" applyProtection="0">
      <alignment vertical="center"/>
    </xf>
    <xf numFmtId="0" fontId="90" fillId="59" borderId="0" applyNumberFormat="0" applyBorder="0" applyAlignment="0" applyProtection="0">
      <alignment vertical="center"/>
    </xf>
    <xf numFmtId="41" fontId="0" fillId="0" borderId="0" applyFont="0" applyFill="0" applyBorder="0" applyAlignment="0" applyProtection="0">
      <alignment vertical="center"/>
    </xf>
    <xf numFmtId="0" fontId="112" fillId="0" borderId="33" applyNumberFormat="0" applyFill="0" applyAlignment="0" applyProtection="0">
      <alignment vertical="center"/>
    </xf>
    <xf numFmtId="0" fontId="112" fillId="0" borderId="33" applyNumberFormat="0" applyFill="0" applyAlignment="0" applyProtection="0">
      <alignment vertical="center"/>
    </xf>
    <xf numFmtId="0" fontId="90" fillId="59" borderId="0" applyNumberFormat="0" applyBorder="0" applyAlignment="0" applyProtection="0">
      <alignment vertical="center"/>
    </xf>
    <xf numFmtId="0" fontId="90" fillId="59" borderId="0" applyNumberFormat="0" applyBorder="0" applyAlignment="0" applyProtection="0">
      <alignment vertical="center"/>
    </xf>
    <xf numFmtId="0" fontId="112" fillId="0" borderId="33" applyNumberFormat="0" applyFill="0" applyAlignment="0" applyProtection="0">
      <alignment vertical="center"/>
    </xf>
    <xf numFmtId="0" fontId="112" fillId="0" borderId="33" applyNumberFormat="0" applyFill="0" applyAlignment="0" applyProtection="0">
      <alignment vertical="center"/>
    </xf>
    <xf numFmtId="0" fontId="112" fillId="0" borderId="33" applyNumberFormat="0" applyFill="0" applyAlignment="0" applyProtection="0">
      <alignment vertical="center"/>
    </xf>
    <xf numFmtId="0" fontId="90" fillId="59" borderId="0" applyNumberFormat="0" applyBorder="0" applyAlignment="0" applyProtection="0">
      <alignment vertical="center"/>
    </xf>
    <xf numFmtId="0" fontId="90" fillId="59" borderId="0" applyNumberFormat="0" applyBorder="0" applyAlignment="0" applyProtection="0">
      <alignment vertical="center"/>
    </xf>
    <xf numFmtId="0" fontId="112" fillId="0" borderId="33" applyNumberFormat="0" applyFill="0" applyAlignment="0" applyProtection="0">
      <alignment vertical="center"/>
    </xf>
    <xf numFmtId="0" fontId="112" fillId="0" borderId="33" applyNumberFormat="0" applyFill="0" applyAlignment="0" applyProtection="0">
      <alignment vertical="center"/>
    </xf>
    <xf numFmtId="0" fontId="90" fillId="59" borderId="0" applyNumberFormat="0" applyBorder="0" applyAlignment="0" applyProtection="0">
      <alignment vertical="center"/>
    </xf>
    <xf numFmtId="0" fontId="90" fillId="59" borderId="0" applyNumberFormat="0" applyBorder="0" applyAlignment="0" applyProtection="0">
      <alignment vertical="center"/>
    </xf>
    <xf numFmtId="0" fontId="112" fillId="0" borderId="33" applyNumberFormat="0" applyFill="0" applyAlignment="0" applyProtection="0">
      <alignment vertical="center"/>
    </xf>
    <xf numFmtId="0" fontId="112" fillId="0" borderId="33" applyNumberFormat="0" applyFill="0" applyAlignment="0" applyProtection="0">
      <alignment vertical="center"/>
    </xf>
    <xf numFmtId="0" fontId="90" fillId="59" borderId="0" applyNumberFormat="0" applyBorder="0" applyAlignment="0" applyProtection="0">
      <alignment vertical="center"/>
    </xf>
    <xf numFmtId="0" fontId="90" fillId="59" borderId="0" applyNumberFormat="0" applyBorder="0" applyAlignment="0" applyProtection="0">
      <alignment vertical="center"/>
    </xf>
    <xf numFmtId="0" fontId="112" fillId="0" borderId="33" applyNumberFormat="0" applyFill="0" applyAlignment="0" applyProtection="0">
      <alignment vertical="center"/>
    </xf>
    <xf numFmtId="0" fontId="112" fillId="0" borderId="33" applyNumberFormat="0" applyFill="0" applyAlignment="0" applyProtection="0">
      <alignment vertical="center"/>
    </xf>
    <xf numFmtId="0" fontId="90" fillId="59" borderId="0" applyNumberFormat="0" applyBorder="0" applyAlignment="0" applyProtection="0">
      <alignment vertical="center"/>
    </xf>
    <xf numFmtId="0" fontId="90" fillId="59" borderId="0" applyNumberFormat="0" applyBorder="0" applyAlignment="0" applyProtection="0">
      <alignment vertical="center"/>
    </xf>
    <xf numFmtId="0" fontId="112" fillId="0" borderId="33" applyNumberFormat="0" applyFill="0" applyAlignment="0" applyProtection="0">
      <alignment vertical="center"/>
    </xf>
    <xf numFmtId="0" fontId="112" fillId="0" borderId="33" applyNumberFormat="0" applyFill="0" applyAlignment="0" applyProtection="0">
      <alignment vertical="center"/>
    </xf>
    <xf numFmtId="0" fontId="90" fillId="59" borderId="0" applyNumberFormat="0" applyBorder="0" applyAlignment="0" applyProtection="0">
      <alignment vertical="center"/>
    </xf>
    <xf numFmtId="0" fontId="90" fillId="59" borderId="0" applyNumberFormat="0" applyBorder="0" applyAlignment="0" applyProtection="0">
      <alignment vertical="center"/>
    </xf>
    <xf numFmtId="0" fontId="112" fillId="0" borderId="33" applyNumberFormat="0" applyFill="0" applyAlignment="0" applyProtection="0">
      <alignment vertical="center"/>
    </xf>
    <xf numFmtId="0" fontId="112" fillId="0" borderId="33" applyNumberFormat="0" applyFill="0" applyAlignment="0" applyProtection="0">
      <alignment vertical="center"/>
    </xf>
    <xf numFmtId="0" fontId="90" fillId="59" borderId="0" applyNumberFormat="0" applyBorder="0" applyAlignment="0" applyProtection="0">
      <alignment vertical="center"/>
    </xf>
    <xf numFmtId="0" fontId="90" fillId="59" borderId="0" applyNumberFormat="0" applyBorder="0" applyAlignment="0" applyProtection="0">
      <alignment vertical="center"/>
    </xf>
    <xf numFmtId="0" fontId="112" fillId="0" borderId="33" applyNumberFormat="0" applyFill="0" applyAlignment="0" applyProtection="0">
      <alignment vertical="center"/>
    </xf>
    <xf numFmtId="0" fontId="112" fillId="0" borderId="33" applyNumberFormat="0" applyFill="0" applyAlignment="0" applyProtection="0">
      <alignment vertical="center"/>
    </xf>
    <xf numFmtId="0" fontId="90" fillId="59" borderId="0" applyNumberFormat="0" applyBorder="0" applyAlignment="0" applyProtection="0">
      <alignment vertical="center"/>
    </xf>
    <xf numFmtId="0" fontId="90" fillId="59" borderId="0" applyNumberFormat="0" applyBorder="0" applyAlignment="0" applyProtection="0">
      <alignment vertical="center"/>
    </xf>
    <xf numFmtId="0" fontId="48" fillId="0" borderId="33" applyNumberFormat="0" applyFill="0" applyAlignment="0" applyProtection="0">
      <alignment vertical="center"/>
    </xf>
    <xf numFmtId="0" fontId="112" fillId="0" borderId="33" applyNumberFormat="0" applyFill="0" applyAlignment="0" applyProtection="0">
      <alignment vertical="center"/>
    </xf>
    <xf numFmtId="0" fontId="90" fillId="59" borderId="0" applyNumberFormat="0" applyBorder="0" applyAlignment="0" applyProtection="0">
      <alignment vertical="center"/>
    </xf>
    <xf numFmtId="0" fontId="90" fillId="59" borderId="0" applyNumberFormat="0" applyBorder="0" applyAlignment="0" applyProtection="0">
      <alignment vertical="center"/>
    </xf>
    <xf numFmtId="43" fontId="0" fillId="0" borderId="0" applyFont="0" applyFill="0" applyBorder="0" applyAlignment="0" applyProtection="0">
      <alignment vertical="center"/>
    </xf>
    <xf numFmtId="0" fontId="48" fillId="0" borderId="33" applyNumberFormat="0" applyFill="0" applyAlignment="0" applyProtection="0">
      <alignment vertical="center"/>
    </xf>
    <xf numFmtId="0" fontId="112" fillId="0" borderId="33" applyNumberFormat="0" applyFill="0" applyAlignment="0" applyProtection="0">
      <alignment vertical="center"/>
    </xf>
    <xf numFmtId="0" fontId="112" fillId="0" borderId="33" applyNumberFormat="0" applyFill="0" applyAlignment="0" applyProtection="0">
      <alignment vertical="center"/>
    </xf>
    <xf numFmtId="0" fontId="90" fillId="59" borderId="0" applyNumberFormat="0" applyBorder="0" applyAlignment="0" applyProtection="0">
      <alignment vertical="center"/>
    </xf>
    <xf numFmtId="0" fontId="90" fillId="59" borderId="0" applyNumberFormat="0" applyBorder="0" applyAlignment="0" applyProtection="0">
      <alignment vertical="center"/>
    </xf>
    <xf numFmtId="0" fontId="112" fillId="0" borderId="33" applyNumberFormat="0" applyFill="0" applyAlignment="0" applyProtection="0">
      <alignment vertical="center"/>
    </xf>
    <xf numFmtId="0" fontId="112" fillId="0" borderId="33" applyNumberFormat="0" applyFill="0" applyAlignment="0" applyProtection="0">
      <alignment vertical="center"/>
    </xf>
    <xf numFmtId="0" fontId="90" fillId="59" borderId="0" applyNumberFormat="0" applyBorder="0" applyAlignment="0" applyProtection="0">
      <alignment vertical="center"/>
    </xf>
    <xf numFmtId="0" fontId="112" fillId="0" borderId="33" applyNumberFormat="0" applyFill="0" applyAlignment="0" applyProtection="0">
      <alignment vertical="center"/>
    </xf>
    <xf numFmtId="0" fontId="112" fillId="0" borderId="33" applyNumberFormat="0" applyFill="0" applyAlignment="0" applyProtection="0">
      <alignment vertical="center"/>
    </xf>
    <xf numFmtId="0" fontId="90" fillId="59" borderId="0" applyNumberFormat="0" applyBorder="0" applyAlignment="0" applyProtection="0">
      <alignment vertical="center"/>
    </xf>
    <xf numFmtId="0" fontId="112" fillId="0" borderId="33" applyNumberFormat="0" applyFill="0" applyAlignment="0" applyProtection="0">
      <alignment vertical="center"/>
    </xf>
    <xf numFmtId="0" fontId="112" fillId="0" borderId="33" applyNumberFormat="0" applyFill="0" applyAlignment="0" applyProtection="0">
      <alignment vertical="center"/>
    </xf>
    <xf numFmtId="0" fontId="90" fillId="59" borderId="0" applyNumberFormat="0" applyBorder="0" applyAlignment="0" applyProtection="0">
      <alignment vertical="center"/>
    </xf>
    <xf numFmtId="0" fontId="112" fillId="0" borderId="33" applyNumberFormat="0" applyFill="0" applyAlignment="0" applyProtection="0">
      <alignment vertical="center"/>
    </xf>
    <xf numFmtId="0" fontId="112" fillId="0" borderId="33" applyNumberFormat="0" applyFill="0" applyAlignment="0" applyProtection="0">
      <alignment vertical="center"/>
    </xf>
    <xf numFmtId="0" fontId="112" fillId="0" borderId="33" applyNumberFormat="0" applyFill="0" applyAlignment="0" applyProtection="0">
      <alignment vertical="center"/>
    </xf>
    <xf numFmtId="0" fontId="112" fillId="0" borderId="33" applyNumberFormat="0" applyFill="0" applyAlignment="0" applyProtection="0">
      <alignment vertical="center"/>
    </xf>
    <xf numFmtId="0" fontId="112" fillId="0" borderId="33" applyNumberFormat="0" applyFill="0" applyAlignment="0" applyProtection="0">
      <alignment vertical="center"/>
    </xf>
    <xf numFmtId="0" fontId="112" fillId="0" borderId="33" applyNumberFormat="0" applyFill="0" applyAlignment="0" applyProtection="0">
      <alignment vertical="center"/>
    </xf>
    <xf numFmtId="187" fontId="0" fillId="0" borderId="0" applyFont="0" applyFill="0" applyBorder="0" applyAlignment="0" applyProtection="0">
      <alignment vertical="center"/>
    </xf>
    <xf numFmtId="0" fontId="95" fillId="57" borderId="30" applyNumberFormat="0" applyAlignment="0" applyProtection="0">
      <alignment vertical="center"/>
    </xf>
    <xf numFmtId="0" fontId="95" fillId="57" borderId="30" applyNumberFormat="0" applyAlignment="0" applyProtection="0">
      <alignment vertical="center"/>
    </xf>
    <xf numFmtId="0" fontId="95" fillId="57" borderId="30" applyNumberFormat="0" applyAlignment="0" applyProtection="0">
      <alignment vertical="center"/>
    </xf>
    <xf numFmtId="0" fontId="95" fillId="57" borderId="30" applyNumberFormat="0" applyAlignment="0" applyProtection="0">
      <alignment vertical="center"/>
    </xf>
    <xf numFmtId="0" fontId="95" fillId="57" borderId="30" applyNumberFormat="0" applyAlignment="0" applyProtection="0">
      <alignment vertical="center"/>
    </xf>
    <xf numFmtId="0" fontId="95" fillId="57" borderId="30" applyNumberFormat="0" applyAlignment="0" applyProtection="0">
      <alignment vertical="center"/>
    </xf>
    <xf numFmtId="0" fontId="95" fillId="57" borderId="30" applyNumberFormat="0" applyAlignment="0" applyProtection="0">
      <alignment vertical="center"/>
    </xf>
    <xf numFmtId="0" fontId="95" fillId="57" borderId="30" applyNumberFormat="0" applyAlignment="0" applyProtection="0">
      <alignment vertical="center"/>
    </xf>
    <xf numFmtId="0" fontId="95" fillId="57" borderId="30" applyNumberFormat="0" applyAlignment="0" applyProtection="0">
      <alignment vertical="center"/>
    </xf>
    <xf numFmtId="0" fontId="95" fillId="57" borderId="30" applyNumberFormat="0" applyAlignment="0" applyProtection="0">
      <alignment vertical="center"/>
    </xf>
    <xf numFmtId="0" fontId="95" fillId="57" borderId="30" applyNumberFormat="0" applyAlignment="0" applyProtection="0">
      <alignment vertical="center"/>
    </xf>
    <xf numFmtId="0" fontId="95" fillId="57" borderId="30" applyNumberFormat="0" applyAlignment="0" applyProtection="0">
      <alignment vertical="center"/>
    </xf>
    <xf numFmtId="0" fontId="95" fillId="57" borderId="30" applyNumberFormat="0" applyAlignment="0" applyProtection="0">
      <alignment vertical="center"/>
    </xf>
    <xf numFmtId="0" fontId="95" fillId="57" borderId="30" applyNumberFormat="0" applyAlignment="0" applyProtection="0">
      <alignment vertical="center"/>
    </xf>
    <xf numFmtId="0" fontId="95" fillId="57" borderId="30" applyNumberFormat="0" applyAlignment="0" applyProtection="0">
      <alignment vertical="center"/>
    </xf>
    <xf numFmtId="0" fontId="95" fillId="57" borderId="30" applyNumberFormat="0" applyAlignment="0" applyProtection="0">
      <alignment vertical="center"/>
    </xf>
    <xf numFmtId="0" fontId="95" fillId="57" borderId="30" applyNumberFormat="0" applyAlignment="0" applyProtection="0">
      <alignment vertical="center"/>
    </xf>
    <xf numFmtId="0" fontId="95" fillId="57" borderId="30" applyNumberFormat="0" applyAlignment="0" applyProtection="0">
      <alignment vertical="center"/>
    </xf>
    <xf numFmtId="0" fontId="95" fillId="57" borderId="30" applyNumberFormat="0" applyAlignment="0" applyProtection="0">
      <alignment vertical="center"/>
    </xf>
    <xf numFmtId="0" fontId="95" fillId="57" borderId="30" applyNumberFormat="0" applyAlignment="0" applyProtection="0">
      <alignment vertical="center"/>
    </xf>
    <xf numFmtId="0" fontId="95" fillId="57" borderId="30" applyNumberFormat="0" applyAlignment="0" applyProtection="0">
      <alignment vertical="center"/>
    </xf>
    <xf numFmtId="0" fontId="95" fillId="57" borderId="30" applyNumberFormat="0" applyAlignment="0" applyProtection="0">
      <alignment vertical="center"/>
    </xf>
    <xf numFmtId="0" fontId="95" fillId="57" borderId="30" applyNumberFormat="0" applyAlignment="0" applyProtection="0">
      <alignment vertical="center"/>
    </xf>
    <xf numFmtId="0" fontId="95" fillId="57" borderId="30" applyNumberFormat="0" applyAlignment="0" applyProtection="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142" fillId="65" borderId="36" applyNumberFormat="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91" fillId="0" borderId="29" applyNumberFormat="0" applyFill="0" applyAlignment="0" applyProtection="0">
      <alignment vertical="center"/>
    </xf>
    <xf numFmtId="0" fontId="91" fillId="0" borderId="29" applyNumberFormat="0" applyFill="0" applyAlignment="0" applyProtection="0">
      <alignment vertical="center"/>
    </xf>
    <xf numFmtId="0" fontId="91" fillId="0" borderId="29" applyNumberFormat="0" applyFill="0" applyAlignment="0" applyProtection="0">
      <alignment vertical="center"/>
    </xf>
    <xf numFmtId="0" fontId="91" fillId="0" borderId="29" applyNumberFormat="0" applyFill="0" applyAlignment="0" applyProtection="0">
      <alignment vertical="center"/>
    </xf>
    <xf numFmtId="0" fontId="91" fillId="0" borderId="29" applyNumberFormat="0" applyFill="0" applyAlignment="0" applyProtection="0">
      <alignment vertical="center"/>
    </xf>
    <xf numFmtId="0" fontId="91" fillId="0" borderId="29" applyNumberFormat="0" applyFill="0" applyAlignment="0" applyProtection="0">
      <alignment vertical="center"/>
    </xf>
    <xf numFmtId="0" fontId="91" fillId="0" borderId="29" applyNumberFormat="0" applyFill="0" applyAlignment="0" applyProtection="0">
      <alignment vertical="center"/>
    </xf>
    <xf numFmtId="0" fontId="91" fillId="0" borderId="29" applyNumberFormat="0" applyFill="0" applyAlignment="0" applyProtection="0">
      <alignment vertical="center"/>
    </xf>
    <xf numFmtId="0" fontId="91" fillId="0" borderId="29" applyNumberFormat="0" applyFill="0" applyAlignment="0" applyProtection="0">
      <alignment vertical="center"/>
    </xf>
    <xf numFmtId="0" fontId="91" fillId="0" borderId="29" applyNumberFormat="0" applyFill="0" applyAlignment="0" applyProtection="0">
      <alignment vertical="center"/>
    </xf>
    <xf numFmtId="0" fontId="91" fillId="0" borderId="29" applyNumberFormat="0" applyFill="0" applyAlignment="0" applyProtection="0">
      <alignment vertical="center"/>
    </xf>
    <xf numFmtId="0" fontId="91" fillId="0" borderId="29" applyNumberFormat="0" applyFill="0" applyAlignment="0" applyProtection="0">
      <alignment vertical="center"/>
    </xf>
    <xf numFmtId="0" fontId="91" fillId="0" borderId="29" applyNumberFormat="0" applyFill="0" applyAlignment="0" applyProtection="0">
      <alignment vertical="center"/>
    </xf>
    <xf numFmtId="0" fontId="91" fillId="0" borderId="29" applyNumberFormat="0" applyFill="0" applyAlignment="0" applyProtection="0">
      <alignment vertical="center"/>
    </xf>
    <xf numFmtId="0" fontId="91" fillId="0" borderId="29" applyNumberFormat="0" applyFill="0" applyAlignment="0" applyProtection="0">
      <alignment vertical="center"/>
    </xf>
    <xf numFmtId="0" fontId="91" fillId="0" borderId="29" applyNumberFormat="0" applyFill="0" applyAlignment="0" applyProtection="0">
      <alignment vertical="center"/>
    </xf>
    <xf numFmtId="0" fontId="91" fillId="0" borderId="29" applyNumberFormat="0" applyFill="0" applyAlignment="0" applyProtection="0">
      <alignment vertical="center"/>
    </xf>
    <xf numFmtId="0" fontId="91" fillId="0" borderId="29" applyNumberFormat="0" applyFill="0" applyAlignment="0" applyProtection="0">
      <alignment vertical="center"/>
    </xf>
    <xf numFmtId="0" fontId="91" fillId="0" borderId="29" applyNumberFormat="0" applyFill="0" applyAlignment="0" applyProtection="0">
      <alignment vertical="center"/>
    </xf>
    <xf numFmtId="0" fontId="91" fillId="0" borderId="29" applyNumberFormat="0" applyFill="0" applyAlignment="0" applyProtection="0">
      <alignment vertical="center"/>
    </xf>
    <xf numFmtId="0" fontId="91" fillId="0" borderId="29" applyNumberFormat="0" applyFill="0" applyAlignment="0" applyProtection="0">
      <alignment vertical="center"/>
    </xf>
    <xf numFmtId="0" fontId="91" fillId="0" borderId="29" applyNumberFormat="0" applyFill="0" applyAlignment="0" applyProtection="0">
      <alignment vertical="center"/>
    </xf>
    <xf numFmtId="0" fontId="91" fillId="0" borderId="29" applyNumberFormat="0" applyFill="0" applyAlignment="0" applyProtection="0">
      <alignment vertical="center"/>
    </xf>
    <xf numFmtId="0" fontId="91" fillId="0" borderId="29" applyNumberFormat="0" applyFill="0" applyAlignment="0" applyProtection="0">
      <alignment vertical="center"/>
    </xf>
    <xf numFmtId="0" fontId="91" fillId="0" borderId="29" applyNumberFormat="0" applyFill="0" applyAlignment="0" applyProtection="0">
      <alignment vertical="center"/>
    </xf>
    <xf numFmtId="0" fontId="91" fillId="0" borderId="29" applyNumberFormat="0" applyFill="0" applyAlignment="0" applyProtection="0">
      <alignment vertical="center"/>
    </xf>
    <xf numFmtId="0" fontId="91" fillId="0" borderId="29" applyNumberFormat="0" applyFill="0" applyAlignment="0" applyProtection="0">
      <alignment vertical="center"/>
    </xf>
    <xf numFmtId="0" fontId="91" fillId="0" borderId="29" applyNumberFormat="0" applyFill="0" applyAlignment="0" applyProtection="0">
      <alignment vertical="center"/>
    </xf>
    <xf numFmtId="0" fontId="91" fillId="0" borderId="29" applyNumberFormat="0" applyFill="0" applyAlignment="0" applyProtection="0">
      <alignment vertical="center"/>
    </xf>
    <xf numFmtId="0" fontId="91" fillId="0" borderId="29" applyNumberFormat="0" applyFill="0" applyAlignment="0" applyProtection="0">
      <alignment vertical="center"/>
    </xf>
    <xf numFmtId="0" fontId="148" fillId="0" borderId="0">
      <alignment vertical="center"/>
    </xf>
    <xf numFmtId="188" fontId="5" fillId="0" borderId="0" applyFont="0" applyFill="0" applyBorder="0" applyAlignment="0" applyProtection="0">
      <alignment vertical="center"/>
    </xf>
    <xf numFmtId="0" fontId="149" fillId="0" borderId="0">
      <alignment vertical="center"/>
    </xf>
    <xf numFmtId="41" fontId="5" fillId="0" borderId="0" applyFont="0" applyFill="0" applyBorder="0" applyAlignment="0" applyProtection="0">
      <alignment vertical="center"/>
    </xf>
    <xf numFmtId="43" fontId="5" fillId="0" borderId="0" applyFont="0" applyFill="0" applyBorder="0" applyAlignment="0" applyProtection="0">
      <alignment vertical="center"/>
    </xf>
    <xf numFmtId="189" fontId="5" fillId="0" borderId="0" applyFont="0" applyFill="0" applyBorder="0" applyAlignment="0" applyProtection="0">
      <alignment vertical="center"/>
    </xf>
    <xf numFmtId="183" fontId="106" fillId="0" borderId="0" applyFont="0" applyFill="0" applyBorder="0" applyAlignment="0" applyProtection="0">
      <alignment vertical="center"/>
    </xf>
    <xf numFmtId="183" fontId="106" fillId="0" borderId="0" applyFont="0" applyFill="0" applyBorder="0" applyAlignment="0" applyProtection="0">
      <alignment vertical="center"/>
    </xf>
    <xf numFmtId="43" fontId="0"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0"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0"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0"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190"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190" fontId="106" fillId="0" borderId="0" applyFont="0" applyFill="0" applyBorder="0" applyAlignment="0" applyProtection="0">
      <alignment vertical="center"/>
    </xf>
    <xf numFmtId="190"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0"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43" fontId="106" fillId="0" borderId="0" applyFont="0" applyFill="0" applyBorder="0" applyAlignment="0" applyProtection="0">
      <alignment vertical="center"/>
    </xf>
    <xf numFmtId="176"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1" fontId="0" fillId="0" borderId="0" applyFont="0" applyFill="0" applyBorder="0" applyAlignment="0" applyProtection="0">
      <alignment vertical="center"/>
    </xf>
    <xf numFmtId="41" fontId="0" fillId="0" borderId="0" applyFont="0" applyFill="0" applyBorder="0" applyAlignment="0" applyProtection="0">
      <alignment vertical="center"/>
    </xf>
    <xf numFmtId="41" fontId="0" fillId="0" borderId="0" applyFont="0" applyFill="0" applyBorder="0" applyAlignment="0" applyProtection="0">
      <alignment vertical="center"/>
    </xf>
    <xf numFmtId="41" fontId="0" fillId="0" borderId="0" applyFont="0" applyFill="0" applyBorder="0" applyAlignment="0" applyProtection="0">
      <alignment vertical="center"/>
    </xf>
    <xf numFmtId="41" fontId="0" fillId="0" borderId="0" applyFont="0" applyFill="0" applyBorder="0" applyAlignment="0" applyProtection="0">
      <alignment vertical="center"/>
    </xf>
    <xf numFmtId="177" fontId="0" fillId="0" borderId="0" applyFont="0" applyFill="0" applyBorder="0" applyAlignment="0" applyProtection="0">
      <alignment vertical="center"/>
    </xf>
    <xf numFmtId="41" fontId="0" fillId="0" borderId="0" applyFont="0" applyFill="0" applyBorder="0" applyAlignment="0" applyProtection="0">
      <alignment vertical="center"/>
    </xf>
    <xf numFmtId="0" fontId="90" fillId="61" borderId="0" applyNumberFormat="0" applyBorder="0" applyAlignment="0" applyProtection="0">
      <alignment vertical="center"/>
    </xf>
    <xf numFmtId="0" fontId="90" fillId="61" borderId="0" applyNumberFormat="0" applyBorder="0" applyAlignment="0" applyProtection="0">
      <alignment vertical="center"/>
    </xf>
    <xf numFmtId="0" fontId="90" fillId="61" borderId="0" applyNumberFormat="0" applyBorder="0" applyAlignment="0" applyProtection="0">
      <alignment vertical="center"/>
    </xf>
    <xf numFmtId="0" fontId="90" fillId="61" borderId="0" applyNumberFormat="0" applyBorder="0" applyAlignment="0" applyProtection="0">
      <alignment vertical="center"/>
    </xf>
    <xf numFmtId="0" fontId="90" fillId="61" borderId="0" applyNumberFormat="0" applyBorder="0" applyAlignment="0" applyProtection="0">
      <alignment vertical="center"/>
    </xf>
    <xf numFmtId="0" fontId="90" fillId="61" borderId="0" applyNumberFormat="0" applyBorder="0" applyAlignment="0" applyProtection="0">
      <alignment vertical="center"/>
    </xf>
    <xf numFmtId="0" fontId="90" fillId="61" borderId="0" applyNumberFormat="0" applyBorder="0" applyAlignment="0" applyProtection="0">
      <alignment vertical="center"/>
    </xf>
    <xf numFmtId="0" fontId="90" fillId="61" borderId="0" applyNumberFormat="0" applyBorder="0" applyAlignment="0" applyProtection="0">
      <alignment vertical="center"/>
    </xf>
    <xf numFmtId="0" fontId="90" fillId="61" borderId="0" applyNumberFormat="0" applyBorder="0" applyAlignment="0" applyProtection="0">
      <alignment vertical="center"/>
    </xf>
    <xf numFmtId="0" fontId="90" fillId="61" borderId="0" applyNumberFormat="0" applyBorder="0" applyAlignment="0" applyProtection="0">
      <alignment vertical="center"/>
    </xf>
    <xf numFmtId="0" fontId="90" fillId="61" borderId="0" applyNumberFormat="0" applyBorder="0" applyAlignment="0" applyProtection="0">
      <alignment vertical="center"/>
    </xf>
    <xf numFmtId="0" fontId="90" fillId="61" borderId="0" applyNumberFormat="0" applyBorder="0" applyAlignment="0" applyProtection="0">
      <alignment vertical="center"/>
    </xf>
    <xf numFmtId="0" fontId="90" fillId="61" borderId="0" applyNumberFormat="0" applyBorder="0" applyAlignment="0" applyProtection="0">
      <alignment vertical="center"/>
    </xf>
    <xf numFmtId="0" fontId="90" fillId="61" borderId="0" applyNumberFormat="0" applyBorder="0" applyAlignment="0" applyProtection="0">
      <alignment vertical="center"/>
    </xf>
    <xf numFmtId="0" fontId="90" fillId="61" borderId="0" applyNumberFormat="0" applyBorder="0" applyAlignment="0" applyProtection="0">
      <alignment vertical="center"/>
    </xf>
    <xf numFmtId="0" fontId="90" fillId="61" borderId="0" applyNumberFormat="0" applyBorder="0" applyAlignment="0" applyProtection="0">
      <alignment vertical="center"/>
    </xf>
    <xf numFmtId="0" fontId="90" fillId="61" borderId="0" applyNumberFormat="0" applyBorder="0" applyAlignment="0" applyProtection="0">
      <alignment vertical="center"/>
    </xf>
    <xf numFmtId="0" fontId="90" fillId="61" borderId="0" applyNumberFormat="0" applyBorder="0" applyAlignment="0" applyProtection="0">
      <alignment vertical="center"/>
    </xf>
    <xf numFmtId="0" fontId="90" fillId="61" borderId="0" applyNumberFormat="0" applyBorder="0" applyAlignment="0" applyProtection="0">
      <alignment vertical="center"/>
    </xf>
    <xf numFmtId="0" fontId="90" fillId="61" borderId="0" applyNumberFormat="0" applyBorder="0" applyAlignment="0" applyProtection="0">
      <alignment vertical="center"/>
    </xf>
    <xf numFmtId="0" fontId="90" fillId="61" borderId="0" applyNumberFormat="0" applyBorder="0" applyAlignment="0" applyProtection="0">
      <alignment vertical="center"/>
    </xf>
    <xf numFmtId="0" fontId="90" fillId="61" borderId="0" applyNumberFormat="0" applyBorder="0" applyAlignment="0" applyProtection="0">
      <alignment vertical="center"/>
    </xf>
    <xf numFmtId="0" fontId="90" fillId="61" borderId="0" applyNumberFormat="0" applyBorder="0" applyAlignment="0" applyProtection="0">
      <alignment vertical="center"/>
    </xf>
    <xf numFmtId="0" fontId="90" fillId="61" borderId="0" applyNumberFormat="0" applyBorder="0" applyAlignment="0" applyProtection="0">
      <alignment vertical="center"/>
    </xf>
    <xf numFmtId="0" fontId="90" fillId="61" borderId="0" applyNumberFormat="0" applyBorder="0" applyAlignment="0" applyProtection="0">
      <alignment vertical="center"/>
    </xf>
    <xf numFmtId="0" fontId="90" fillId="61" borderId="0" applyNumberFormat="0" applyBorder="0" applyAlignment="0" applyProtection="0">
      <alignment vertical="center"/>
    </xf>
    <xf numFmtId="0" fontId="90" fillId="61" borderId="0" applyNumberFormat="0" applyBorder="0" applyAlignment="0" applyProtection="0">
      <alignment vertical="center"/>
    </xf>
    <xf numFmtId="0" fontId="90" fillId="61" borderId="0" applyNumberFormat="0" applyBorder="0" applyAlignment="0" applyProtection="0">
      <alignment vertical="center"/>
    </xf>
    <xf numFmtId="0" fontId="90" fillId="61" borderId="0" applyNumberFormat="0" applyBorder="0" applyAlignment="0" applyProtection="0">
      <alignment vertical="center"/>
    </xf>
    <xf numFmtId="0" fontId="90" fillId="61" borderId="0" applyNumberFormat="0" applyBorder="0" applyAlignment="0" applyProtection="0">
      <alignment vertical="center"/>
    </xf>
    <xf numFmtId="0" fontId="90" fillId="61" borderId="0" applyNumberFormat="0" applyBorder="0" applyAlignment="0" applyProtection="0">
      <alignment vertical="center"/>
    </xf>
    <xf numFmtId="0" fontId="90" fillId="60" borderId="0" applyNumberFormat="0" applyBorder="0" applyAlignment="0" applyProtection="0">
      <alignment vertical="center"/>
    </xf>
    <xf numFmtId="0" fontId="90" fillId="60" borderId="0" applyNumberFormat="0" applyBorder="0" applyAlignment="0" applyProtection="0">
      <alignment vertical="center"/>
    </xf>
    <xf numFmtId="0" fontId="90" fillId="60" borderId="0" applyNumberFormat="0" applyBorder="0" applyAlignment="0" applyProtection="0">
      <alignment vertical="center"/>
    </xf>
    <xf numFmtId="0" fontId="90" fillId="60" borderId="0" applyNumberFormat="0" applyBorder="0" applyAlignment="0" applyProtection="0">
      <alignment vertical="center"/>
    </xf>
    <xf numFmtId="0" fontId="90" fillId="60" borderId="0" applyNumberFormat="0" applyBorder="0" applyAlignment="0" applyProtection="0">
      <alignment vertical="center"/>
    </xf>
    <xf numFmtId="0" fontId="90" fillId="60" borderId="0" applyNumberFormat="0" applyBorder="0" applyAlignment="0" applyProtection="0">
      <alignment vertical="center"/>
    </xf>
    <xf numFmtId="0" fontId="90" fillId="60" borderId="0" applyNumberFormat="0" applyBorder="0" applyAlignment="0" applyProtection="0">
      <alignment vertical="center"/>
    </xf>
    <xf numFmtId="0" fontId="90" fillId="60" borderId="0" applyNumberFormat="0" applyBorder="0" applyAlignment="0" applyProtection="0">
      <alignment vertical="center"/>
    </xf>
    <xf numFmtId="0" fontId="90" fillId="60" borderId="0" applyNumberFormat="0" applyBorder="0" applyAlignment="0" applyProtection="0">
      <alignment vertical="center"/>
    </xf>
    <xf numFmtId="0" fontId="90" fillId="60" borderId="0" applyNumberFormat="0" applyBorder="0" applyAlignment="0" applyProtection="0">
      <alignment vertical="center"/>
    </xf>
    <xf numFmtId="0" fontId="90" fillId="60" borderId="0" applyNumberFormat="0" applyBorder="0" applyAlignment="0" applyProtection="0">
      <alignment vertical="center"/>
    </xf>
    <xf numFmtId="0" fontId="90" fillId="60" borderId="0" applyNumberFormat="0" applyBorder="0" applyAlignment="0" applyProtection="0">
      <alignment vertical="center"/>
    </xf>
    <xf numFmtId="40" fontId="5" fillId="0" borderId="0" applyFont="0" applyFill="0" applyBorder="0" applyAlignment="0" applyProtection="0">
      <alignment vertical="center"/>
    </xf>
    <xf numFmtId="0" fontId="90" fillId="60" borderId="0" applyNumberFormat="0" applyBorder="0" applyAlignment="0" applyProtection="0">
      <alignment vertical="center"/>
    </xf>
    <xf numFmtId="0" fontId="90" fillId="60" borderId="0" applyNumberFormat="0" applyBorder="0" applyAlignment="0" applyProtection="0">
      <alignment vertical="center"/>
    </xf>
    <xf numFmtId="0" fontId="90" fillId="60" borderId="0" applyNumberFormat="0" applyBorder="0" applyAlignment="0" applyProtection="0">
      <alignment vertical="center"/>
    </xf>
    <xf numFmtId="0" fontId="90" fillId="60" borderId="0" applyNumberFormat="0" applyBorder="0" applyAlignment="0" applyProtection="0">
      <alignment vertical="center"/>
    </xf>
    <xf numFmtId="0" fontId="90" fillId="60" borderId="0" applyNumberFormat="0" applyBorder="0" applyAlignment="0" applyProtection="0">
      <alignment vertical="center"/>
    </xf>
    <xf numFmtId="0" fontId="90" fillId="60" borderId="0" applyNumberFormat="0" applyBorder="0" applyAlignment="0" applyProtection="0">
      <alignment vertical="center"/>
    </xf>
    <xf numFmtId="0" fontId="90" fillId="60" borderId="0" applyNumberFormat="0" applyBorder="0" applyAlignment="0" applyProtection="0">
      <alignment vertical="center"/>
    </xf>
    <xf numFmtId="0" fontId="90" fillId="60" borderId="0" applyNumberFormat="0" applyBorder="0" applyAlignment="0" applyProtection="0">
      <alignment vertical="center"/>
    </xf>
    <xf numFmtId="0" fontId="90" fillId="60" borderId="0" applyNumberFormat="0" applyBorder="0" applyAlignment="0" applyProtection="0">
      <alignment vertical="center"/>
    </xf>
    <xf numFmtId="0" fontId="90" fillId="60" borderId="0" applyNumberFormat="0" applyBorder="0" applyAlignment="0" applyProtection="0">
      <alignment vertical="center"/>
    </xf>
    <xf numFmtId="0" fontId="90" fillId="60" borderId="0" applyNumberFormat="0" applyBorder="0" applyAlignment="0" applyProtection="0">
      <alignment vertical="center"/>
    </xf>
    <xf numFmtId="0" fontId="90" fillId="60" borderId="0" applyNumberFormat="0" applyBorder="0" applyAlignment="0" applyProtection="0">
      <alignment vertical="center"/>
    </xf>
    <xf numFmtId="0" fontId="90" fillId="60" borderId="0" applyNumberFormat="0" applyBorder="0" applyAlignment="0" applyProtection="0">
      <alignment vertical="center"/>
    </xf>
    <xf numFmtId="0" fontId="90" fillId="60" borderId="0" applyNumberFormat="0" applyBorder="0" applyAlignment="0" applyProtection="0">
      <alignment vertical="center"/>
    </xf>
    <xf numFmtId="0" fontId="90" fillId="60" borderId="0" applyNumberFormat="0" applyBorder="0" applyAlignment="0" applyProtection="0">
      <alignment vertical="center"/>
    </xf>
    <xf numFmtId="0" fontId="90" fillId="60" borderId="0" applyNumberFormat="0" applyBorder="0" applyAlignment="0" applyProtection="0">
      <alignment vertical="center"/>
    </xf>
    <xf numFmtId="0" fontId="90" fillId="60" borderId="0" applyNumberFormat="0" applyBorder="0" applyAlignment="0" applyProtection="0">
      <alignment vertical="center"/>
    </xf>
    <xf numFmtId="0" fontId="90" fillId="60" borderId="0" applyNumberFormat="0" applyBorder="0" applyAlignment="0" applyProtection="0">
      <alignment vertical="center"/>
    </xf>
    <xf numFmtId="0" fontId="90" fillId="60" borderId="0" applyNumberFormat="0" applyBorder="0" applyAlignment="0" applyProtection="0">
      <alignment vertical="center"/>
    </xf>
    <xf numFmtId="0" fontId="90" fillId="60" borderId="0" applyNumberFormat="0" applyBorder="0" applyAlignment="0" applyProtection="0">
      <alignment vertical="center"/>
    </xf>
    <xf numFmtId="0" fontId="90" fillId="60" borderId="0" applyNumberFormat="0" applyBorder="0" applyAlignment="0" applyProtection="0">
      <alignment vertical="center"/>
    </xf>
    <xf numFmtId="0" fontId="90" fillId="60" borderId="0" applyNumberFormat="0" applyBorder="0" applyAlignment="0" applyProtection="0">
      <alignment vertical="center"/>
    </xf>
    <xf numFmtId="0" fontId="90" fillId="60" borderId="0" applyNumberFormat="0" applyBorder="0" applyAlignment="0" applyProtection="0">
      <alignment vertical="center"/>
    </xf>
    <xf numFmtId="0" fontId="90" fillId="60" borderId="0" applyNumberFormat="0" applyBorder="0" applyAlignment="0" applyProtection="0">
      <alignment vertical="center"/>
    </xf>
    <xf numFmtId="0" fontId="90" fillId="64" borderId="0" applyNumberFormat="0" applyBorder="0" applyAlignment="0" applyProtection="0">
      <alignment vertical="center"/>
    </xf>
    <xf numFmtId="0" fontId="90" fillId="64" borderId="0" applyNumberFormat="0" applyBorder="0" applyAlignment="0" applyProtection="0">
      <alignment vertical="center"/>
    </xf>
    <xf numFmtId="0" fontId="90" fillId="64" borderId="0" applyNumberFormat="0" applyBorder="0" applyAlignment="0" applyProtection="0">
      <alignment vertical="center"/>
    </xf>
    <xf numFmtId="0" fontId="90" fillId="64" borderId="0" applyNumberFormat="0" applyBorder="0" applyAlignment="0" applyProtection="0">
      <alignment vertical="center"/>
    </xf>
    <xf numFmtId="0" fontId="90" fillId="64" borderId="0" applyNumberFormat="0" applyBorder="0" applyAlignment="0" applyProtection="0">
      <alignment vertical="center"/>
    </xf>
    <xf numFmtId="0" fontId="90" fillId="64" borderId="0" applyNumberFormat="0" applyBorder="0" applyAlignment="0" applyProtection="0">
      <alignment vertical="center"/>
    </xf>
    <xf numFmtId="0" fontId="90" fillId="64" borderId="0" applyNumberFormat="0" applyBorder="0" applyAlignment="0" applyProtection="0">
      <alignment vertical="center"/>
    </xf>
    <xf numFmtId="0" fontId="90" fillId="64" borderId="0" applyNumberFormat="0" applyBorder="0" applyAlignment="0" applyProtection="0">
      <alignment vertical="center"/>
    </xf>
    <xf numFmtId="0" fontId="90" fillId="64" borderId="0" applyNumberFormat="0" applyBorder="0" applyAlignment="0" applyProtection="0">
      <alignment vertical="center"/>
    </xf>
    <xf numFmtId="0" fontId="90" fillId="64" borderId="0" applyNumberFormat="0" applyBorder="0" applyAlignment="0" applyProtection="0">
      <alignment vertical="center"/>
    </xf>
    <xf numFmtId="0" fontId="90" fillId="64" borderId="0" applyNumberFormat="0" applyBorder="0" applyAlignment="0" applyProtection="0">
      <alignment vertical="center"/>
    </xf>
    <xf numFmtId="0" fontId="90" fillId="64" borderId="0" applyNumberFormat="0" applyBorder="0" applyAlignment="0" applyProtection="0">
      <alignment vertical="center"/>
    </xf>
    <xf numFmtId="0" fontId="90" fillId="64" borderId="0" applyNumberFormat="0" applyBorder="0" applyAlignment="0" applyProtection="0">
      <alignment vertical="center"/>
    </xf>
    <xf numFmtId="0" fontId="90" fillId="64" borderId="0" applyNumberFormat="0" applyBorder="0" applyAlignment="0" applyProtection="0">
      <alignment vertical="center"/>
    </xf>
    <xf numFmtId="0" fontId="90" fillId="64" borderId="0" applyNumberFormat="0" applyBorder="0" applyAlignment="0" applyProtection="0">
      <alignment vertical="center"/>
    </xf>
    <xf numFmtId="0" fontId="90" fillId="64" borderId="0" applyNumberFormat="0" applyBorder="0" applyAlignment="0" applyProtection="0">
      <alignment vertical="center"/>
    </xf>
    <xf numFmtId="0" fontId="90" fillId="64" borderId="0" applyNumberFormat="0" applyBorder="0" applyAlignment="0" applyProtection="0">
      <alignment vertical="center"/>
    </xf>
    <xf numFmtId="0" fontId="90" fillId="64" borderId="0" applyNumberFormat="0" applyBorder="0" applyAlignment="0" applyProtection="0">
      <alignment vertical="center"/>
    </xf>
    <xf numFmtId="0" fontId="90" fillId="64" borderId="0" applyNumberFormat="0" applyBorder="0" applyAlignment="0" applyProtection="0">
      <alignment vertical="center"/>
    </xf>
    <xf numFmtId="0" fontId="90" fillId="64" borderId="0" applyNumberFormat="0" applyBorder="0" applyAlignment="0" applyProtection="0">
      <alignment vertical="center"/>
    </xf>
    <xf numFmtId="0" fontId="90" fillId="64" borderId="0" applyNumberFormat="0" applyBorder="0" applyAlignment="0" applyProtection="0">
      <alignment vertical="center"/>
    </xf>
    <xf numFmtId="0" fontId="90" fillId="64" borderId="0" applyNumberFormat="0" applyBorder="0" applyAlignment="0" applyProtection="0">
      <alignment vertical="center"/>
    </xf>
    <xf numFmtId="0" fontId="90" fillId="64" borderId="0" applyNumberFormat="0" applyBorder="0" applyAlignment="0" applyProtection="0">
      <alignment vertical="center"/>
    </xf>
    <xf numFmtId="0" fontId="90" fillId="64" borderId="0" applyNumberFormat="0" applyBorder="0" applyAlignment="0" applyProtection="0">
      <alignment vertical="center"/>
    </xf>
    <xf numFmtId="0" fontId="90" fillId="64" borderId="0" applyNumberFormat="0" applyBorder="0" applyAlignment="0" applyProtection="0">
      <alignment vertical="center"/>
    </xf>
    <xf numFmtId="0" fontId="90" fillId="64" borderId="0" applyNumberFormat="0" applyBorder="0" applyAlignment="0" applyProtection="0">
      <alignment vertical="center"/>
    </xf>
    <xf numFmtId="0" fontId="90" fillId="64" borderId="0" applyNumberFormat="0" applyBorder="0" applyAlignment="0" applyProtection="0">
      <alignment vertical="center"/>
    </xf>
    <xf numFmtId="0" fontId="90" fillId="64" borderId="0" applyNumberFormat="0" applyBorder="0" applyAlignment="0" applyProtection="0">
      <alignment vertical="center"/>
    </xf>
    <xf numFmtId="0" fontId="90" fillId="64" borderId="0" applyNumberFormat="0" applyBorder="0" applyAlignment="0" applyProtection="0">
      <alignment vertical="center"/>
    </xf>
    <xf numFmtId="0" fontId="90" fillId="64" borderId="0" applyNumberFormat="0" applyBorder="0" applyAlignment="0" applyProtection="0">
      <alignment vertical="center"/>
    </xf>
    <xf numFmtId="0" fontId="90" fillId="64" borderId="0" applyNumberFormat="0" applyBorder="0" applyAlignment="0" applyProtection="0">
      <alignment vertical="center"/>
    </xf>
    <xf numFmtId="0" fontId="90" fillId="64" borderId="0" applyNumberFormat="0" applyBorder="0" applyAlignment="0" applyProtection="0">
      <alignment vertical="center"/>
    </xf>
    <xf numFmtId="0" fontId="90" fillId="64" borderId="0" applyNumberFormat="0" applyBorder="0" applyAlignment="0" applyProtection="0">
      <alignment vertical="center"/>
    </xf>
    <xf numFmtId="0" fontId="90" fillId="64" borderId="0" applyNumberFormat="0" applyBorder="0" applyAlignment="0" applyProtection="0">
      <alignment vertical="center"/>
    </xf>
    <xf numFmtId="0" fontId="90" fillId="64" borderId="0" applyNumberFormat="0" applyBorder="0" applyAlignment="0" applyProtection="0">
      <alignment vertical="center"/>
    </xf>
    <xf numFmtId="0" fontId="90" fillId="64" borderId="0" applyNumberFormat="0" applyBorder="0" applyAlignment="0" applyProtection="0">
      <alignment vertical="center"/>
    </xf>
    <xf numFmtId="0" fontId="90" fillId="59" borderId="0" applyNumberFormat="0" applyBorder="0" applyAlignment="0" applyProtection="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141" fillId="58" borderId="30" applyNumberFormat="0" applyAlignment="0" applyProtection="0">
      <alignment vertical="center"/>
    </xf>
    <xf numFmtId="0" fontId="141" fillId="58" borderId="30" applyNumberFormat="0" applyAlignment="0" applyProtection="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141" fillId="58" borderId="30" applyNumberFormat="0" applyAlignment="0" applyProtection="0">
      <alignment vertical="center"/>
    </xf>
    <xf numFmtId="0" fontId="141" fillId="58" borderId="30" applyNumberFormat="0" applyAlignment="0" applyProtection="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141" fillId="58" borderId="30" applyNumberFormat="0" applyAlignment="0" applyProtection="0">
      <alignment vertical="center"/>
    </xf>
    <xf numFmtId="0" fontId="141" fillId="58" borderId="30" applyNumberFormat="0" applyAlignment="0" applyProtection="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141" fillId="58" borderId="30" applyNumberFormat="0" applyAlignment="0" applyProtection="0">
      <alignment vertical="center"/>
    </xf>
    <xf numFmtId="0" fontId="90" fillId="48" borderId="0" applyNumberFormat="0" applyBorder="0" applyAlignment="0" applyProtection="0">
      <alignment vertical="center"/>
    </xf>
    <xf numFmtId="0" fontId="141" fillId="58" borderId="30" applyNumberFormat="0" applyAlignment="0" applyProtection="0">
      <alignment vertical="center"/>
    </xf>
    <xf numFmtId="0" fontId="90" fillId="48" borderId="0" applyNumberFormat="0" applyBorder="0" applyAlignment="0" applyProtection="0">
      <alignment vertical="center"/>
    </xf>
    <xf numFmtId="0" fontId="141" fillId="58" borderId="30" applyNumberFormat="0" applyAlignment="0" applyProtection="0">
      <alignment vertical="center"/>
    </xf>
    <xf numFmtId="0" fontId="90" fillId="48" borderId="0" applyNumberFormat="0" applyBorder="0" applyAlignment="0" applyProtection="0">
      <alignment vertical="center"/>
    </xf>
    <xf numFmtId="0" fontId="90" fillId="48" borderId="0" applyNumberFormat="0" applyBorder="0" applyAlignment="0" applyProtection="0">
      <alignment vertical="center"/>
    </xf>
    <xf numFmtId="0" fontId="90" fillId="62" borderId="0" applyNumberFormat="0" applyBorder="0" applyAlignment="0" applyProtection="0">
      <alignment vertical="center"/>
    </xf>
    <xf numFmtId="0" fontId="90" fillId="62" borderId="0" applyNumberFormat="0" applyBorder="0" applyAlignment="0" applyProtection="0">
      <alignment vertical="center"/>
    </xf>
    <xf numFmtId="0" fontId="90" fillId="62" borderId="0" applyNumberFormat="0" applyBorder="0" applyAlignment="0" applyProtection="0">
      <alignment vertical="center"/>
    </xf>
    <xf numFmtId="0" fontId="90" fillId="62" borderId="0" applyNumberFormat="0" applyBorder="0" applyAlignment="0" applyProtection="0">
      <alignment vertical="center"/>
    </xf>
    <xf numFmtId="0" fontId="90" fillId="62" borderId="0" applyNumberFormat="0" applyBorder="0" applyAlignment="0" applyProtection="0">
      <alignment vertical="center"/>
    </xf>
    <xf numFmtId="0" fontId="90" fillId="62" borderId="0" applyNumberFormat="0" applyBorder="0" applyAlignment="0" applyProtection="0">
      <alignment vertical="center"/>
    </xf>
    <xf numFmtId="0" fontId="90" fillId="62" borderId="0" applyNumberFormat="0" applyBorder="0" applyAlignment="0" applyProtection="0">
      <alignment vertical="center"/>
    </xf>
    <xf numFmtId="0" fontId="90" fillId="62" borderId="0" applyNumberFormat="0" applyBorder="0" applyAlignment="0" applyProtection="0">
      <alignment vertical="center"/>
    </xf>
    <xf numFmtId="0" fontId="90" fillId="62" borderId="0" applyNumberFormat="0" applyBorder="0" applyAlignment="0" applyProtection="0">
      <alignment vertical="center"/>
    </xf>
    <xf numFmtId="0" fontId="90" fillId="62" borderId="0" applyNumberFormat="0" applyBorder="0" applyAlignment="0" applyProtection="0">
      <alignment vertical="center"/>
    </xf>
    <xf numFmtId="0" fontId="90" fillId="62" borderId="0" applyNumberFormat="0" applyBorder="0" applyAlignment="0" applyProtection="0">
      <alignment vertical="center"/>
    </xf>
    <xf numFmtId="0" fontId="90" fillId="62" borderId="0" applyNumberFormat="0" applyBorder="0" applyAlignment="0" applyProtection="0">
      <alignment vertical="center"/>
    </xf>
    <xf numFmtId="0" fontId="90" fillId="62" borderId="0" applyNumberFormat="0" applyBorder="0" applyAlignment="0" applyProtection="0">
      <alignment vertical="center"/>
    </xf>
    <xf numFmtId="0" fontId="90" fillId="62" borderId="0" applyNumberFormat="0" applyBorder="0" applyAlignment="0" applyProtection="0">
      <alignment vertical="center"/>
    </xf>
    <xf numFmtId="0" fontId="90" fillId="62" borderId="0" applyNumberFormat="0" applyBorder="0" applyAlignment="0" applyProtection="0">
      <alignment vertical="center"/>
    </xf>
    <xf numFmtId="0" fontId="90" fillId="62" borderId="0" applyNumberFormat="0" applyBorder="0" applyAlignment="0" applyProtection="0">
      <alignment vertical="center"/>
    </xf>
    <xf numFmtId="0" fontId="90" fillId="62" borderId="0" applyNumberFormat="0" applyBorder="0" applyAlignment="0" applyProtection="0">
      <alignment vertical="center"/>
    </xf>
    <xf numFmtId="0" fontId="90" fillId="62" borderId="0" applyNumberFormat="0" applyBorder="0" applyAlignment="0" applyProtection="0">
      <alignment vertical="center"/>
    </xf>
    <xf numFmtId="0" fontId="90" fillId="62" borderId="0" applyNumberFormat="0" applyBorder="0" applyAlignment="0" applyProtection="0">
      <alignment vertical="center"/>
    </xf>
    <xf numFmtId="0" fontId="90" fillId="62" borderId="0" applyNumberFormat="0" applyBorder="0" applyAlignment="0" applyProtection="0">
      <alignment vertical="center"/>
    </xf>
    <xf numFmtId="0" fontId="90" fillId="62" borderId="0" applyNumberFormat="0" applyBorder="0" applyAlignment="0" applyProtection="0">
      <alignment vertical="center"/>
    </xf>
    <xf numFmtId="0" fontId="90" fillId="62" borderId="0" applyNumberFormat="0" applyBorder="0" applyAlignment="0" applyProtection="0">
      <alignment vertical="center"/>
    </xf>
    <xf numFmtId="0" fontId="90" fillId="62" borderId="0" applyNumberFormat="0" applyBorder="0" applyAlignment="0" applyProtection="0">
      <alignment vertical="center"/>
    </xf>
    <xf numFmtId="0" fontId="90" fillId="62" borderId="0" applyNumberFormat="0" applyBorder="0" applyAlignment="0" applyProtection="0">
      <alignment vertical="center"/>
    </xf>
    <xf numFmtId="0" fontId="90" fillId="62" borderId="0" applyNumberFormat="0" applyBorder="0" applyAlignment="0" applyProtection="0">
      <alignment vertical="center"/>
    </xf>
    <xf numFmtId="0" fontId="90" fillId="62" borderId="0" applyNumberFormat="0" applyBorder="0" applyAlignment="0" applyProtection="0">
      <alignment vertical="center"/>
    </xf>
    <xf numFmtId="0" fontId="90" fillId="62" borderId="0" applyNumberFormat="0" applyBorder="0" applyAlignment="0" applyProtection="0">
      <alignment vertical="center"/>
    </xf>
    <xf numFmtId="0" fontId="90" fillId="62" borderId="0" applyNumberFormat="0" applyBorder="0" applyAlignment="0" applyProtection="0">
      <alignment vertical="center"/>
    </xf>
    <xf numFmtId="0" fontId="1" fillId="0" borderId="0">
      <alignment vertical="center"/>
    </xf>
    <xf numFmtId="0" fontId="90" fillId="62" borderId="0" applyNumberFormat="0" applyBorder="0" applyAlignment="0" applyProtection="0">
      <alignment vertical="center"/>
    </xf>
    <xf numFmtId="0" fontId="90" fillId="62" borderId="0" applyNumberFormat="0" applyBorder="0" applyAlignment="0" applyProtection="0">
      <alignment vertical="center"/>
    </xf>
    <xf numFmtId="0" fontId="90" fillId="62" borderId="0" applyNumberFormat="0" applyBorder="0" applyAlignment="0" applyProtection="0">
      <alignment vertical="center"/>
    </xf>
    <xf numFmtId="0" fontId="90" fillId="62" borderId="0" applyNumberFormat="0" applyBorder="0" applyAlignment="0" applyProtection="0">
      <alignment vertical="center"/>
    </xf>
    <xf numFmtId="0" fontId="90" fillId="62" borderId="0" applyNumberFormat="0" applyBorder="0" applyAlignment="0" applyProtection="0">
      <alignment vertical="center"/>
    </xf>
    <xf numFmtId="0" fontId="90" fillId="62" borderId="0" applyNumberFormat="0" applyBorder="0" applyAlignment="0" applyProtection="0">
      <alignment vertical="center"/>
    </xf>
    <xf numFmtId="0" fontId="90" fillId="62" borderId="0" applyNumberFormat="0" applyBorder="0" applyAlignment="0" applyProtection="0">
      <alignment vertical="center"/>
    </xf>
    <xf numFmtId="0" fontId="90" fillId="62"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9" fillId="66" borderId="0" applyNumberFormat="0" applyBorder="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38" fillId="57" borderId="39" applyNumberFormat="0" applyAlignment="0" applyProtection="0">
      <alignment vertical="center"/>
    </xf>
    <xf numFmtId="0" fontId="141" fillId="58" borderId="30" applyNumberFormat="0" applyAlignment="0" applyProtection="0">
      <alignment vertical="center"/>
    </xf>
    <xf numFmtId="0" fontId="141" fillId="58" borderId="30" applyNumberFormat="0" applyAlignment="0" applyProtection="0">
      <alignment vertical="center"/>
    </xf>
    <xf numFmtId="0" fontId="141" fillId="58" borderId="30" applyNumberFormat="0" applyAlignment="0" applyProtection="0">
      <alignment vertical="center"/>
    </xf>
    <xf numFmtId="0" fontId="141" fillId="58" borderId="30" applyNumberFormat="0" applyAlignment="0" applyProtection="0">
      <alignment vertical="center"/>
    </xf>
    <xf numFmtId="0" fontId="141" fillId="58" borderId="30" applyNumberFormat="0" applyAlignment="0" applyProtection="0">
      <alignment vertical="center"/>
    </xf>
    <xf numFmtId="0" fontId="141" fillId="58" borderId="30" applyNumberFormat="0" applyAlignment="0" applyProtection="0">
      <alignment vertical="center"/>
    </xf>
    <xf numFmtId="0" fontId="141" fillId="58" borderId="30" applyNumberFormat="0" applyAlignment="0" applyProtection="0">
      <alignment vertical="center"/>
    </xf>
    <xf numFmtId="0" fontId="141" fillId="58" borderId="30" applyNumberFormat="0" applyAlignment="0" applyProtection="0">
      <alignment vertical="center"/>
    </xf>
    <xf numFmtId="0" fontId="141" fillId="58" borderId="30" applyNumberFormat="0" applyAlignment="0" applyProtection="0">
      <alignment vertical="center"/>
    </xf>
    <xf numFmtId="0" fontId="141" fillId="58" borderId="30" applyNumberFormat="0" applyAlignment="0" applyProtection="0">
      <alignment vertical="center"/>
    </xf>
    <xf numFmtId="0" fontId="141" fillId="58" borderId="30" applyNumberFormat="0" applyAlignment="0" applyProtection="0">
      <alignment vertical="center"/>
    </xf>
    <xf numFmtId="0" fontId="141" fillId="58" borderId="30" applyNumberFormat="0" applyAlignment="0" applyProtection="0">
      <alignment vertical="center"/>
    </xf>
    <xf numFmtId="0" fontId="141" fillId="58" borderId="30" applyNumberFormat="0" applyAlignment="0" applyProtection="0">
      <alignment vertical="center"/>
    </xf>
    <xf numFmtId="0" fontId="141" fillId="58" borderId="30" applyNumberFormat="0" applyAlignment="0" applyProtection="0">
      <alignment vertical="center"/>
    </xf>
    <xf numFmtId="0" fontId="141" fillId="58" borderId="30" applyNumberFormat="0" applyAlignment="0" applyProtection="0">
      <alignment vertical="center"/>
    </xf>
    <xf numFmtId="0" fontId="141" fillId="58" borderId="30" applyNumberFormat="0" applyAlignment="0" applyProtection="0">
      <alignment vertical="center"/>
    </xf>
    <xf numFmtId="0" fontId="141" fillId="58" borderId="30" applyNumberFormat="0" applyAlignment="0" applyProtection="0">
      <alignment vertical="center"/>
    </xf>
    <xf numFmtId="0" fontId="141" fillId="58" borderId="30" applyNumberFormat="0" applyAlignment="0" applyProtection="0">
      <alignment vertical="center"/>
    </xf>
    <xf numFmtId="0" fontId="141" fillId="58" borderId="30" applyNumberFormat="0" applyAlignment="0" applyProtection="0">
      <alignment vertical="center"/>
    </xf>
    <xf numFmtId="0" fontId="141" fillId="58" borderId="30" applyNumberFormat="0" applyAlignment="0" applyProtection="0">
      <alignment vertical="center"/>
    </xf>
    <xf numFmtId="0" fontId="141" fillId="58" borderId="30" applyNumberFormat="0" applyAlignment="0" applyProtection="0">
      <alignment vertical="center"/>
    </xf>
    <xf numFmtId="0" fontId="141" fillId="58" borderId="30" applyNumberFormat="0" applyAlignment="0" applyProtection="0">
      <alignment vertical="center"/>
    </xf>
    <xf numFmtId="0" fontId="141" fillId="58" borderId="30" applyNumberFormat="0" applyAlignment="0" applyProtection="0">
      <alignment vertical="center"/>
    </xf>
    <xf numFmtId="0" fontId="141" fillId="58" borderId="30" applyNumberFormat="0" applyAlignment="0" applyProtection="0">
      <alignment vertical="center"/>
    </xf>
    <xf numFmtId="0" fontId="141" fillId="58" borderId="30" applyNumberFormat="0" applyAlignment="0" applyProtection="0">
      <alignment vertical="center"/>
    </xf>
    <xf numFmtId="0" fontId="141" fillId="58" borderId="30" applyNumberFormat="0" applyAlignment="0" applyProtection="0">
      <alignment vertical="center"/>
    </xf>
    <xf numFmtId="0" fontId="141" fillId="58" borderId="30" applyNumberFormat="0" applyAlignment="0" applyProtection="0">
      <alignment vertical="center"/>
    </xf>
    <xf numFmtId="0" fontId="141" fillId="58" borderId="30" applyNumberFormat="0" applyAlignment="0" applyProtection="0">
      <alignment vertical="center"/>
    </xf>
    <xf numFmtId="0" fontId="141" fillId="58" borderId="30" applyNumberFormat="0" applyAlignment="0" applyProtection="0">
      <alignment vertical="center"/>
    </xf>
    <xf numFmtId="0" fontId="87" fillId="0" borderId="0">
      <alignment vertical="center"/>
    </xf>
    <xf numFmtId="0" fontId="96" fillId="0" borderId="0">
      <alignment vertical="center"/>
    </xf>
    <xf numFmtId="0" fontId="87" fillId="0" borderId="0">
      <alignment vertical="center"/>
    </xf>
    <xf numFmtId="0" fontId="150" fillId="0" borderId="0">
      <alignment vertical="center"/>
    </xf>
    <xf numFmtId="0" fontId="88" fillId="63" borderId="35" applyNumberFormat="0" applyFont="0" applyAlignment="0" applyProtection="0">
      <alignment vertical="center"/>
    </xf>
    <xf numFmtId="38" fontId="5" fillId="0" borderId="0" applyFont="0" applyFill="0" applyBorder="0" applyAlignment="0" applyProtection="0">
      <alignment vertical="center"/>
    </xf>
    <xf numFmtId="0" fontId="5" fillId="0" borderId="0" applyFont="0" applyFill="0" applyBorder="0" applyAlignment="0" applyProtection="0">
      <alignment vertical="center"/>
    </xf>
    <xf numFmtId="0" fontId="5" fillId="0" borderId="0">
      <alignment vertical="center"/>
    </xf>
    <xf numFmtId="9" fontId="5" fillId="0" borderId="0" applyFont="0" applyFill="0" applyBorder="0" applyAlignment="0" applyProtection="0">
      <alignment vertical="center"/>
    </xf>
  </cellStyleXfs>
  <cellXfs count="529">
    <xf numFmtId="0" fontId="0" fillId="0" borderId="0" xfId="0">
      <alignment vertical="center"/>
    </xf>
    <xf numFmtId="0" fontId="1" fillId="0" borderId="1" xfId="2810" applyFont="1" applyFill="1" applyBorder="1" applyAlignment="1"/>
    <xf numFmtId="0" fontId="2" fillId="2" borderId="0" xfId="2810" applyFont="1" applyFill="1" applyAlignment="1">
      <alignment horizontal="center" vertical="center" wrapText="1"/>
    </xf>
    <xf numFmtId="0" fontId="3" fillId="2" borderId="0" xfId="2810" applyFont="1" applyFill="1" applyAlignment="1">
      <alignment vertical="center" wrapText="1"/>
    </xf>
    <xf numFmtId="0" fontId="3" fillId="2" borderId="2" xfId="2810" applyFont="1" applyFill="1" applyBorder="1" applyAlignment="1">
      <alignment horizontal="center" vertical="center" wrapText="1"/>
    </xf>
    <xf numFmtId="0" fontId="3" fillId="2" borderId="2" xfId="2810" applyFont="1" applyFill="1" applyBorder="1" applyAlignment="1">
      <alignment horizontal="left" vertical="center" wrapText="1"/>
    </xf>
    <xf numFmtId="191" fontId="3" fillId="2" borderId="2" xfId="2810" applyNumberFormat="1" applyFont="1" applyFill="1" applyBorder="1" applyAlignment="1">
      <alignment horizontal="right" vertical="center" wrapText="1"/>
    </xf>
    <xf numFmtId="0" fontId="3" fillId="2" borderId="2" xfId="2810" applyFont="1" applyFill="1" applyBorder="1" applyAlignment="1">
      <alignment horizontal="right" vertical="center" wrapText="1"/>
    </xf>
    <xf numFmtId="0" fontId="3" fillId="2" borderId="0" xfId="2810" applyFont="1" applyFill="1" applyAlignment="1">
      <alignment horizontal="right" vertical="center" wrapText="1"/>
    </xf>
    <xf numFmtId="0" fontId="1" fillId="0" borderId="2" xfId="2810" applyFont="1" applyFill="1" applyBorder="1" applyAlignment="1"/>
    <xf numFmtId="0" fontId="1" fillId="0" borderId="2" xfId="2810" applyFont="1" applyFill="1" applyBorder="1" applyAlignment="1">
      <alignment horizontal="center"/>
    </xf>
    <xf numFmtId="191" fontId="3" fillId="2" borderId="2" xfId="2810" applyNumberFormat="1" applyFont="1" applyFill="1" applyBorder="1" applyAlignment="1">
      <alignment horizontal="center" vertical="center" wrapText="1"/>
    </xf>
    <xf numFmtId="0" fontId="4" fillId="0" borderId="0" xfId="2437" applyFont="1" applyFill="1" applyBorder="1" applyAlignment="1">
      <alignment horizontal="center" wrapText="1"/>
    </xf>
    <xf numFmtId="191" fontId="4" fillId="0" borderId="0" xfId="2437" applyNumberFormat="1" applyFont="1" applyFill="1" applyBorder="1" applyAlignment="1">
      <alignment horizontal="center" vertical="center" wrapText="1"/>
    </xf>
    <xf numFmtId="0" fontId="4" fillId="0" borderId="0" xfId="2437" applyFont="1" applyFill="1" applyBorder="1" applyAlignment="1">
      <alignment wrapText="1"/>
    </xf>
    <xf numFmtId="0" fontId="4" fillId="0" borderId="1" xfId="0" applyFont="1" applyFill="1" applyBorder="1" applyAlignment="1">
      <alignment wrapText="1"/>
    </xf>
    <xf numFmtId="0" fontId="5" fillId="0" borderId="0" xfId="0" applyFont="1" applyFill="1" applyAlignment="1">
      <alignment vertical="center" wrapText="1"/>
    </xf>
    <xf numFmtId="0" fontId="6" fillId="0" borderId="0" xfId="2437" applyFont="1" applyFill="1" applyBorder="1" applyAlignment="1">
      <alignment horizontal="center" vertical="center" wrapText="1"/>
    </xf>
    <xf numFmtId="191" fontId="6" fillId="0" borderId="0" xfId="2437" applyNumberFormat="1" applyFont="1" applyFill="1" applyBorder="1" applyAlignment="1">
      <alignment horizontal="center" vertical="center" wrapText="1"/>
    </xf>
    <xf numFmtId="0" fontId="7" fillId="0" borderId="0" xfId="2437" applyFont="1" applyFill="1" applyBorder="1" applyAlignment="1">
      <alignment horizontal="left" vertical="center"/>
    </xf>
    <xf numFmtId="191" fontId="7" fillId="0" borderId="0" xfId="2437" applyNumberFormat="1" applyFont="1" applyFill="1" applyBorder="1" applyAlignment="1">
      <alignment horizontal="left" vertical="center"/>
    </xf>
    <xf numFmtId="0" fontId="4" fillId="0" borderId="0" xfId="2437" applyFont="1" applyFill="1" applyBorder="1" applyAlignment="1">
      <alignment horizontal="center" vertical="center" wrapText="1"/>
    </xf>
    <xf numFmtId="0" fontId="4" fillId="0" borderId="0" xfId="2437" applyFont="1" applyFill="1" applyBorder="1" applyAlignment="1">
      <alignment horizontal="right" vertical="center" wrapText="1"/>
    </xf>
    <xf numFmtId="0" fontId="7" fillId="0" borderId="2" xfId="2437" applyFont="1" applyFill="1" applyBorder="1" applyAlignment="1">
      <alignment horizontal="center" vertical="center" wrapText="1"/>
    </xf>
    <xf numFmtId="0" fontId="7" fillId="0" borderId="3" xfId="2437" applyFont="1" applyFill="1" applyBorder="1" applyAlignment="1">
      <alignment horizontal="center" vertical="center" wrapText="1"/>
    </xf>
    <xf numFmtId="191" fontId="7" fillId="0" borderId="2" xfId="2437" applyNumberFormat="1" applyFont="1" applyFill="1" applyBorder="1" applyAlignment="1">
      <alignment horizontal="center" vertical="center" wrapText="1"/>
    </xf>
    <xf numFmtId="0" fontId="4" fillId="0" borderId="2" xfId="0" applyNumberFormat="1" applyFont="1" applyFill="1" applyBorder="1" applyAlignment="1" applyProtection="1">
      <alignment horizontal="center" vertical="center" wrapText="1"/>
    </xf>
    <xf numFmtId="191" fontId="8" fillId="0" borderId="2" xfId="0" applyNumberFormat="1" applyFont="1" applyFill="1" applyBorder="1" applyAlignment="1" applyProtection="1">
      <alignment horizontal="center" vertical="center" wrapText="1"/>
    </xf>
    <xf numFmtId="0" fontId="7" fillId="0" borderId="2" xfId="2437" applyFont="1" applyFill="1" applyBorder="1" applyAlignment="1">
      <alignment horizontal="right" vertical="center" wrapText="1"/>
    </xf>
    <xf numFmtId="0" fontId="4" fillId="0" borderId="2" xfId="2437" applyFont="1" applyFill="1" applyBorder="1" applyAlignment="1">
      <alignment wrapText="1"/>
    </xf>
    <xf numFmtId="191" fontId="4" fillId="0" borderId="2" xfId="0" applyNumberFormat="1" applyFont="1" applyFill="1" applyBorder="1" applyAlignment="1" applyProtection="1">
      <alignment horizontal="center" vertical="center" wrapText="1"/>
    </xf>
    <xf numFmtId="0" fontId="4" fillId="0" borderId="2" xfId="2437" applyNumberFormat="1" applyFont="1" applyFill="1" applyBorder="1" applyAlignment="1">
      <alignment vertical="center" wrapText="1"/>
    </xf>
    <xf numFmtId="0" fontId="4" fillId="0" borderId="0" xfId="0" applyNumberFormat="1" applyFont="1" applyFill="1" applyBorder="1" applyAlignment="1" applyProtection="1">
      <alignment horizontal="center" vertical="center" wrapText="1"/>
    </xf>
    <xf numFmtId="191" fontId="4" fillId="0" borderId="0" xfId="0" applyNumberFormat="1" applyFont="1" applyFill="1" applyBorder="1" applyAlignment="1" applyProtection="1">
      <alignment horizontal="center" vertical="center" wrapText="1"/>
    </xf>
    <xf numFmtId="0" fontId="7" fillId="0" borderId="0" xfId="0" applyFont="1" applyFill="1" applyBorder="1" applyAlignment="1" applyProtection="1">
      <alignment horizontal="center" vertical="center"/>
      <protection locked="0"/>
    </xf>
    <xf numFmtId="0" fontId="7" fillId="0" borderId="0" xfId="0" applyFont="1" applyFill="1" applyBorder="1" applyAlignment="1" applyProtection="1">
      <alignment horizontal="center" vertical="center" wrapText="1"/>
      <protection locked="0"/>
    </xf>
    <xf numFmtId="191" fontId="7" fillId="0" borderId="0" xfId="0" applyNumberFormat="1" applyFont="1" applyFill="1" applyBorder="1" applyAlignment="1" applyProtection="1">
      <alignment horizontal="center" vertical="center" wrapText="1"/>
      <protection locked="0"/>
    </xf>
    <xf numFmtId="49" fontId="7" fillId="0" borderId="0" xfId="0" applyNumberFormat="1" applyFont="1" applyFill="1" applyBorder="1" applyAlignment="1" applyProtection="1">
      <alignment horizontal="center" vertical="center" wrapText="1"/>
      <protection locked="0"/>
    </xf>
    <xf numFmtId="0" fontId="9" fillId="0" borderId="0" xfId="0" applyFont="1" applyFill="1" applyBorder="1" applyAlignment="1" applyProtection="1">
      <alignment horizontal="center" vertical="center" wrapText="1"/>
      <protection locked="0"/>
    </xf>
    <xf numFmtId="0" fontId="10" fillId="0" borderId="0" xfId="0" applyFont="1" applyFill="1" applyBorder="1" applyAlignment="1" applyProtection="1">
      <alignment horizontal="center" vertical="center" wrapText="1"/>
      <protection locked="0"/>
    </xf>
    <xf numFmtId="191" fontId="10" fillId="0" borderId="0" xfId="0" applyNumberFormat="1" applyFont="1" applyFill="1" applyBorder="1" applyAlignment="1" applyProtection="1">
      <alignment horizontal="center" vertical="center" wrapText="1"/>
      <protection locked="0"/>
    </xf>
    <xf numFmtId="0" fontId="11" fillId="3" borderId="2" xfId="0" applyNumberFormat="1" applyFont="1" applyFill="1" applyBorder="1" applyAlignment="1" applyProtection="1">
      <alignment horizontal="center" vertical="center" wrapText="1" shrinkToFit="1"/>
      <protection locked="0"/>
    </xf>
    <xf numFmtId="191" fontId="12" fillId="3" borderId="2" xfId="0" applyNumberFormat="1" applyFont="1" applyFill="1" applyBorder="1" applyAlignment="1" applyProtection="1">
      <alignment horizontal="left" vertical="center" wrapText="1"/>
      <protection locked="0"/>
    </xf>
    <xf numFmtId="0" fontId="11" fillId="3" borderId="2" xfId="0" applyFont="1" applyFill="1" applyBorder="1" applyAlignment="1" applyProtection="1">
      <alignment horizontal="left" vertical="center" wrapText="1" shrinkToFit="1"/>
      <protection locked="0"/>
    </xf>
    <xf numFmtId="192" fontId="11" fillId="3" borderId="2" xfId="0" applyNumberFormat="1" applyFont="1" applyFill="1" applyBorder="1" applyAlignment="1" applyProtection="1">
      <alignment horizontal="center" vertical="center" wrapText="1" shrinkToFit="1"/>
      <protection locked="0"/>
    </xf>
    <xf numFmtId="191" fontId="12" fillId="3" borderId="2" xfId="0" applyNumberFormat="1" applyFont="1" applyFill="1" applyBorder="1" applyAlignment="1" applyProtection="1">
      <alignment horizontal="right" vertical="center" wrapText="1"/>
      <protection locked="0"/>
    </xf>
    <xf numFmtId="49" fontId="13" fillId="3" borderId="2" xfId="0" applyNumberFormat="1" applyFont="1" applyFill="1" applyBorder="1" applyAlignment="1" applyProtection="1">
      <alignment horizontal="center" vertical="center" wrapText="1"/>
      <protection locked="0"/>
    </xf>
    <xf numFmtId="0" fontId="7" fillId="0" borderId="2" xfId="0" applyFont="1" applyFill="1" applyBorder="1" applyAlignment="1" applyProtection="1">
      <alignment horizontal="center" vertical="center" wrapText="1"/>
    </xf>
    <xf numFmtId="191" fontId="7" fillId="0" borderId="2" xfId="0" applyNumberFormat="1" applyFont="1" applyFill="1" applyBorder="1" applyAlignment="1" applyProtection="1">
      <alignment horizontal="center" vertical="center" wrapText="1"/>
    </xf>
    <xf numFmtId="191" fontId="7" fillId="0" borderId="2" xfId="0" applyNumberFormat="1" applyFont="1" applyFill="1" applyBorder="1" applyAlignment="1" applyProtection="1">
      <alignment horizontal="center" vertical="center" wrapText="1"/>
      <protection locked="0"/>
    </xf>
    <xf numFmtId="0" fontId="7" fillId="0" borderId="2" xfId="0" applyFont="1" applyFill="1" applyBorder="1" applyAlignment="1" applyProtection="1">
      <alignment horizontal="center" vertical="center" wrapText="1"/>
      <protection locked="0"/>
    </xf>
    <xf numFmtId="49" fontId="14" fillId="0" borderId="2" xfId="0" applyNumberFormat="1" applyFont="1" applyFill="1" applyBorder="1" applyAlignment="1" applyProtection="1">
      <alignment horizontal="left" vertical="center" wrapText="1"/>
    </xf>
    <xf numFmtId="0" fontId="7" fillId="0" borderId="2" xfId="0" applyNumberFormat="1" applyFont="1" applyFill="1" applyBorder="1" applyAlignment="1" applyProtection="1">
      <alignment horizontal="left" vertical="center" wrapText="1"/>
    </xf>
    <xf numFmtId="0" fontId="14" fillId="0" borderId="2" xfId="0" applyFont="1" applyFill="1" applyBorder="1" applyAlignment="1" applyProtection="1">
      <alignment horizontal="center" vertical="center" wrapText="1"/>
    </xf>
    <xf numFmtId="191" fontId="7" fillId="0" borderId="2" xfId="0" applyNumberFormat="1" applyFont="1" applyFill="1" applyBorder="1" applyAlignment="1" applyProtection="1">
      <alignment horizontal="right" vertical="center" wrapText="1"/>
      <protection locked="0"/>
    </xf>
    <xf numFmtId="191" fontId="7" fillId="0" borderId="2" xfId="0" applyNumberFormat="1" applyFont="1" applyFill="1" applyBorder="1" applyAlignment="1" applyProtection="1">
      <alignment horizontal="right" vertical="center" wrapText="1"/>
    </xf>
    <xf numFmtId="0" fontId="14" fillId="0" borderId="2" xfId="0" applyNumberFormat="1" applyFont="1" applyFill="1" applyBorder="1" applyAlignment="1" applyProtection="1">
      <alignment horizontal="center" vertical="center" wrapText="1"/>
      <protection locked="0"/>
    </xf>
    <xf numFmtId="0" fontId="7" fillId="0" borderId="2" xfId="0" applyFont="1" applyFill="1" applyBorder="1" applyAlignment="1" applyProtection="1">
      <alignment horizontal="left" vertical="center" wrapText="1"/>
    </xf>
    <xf numFmtId="0" fontId="7" fillId="0" borderId="2" xfId="0" applyFont="1" applyFill="1" applyBorder="1" applyAlignment="1" applyProtection="1">
      <alignment vertical="center" wrapText="1"/>
    </xf>
    <xf numFmtId="193" fontId="7" fillId="0" borderId="2" xfId="0" applyNumberFormat="1" applyFont="1" applyFill="1" applyBorder="1" applyAlignment="1" applyProtection="1">
      <alignment horizontal="center" vertical="center" wrapText="1"/>
      <protection locked="0"/>
    </xf>
    <xf numFmtId="10" fontId="15" fillId="0" borderId="2" xfId="0" applyNumberFormat="1" applyFont="1" applyFill="1" applyBorder="1" applyAlignment="1" applyProtection="1">
      <alignment horizontal="right" vertical="center" wrapText="1"/>
    </xf>
    <xf numFmtId="0" fontId="7" fillId="0" borderId="2" xfId="0" applyNumberFormat="1" applyFont="1" applyFill="1" applyBorder="1" applyAlignment="1" applyProtection="1">
      <alignment horizontal="center" vertical="center" wrapText="1"/>
      <protection locked="0"/>
    </xf>
    <xf numFmtId="0" fontId="7" fillId="4" borderId="2" xfId="0" applyFont="1" applyFill="1" applyBorder="1" applyAlignment="1" applyProtection="1">
      <alignment horizontal="center" vertical="center" wrapText="1"/>
    </xf>
    <xf numFmtId="0" fontId="7" fillId="0" borderId="2" xfId="0" applyFont="1" applyFill="1" applyBorder="1" applyAlignment="1" applyProtection="1">
      <alignment horizontal="right" vertical="center" wrapText="1"/>
    </xf>
    <xf numFmtId="0" fontId="7" fillId="4" borderId="2" xfId="0" applyFont="1" applyFill="1" applyBorder="1" applyAlignment="1" applyProtection="1">
      <alignment horizontal="left" vertical="center" wrapText="1"/>
    </xf>
    <xf numFmtId="0" fontId="7" fillId="4" borderId="2" xfId="0" applyFont="1" applyFill="1" applyBorder="1" applyAlignment="1" applyProtection="1">
      <alignment vertical="center" wrapText="1"/>
    </xf>
    <xf numFmtId="191" fontId="7" fillId="4" borderId="2" xfId="0" applyNumberFormat="1" applyFont="1" applyFill="1" applyBorder="1" applyAlignment="1" applyProtection="1">
      <alignment horizontal="right" vertical="center" wrapText="1"/>
    </xf>
    <xf numFmtId="193" fontId="7" fillId="4" borderId="2" xfId="0" applyNumberFormat="1" applyFont="1" applyFill="1" applyBorder="1" applyAlignment="1" applyProtection="1">
      <alignment horizontal="center" vertical="center" wrapText="1"/>
      <protection locked="0"/>
    </xf>
    <xf numFmtId="0" fontId="7" fillId="4" borderId="4" xfId="0" applyFont="1" applyFill="1" applyBorder="1" applyAlignment="1" applyProtection="1">
      <alignment horizontal="center" vertical="center" wrapText="1"/>
    </xf>
    <xf numFmtId="0" fontId="16" fillId="4" borderId="4" xfId="0" applyFont="1" applyFill="1" applyBorder="1" applyAlignment="1" applyProtection="1">
      <alignment horizontal="left" vertical="center" wrapText="1"/>
    </xf>
    <xf numFmtId="193" fontId="7" fillId="4" borderId="4" xfId="0" applyNumberFormat="1" applyFont="1" applyFill="1" applyBorder="1" applyAlignment="1" applyProtection="1">
      <alignment horizontal="center" vertical="center" wrapText="1"/>
      <protection locked="0"/>
    </xf>
    <xf numFmtId="0" fontId="7" fillId="4" borderId="4" xfId="0" applyFont="1" applyFill="1" applyBorder="1" applyAlignment="1" applyProtection="1">
      <alignment horizontal="left" vertical="center" wrapText="1"/>
    </xf>
    <xf numFmtId="0" fontId="7" fillId="4" borderId="5" xfId="0" applyFont="1" applyFill="1" applyBorder="1" applyAlignment="1" applyProtection="1">
      <alignment horizontal="left" vertical="center" wrapText="1"/>
    </xf>
    <xf numFmtId="0" fontId="16" fillId="0" borderId="0" xfId="0" applyFont="1" applyFill="1" applyBorder="1" applyAlignment="1" applyProtection="1">
      <alignment horizontal="center" vertical="center"/>
      <protection locked="0"/>
    </xf>
    <xf numFmtId="0" fontId="11" fillId="3" borderId="2" xfId="0" applyNumberFormat="1" applyFont="1" applyFill="1" applyBorder="1" applyAlignment="1" applyProtection="1">
      <alignment horizontal="center" vertical="center" wrapText="1" shrinkToFit="1"/>
    </xf>
    <xf numFmtId="49" fontId="7" fillId="0" borderId="2" xfId="0" applyNumberFormat="1" applyFont="1" applyFill="1" applyBorder="1" applyAlignment="1" applyProtection="1">
      <alignment horizontal="left" vertical="center" wrapText="1"/>
    </xf>
    <xf numFmtId="194" fontId="7" fillId="0" borderId="2" xfId="0" applyNumberFormat="1" applyFont="1" applyFill="1" applyBorder="1" applyAlignment="1" applyProtection="1">
      <alignment horizontal="right" vertical="center" wrapText="1"/>
      <protection locked="0"/>
    </xf>
    <xf numFmtId="0" fontId="17" fillId="3" borderId="2" xfId="0" applyNumberFormat="1" applyFont="1" applyFill="1" applyBorder="1" applyAlignment="1" applyProtection="1">
      <alignment horizontal="center" vertical="center" wrapText="1" shrinkToFit="1"/>
    </xf>
    <xf numFmtId="191" fontId="17" fillId="3" borderId="2" xfId="0" applyNumberFormat="1" applyFont="1" applyFill="1" applyBorder="1" applyAlignment="1" applyProtection="1">
      <alignment horizontal="left" vertical="center" wrapText="1"/>
      <protection locked="0"/>
    </xf>
    <xf numFmtId="49" fontId="17" fillId="3" borderId="2" xfId="0" applyNumberFormat="1" applyFont="1" applyFill="1" applyBorder="1" applyAlignment="1" applyProtection="1">
      <alignment horizontal="left" vertical="center" wrapText="1" shrinkToFit="1"/>
      <protection locked="0"/>
    </xf>
    <xf numFmtId="0" fontId="17" fillId="3" borderId="2" xfId="0" applyNumberFormat="1" applyFont="1" applyFill="1" applyBorder="1" applyAlignment="1" applyProtection="1">
      <alignment horizontal="center" vertical="center" wrapText="1" shrinkToFit="1"/>
      <protection locked="0"/>
    </xf>
    <xf numFmtId="192" fontId="17" fillId="3" borderId="2" xfId="0" applyNumberFormat="1" applyFont="1" applyFill="1" applyBorder="1" applyAlignment="1" applyProtection="1">
      <alignment horizontal="center" vertical="center" wrapText="1" shrinkToFit="1"/>
      <protection locked="0"/>
    </xf>
    <xf numFmtId="191" fontId="17" fillId="3" borderId="2" xfId="0" applyNumberFormat="1" applyFont="1" applyFill="1" applyBorder="1" applyAlignment="1" applyProtection="1">
      <alignment horizontal="right" vertical="center" wrapText="1"/>
      <protection locked="0"/>
    </xf>
    <xf numFmtId="49" fontId="17" fillId="3" borderId="2" xfId="0" applyNumberFormat="1" applyFont="1" applyFill="1" applyBorder="1" applyAlignment="1" applyProtection="1">
      <alignment horizontal="center" vertical="center" wrapText="1"/>
      <protection locked="0"/>
    </xf>
    <xf numFmtId="49" fontId="11" fillId="3" borderId="2" xfId="0" applyNumberFormat="1" applyFont="1" applyFill="1" applyBorder="1" applyAlignment="1" applyProtection="1">
      <alignment horizontal="left" vertical="center" wrapText="1" shrinkToFit="1"/>
      <protection locked="0"/>
    </xf>
    <xf numFmtId="195" fontId="7" fillId="0" borderId="2" xfId="0" applyNumberFormat="1" applyFont="1" applyFill="1" applyBorder="1" applyAlignment="1" applyProtection="1">
      <alignment horizontal="right" vertical="center" wrapText="1"/>
      <protection locked="0"/>
    </xf>
    <xf numFmtId="0" fontId="3" fillId="2" borderId="0" xfId="2810" applyFont="1" applyFill="1" applyAlignment="1">
      <alignment vertical="center"/>
    </xf>
    <xf numFmtId="0" fontId="5" fillId="0" borderId="0" xfId="1396">
      <alignment vertical="center"/>
    </xf>
    <xf numFmtId="0" fontId="5" fillId="0" borderId="0" xfId="1396" applyAlignment="1">
      <alignment horizontal="center" vertical="center" wrapText="1"/>
    </xf>
    <xf numFmtId="0" fontId="18" fillId="0" borderId="0" xfId="1396" applyFont="1" applyAlignment="1">
      <alignment horizontal="center" vertical="center"/>
    </xf>
    <xf numFmtId="0" fontId="18" fillId="0" borderId="0" xfId="1396" applyFont="1" applyAlignment="1">
      <alignment horizontal="center" vertical="center" wrapText="1"/>
    </xf>
    <xf numFmtId="0" fontId="7" fillId="0" borderId="0" xfId="1396" applyFont="1" applyAlignment="1">
      <alignment horizontal="center" vertical="center"/>
    </xf>
    <xf numFmtId="0" fontId="7" fillId="0" borderId="0" xfId="1396" applyFont="1" applyAlignment="1">
      <alignment horizontal="center" vertical="center" wrapText="1"/>
    </xf>
    <xf numFmtId="0" fontId="7" fillId="0" borderId="2" xfId="1396" applyFont="1" applyBorder="1" applyAlignment="1">
      <alignment horizontal="center" vertical="center"/>
    </xf>
    <xf numFmtId="0" fontId="7" fillId="0" borderId="2" xfId="1396" applyNumberFormat="1" applyFont="1" applyBorder="1" applyAlignment="1">
      <alignment horizontal="center" vertical="center" wrapText="1"/>
    </xf>
    <xf numFmtId="0" fontId="7" fillId="0" borderId="2" xfId="1396" applyFont="1" applyBorder="1" applyAlignment="1">
      <alignment horizontal="center" vertical="center" wrapText="1"/>
    </xf>
    <xf numFmtId="0" fontId="7" fillId="0" borderId="2" xfId="1396" applyNumberFormat="1" applyFont="1" applyBorder="1" applyAlignment="1">
      <alignment vertical="center" wrapText="1"/>
    </xf>
    <xf numFmtId="0" fontId="14" fillId="0" borderId="6" xfId="1396" applyFont="1" applyBorder="1" applyAlignment="1">
      <alignment horizontal="left" vertical="center" wrapText="1"/>
    </xf>
    <xf numFmtId="191" fontId="7" fillId="0" borderId="7" xfId="1396" applyNumberFormat="1" applyFont="1" applyFill="1" applyBorder="1" applyAlignment="1">
      <alignment horizontal="right" vertical="center" wrapText="1"/>
    </xf>
    <xf numFmtId="196" fontId="7" fillId="0" borderId="2" xfId="1396" applyNumberFormat="1" applyFont="1" applyBorder="1">
      <alignment vertical="center"/>
    </xf>
    <xf numFmtId="0" fontId="14" fillId="0" borderId="8" xfId="1396" applyFont="1" applyBorder="1" applyAlignment="1">
      <alignment horizontal="left" vertical="center" wrapText="1"/>
    </xf>
    <xf numFmtId="191" fontId="7" fillId="0" borderId="2" xfId="1396" applyNumberFormat="1" applyFont="1" applyFill="1" applyBorder="1" applyAlignment="1">
      <alignment horizontal="right" vertical="center" wrapText="1"/>
    </xf>
    <xf numFmtId="0" fontId="7" fillId="0" borderId="2" xfId="1396" applyNumberFormat="1" applyFont="1" applyFill="1" applyBorder="1" applyAlignment="1">
      <alignment vertical="center" wrapText="1"/>
    </xf>
    <xf numFmtId="0" fontId="14" fillId="0" borderId="9" xfId="1396" applyFont="1" applyBorder="1" applyAlignment="1">
      <alignment horizontal="left" vertical="center" wrapText="1"/>
    </xf>
    <xf numFmtId="0" fontId="7" fillId="0" borderId="2" xfId="1396" applyNumberFormat="1" applyFont="1" applyBorder="1" applyAlignment="1">
      <alignment horizontal="left" vertical="center" wrapText="1"/>
    </xf>
    <xf numFmtId="0" fontId="14" fillId="0" borderId="2" xfId="1396" applyFont="1" applyBorder="1" applyAlignment="1">
      <alignment horizontal="left" vertical="center"/>
    </xf>
    <xf numFmtId="0" fontId="16" fillId="0" borderId="2" xfId="1396" applyFont="1" applyBorder="1">
      <alignment vertical="center"/>
    </xf>
    <xf numFmtId="9" fontId="7" fillId="0" borderId="2" xfId="3" applyNumberFormat="1" applyFont="1" applyFill="1" applyBorder="1" applyAlignment="1" applyProtection="1">
      <alignment horizontal="center" vertical="center" wrapText="1"/>
    </xf>
    <xf numFmtId="0" fontId="7" fillId="0" borderId="2" xfId="1396" applyFont="1" applyBorder="1" applyAlignment="1">
      <alignment vertical="center"/>
    </xf>
    <xf numFmtId="0" fontId="7" fillId="0" borderId="2" xfId="1396" applyFont="1" applyBorder="1" applyAlignment="1">
      <alignment vertical="center" wrapText="1"/>
    </xf>
    <xf numFmtId="191" fontId="16" fillId="0" borderId="2" xfId="1396" applyNumberFormat="1" applyFont="1" applyBorder="1" applyAlignment="1">
      <alignment horizontal="right" vertical="center" wrapText="1"/>
    </xf>
    <xf numFmtId="0" fontId="7" fillId="0" borderId="0" xfId="1396" applyFont="1">
      <alignment vertical="center"/>
    </xf>
    <xf numFmtId="0" fontId="7" fillId="0" borderId="0" xfId="1396" applyNumberFormat="1" applyFont="1" applyAlignment="1">
      <alignment horizontal="left" vertical="center" wrapText="1"/>
    </xf>
    <xf numFmtId="0" fontId="7" fillId="0" borderId="0" xfId="1396" applyNumberFormat="1" applyFont="1" applyAlignment="1">
      <alignment horizontal="center" vertical="center" wrapText="1"/>
    </xf>
    <xf numFmtId="0" fontId="19" fillId="0" borderId="0" xfId="0" applyFont="1" applyAlignment="1">
      <alignment horizontal="center" vertical="center"/>
    </xf>
    <xf numFmtId="0" fontId="20" fillId="0" borderId="2" xfId="0" applyFont="1" applyBorder="1" applyAlignment="1">
      <alignment horizontal="center" vertical="center"/>
    </xf>
    <xf numFmtId="0" fontId="20" fillId="0" borderId="2" xfId="0" applyFont="1" applyBorder="1" applyAlignment="1">
      <alignment horizontal="center" vertical="center" wrapText="1"/>
    </xf>
    <xf numFmtId="0" fontId="20" fillId="0" borderId="2" xfId="0" applyFont="1" applyBorder="1" applyAlignment="1">
      <alignment horizontal="left" vertical="center"/>
    </xf>
    <xf numFmtId="0" fontId="20" fillId="0" borderId="2" xfId="0" applyFont="1" applyBorder="1" applyAlignment="1">
      <alignment horizontal="left" vertical="center" wrapText="1"/>
    </xf>
    <xf numFmtId="197" fontId="20" fillId="0" borderId="2" xfId="1" applyNumberFormat="1" applyFont="1" applyFill="1" applyBorder="1" applyAlignment="1">
      <alignment horizontal="right" vertical="center" wrapText="1"/>
    </xf>
    <xf numFmtId="0" fontId="21" fillId="0" borderId="2" xfId="0" applyFont="1" applyBorder="1" applyAlignment="1">
      <alignment horizontal="left" vertical="center" wrapText="1"/>
    </xf>
    <xf numFmtId="0" fontId="22" fillId="0" borderId="0" xfId="1448" applyFont="1" applyFill="1" applyAlignment="1"/>
    <xf numFmtId="0" fontId="23" fillId="0" borderId="0" xfId="1448" applyFont="1" applyFill="1" applyAlignment="1">
      <alignment vertical="center"/>
    </xf>
    <xf numFmtId="0" fontId="23" fillId="0" borderId="0" xfId="1448" applyFont="1" applyFill="1" applyAlignment="1"/>
    <xf numFmtId="196" fontId="22" fillId="0" borderId="0" xfId="1448" applyNumberFormat="1" applyFont="1" applyFill="1" applyAlignment="1"/>
    <xf numFmtId="191" fontId="22" fillId="0" borderId="0" xfId="1448" applyNumberFormat="1" applyFont="1" applyFill="1" applyAlignment="1"/>
    <xf numFmtId="0" fontId="24" fillId="5" borderId="0" xfId="1448" applyFont="1" applyFill="1" applyAlignment="1">
      <alignment horizontal="center" vertical="center" wrapText="1"/>
    </xf>
    <xf numFmtId="196" fontId="24" fillId="5" borderId="0" xfId="1448" applyNumberFormat="1" applyFont="1" applyFill="1" applyAlignment="1">
      <alignment horizontal="center" vertical="center" wrapText="1"/>
    </xf>
    <xf numFmtId="191" fontId="24" fillId="5" borderId="0" xfId="1448" applyNumberFormat="1" applyFont="1" applyFill="1" applyAlignment="1">
      <alignment horizontal="center" vertical="center" wrapText="1"/>
    </xf>
    <xf numFmtId="191" fontId="24" fillId="5" borderId="0" xfId="1448" applyNumberFormat="1" applyFont="1" applyFill="1" applyAlignment="1">
      <alignment horizontal="right" vertical="center" wrapText="1"/>
    </xf>
    <xf numFmtId="0" fontId="7" fillId="5" borderId="0" xfId="1448" applyFont="1" applyFill="1" applyAlignment="1">
      <alignment horizontal="left" wrapText="1"/>
    </xf>
    <xf numFmtId="196" fontId="7" fillId="5" borderId="0" xfId="1448" applyNumberFormat="1" applyFont="1" applyFill="1" applyAlignment="1">
      <alignment horizontal="left" wrapText="1"/>
    </xf>
    <xf numFmtId="191" fontId="7" fillId="5" borderId="0" xfId="1448" applyNumberFormat="1" applyFont="1" applyFill="1" applyAlignment="1">
      <alignment horizontal="left" wrapText="1"/>
    </xf>
    <xf numFmtId="191" fontId="7" fillId="5" borderId="0" xfId="1448" applyNumberFormat="1" applyFont="1" applyFill="1" applyAlignment="1">
      <alignment horizontal="right" wrapText="1"/>
    </xf>
    <xf numFmtId="0" fontId="7" fillId="5" borderId="2" xfId="1448" applyFont="1" applyFill="1" applyBorder="1" applyAlignment="1">
      <alignment horizontal="center" vertical="center" wrapText="1"/>
    </xf>
    <xf numFmtId="196" fontId="7" fillId="5" borderId="2" xfId="1448" applyNumberFormat="1" applyFont="1" applyFill="1" applyBorder="1" applyAlignment="1">
      <alignment horizontal="center" vertical="center" wrapText="1"/>
    </xf>
    <xf numFmtId="191" fontId="7" fillId="5" borderId="2" xfId="1448" applyNumberFormat="1" applyFont="1" applyFill="1" applyBorder="1" applyAlignment="1">
      <alignment horizontal="center" vertical="center" wrapText="1"/>
    </xf>
    <xf numFmtId="0" fontId="25" fillId="6" borderId="2" xfId="1448" applyFont="1" applyFill="1" applyBorder="1" applyAlignment="1">
      <alignment horizontal="center" vertical="center" wrapText="1"/>
    </xf>
    <xf numFmtId="0" fontId="25" fillId="6" borderId="2" xfId="1448" applyFont="1" applyFill="1" applyBorder="1" applyAlignment="1">
      <alignment horizontal="left" vertical="center" wrapText="1"/>
    </xf>
    <xf numFmtId="191" fontId="25" fillId="6" borderId="2" xfId="1448" applyNumberFormat="1" applyFont="1" applyFill="1" applyBorder="1" applyAlignment="1">
      <alignment horizontal="center" vertical="center" wrapText="1"/>
    </xf>
    <xf numFmtId="191" fontId="25" fillId="6" borderId="2" xfId="1448" applyNumberFormat="1" applyFont="1" applyFill="1" applyBorder="1" applyAlignment="1">
      <alignment horizontal="right" vertical="center" wrapText="1"/>
    </xf>
    <xf numFmtId="0" fontId="7" fillId="7" borderId="2" xfId="1448" applyFont="1" applyFill="1" applyBorder="1" applyAlignment="1">
      <alignment horizontal="center" vertical="center" wrapText="1"/>
    </xf>
    <xf numFmtId="191" fontId="7" fillId="7" borderId="2" xfId="1448" applyNumberFormat="1" applyFont="1" applyFill="1" applyBorder="1" applyAlignment="1">
      <alignment horizontal="center" vertical="center" wrapText="1"/>
    </xf>
    <xf numFmtId="191" fontId="7" fillId="7" borderId="2" xfId="1448" applyNumberFormat="1" applyFont="1" applyFill="1" applyBorder="1" applyAlignment="1">
      <alignment horizontal="right" vertical="center" wrapText="1"/>
    </xf>
    <xf numFmtId="191" fontId="7" fillId="5" borderId="2" xfId="1448" applyNumberFormat="1" applyFont="1" applyFill="1" applyBorder="1" applyAlignment="1">
      <alignment horizontal="right" vertical="center" wrapText="1"/>
    </xf>
    <xf numFmtId="0" fontId="7" fillId="5" borderId="2" xfId="1448" applyFont="1" applyFill="1" applyBorder="1" applyAlignment="1">
      <alignment horizontal="left" vertical="center" wrapText="1"/>
    </xf>
    <xf numFmtId="0" fontId="26" fillId="0" borderId="0" xfId="1448" applyFont="1" applyFill="1" applyAlignment="1">
      <alignment vertical="center"/>
    </xf>
    <xf numFmtId="0" fontId="22" fillId="0" borderId="0" xfId="1448" applyNumberFormat="1" applyFont="1" applyFill="1" applyAlignment="1"/>
    <xf numFmtId="0" fontId="12" fillId="7" borderId="2" xfId="1448" applyFont="1" applyFill="1" applyBorder="1" applyAlignment="1">
      <alignment horizontal="center" vertical="center" wrapText="1"/>
    </xf>
    <xf numFmtId="0" fontId="23" fillId="0" borderId="0" xfId="1448" applyNumberFormat="1" applyFont="1" applyFill="1" applyAlignment="1"/>
    <xf numFmtId="191" fontId="12" fillId="7" borderId="2" xfId="1448" applyNumberFormat="1" applyFont="1" applyFill="1" applyBorder="1" applyAlignment="1">
      <alignment horizontal="center" vertical="center" wrapText="1"/>
    </xf>
    <xf numFmtId="191" fontId="27" fillId="6" borderId="2" xfId="1448" applyNumberFormat="1" applyFont="1" applyFill="1" applyBorder="1" applyAlignment="1">
      <alignment horizontal="right" vertical="center" wrapText="1"/>
    </xf>
    <xf numFmtId="0" fontId="7" fillId="5" borderId="10" xfId="1448" applyFont="1" applyFill="1" applyBorder="1" applyAlignment="1">
      <alignment horizontal="center" vertical="center" wrapText="1"/>
    </xf>
    <xf numFmtId="0" fontId="7" fillId="5" borderId="11" xfId="1448" applyFont="1" applyFill="1" applyBorder="1" applyAlignment="1">
      <alignment horizontal="left" vertical="center" wrapText="1"/>
    </xf>
    <xf numFmtId="0" fontId="7" fillId="5" borderId="11" xfId="1448" applyFont="1" applyFill="1" applyBorder="1" applyAlignment="1">
      <alignment horizontal="center" vertical="center" wrapText="1"/>
    </xf>
    <xf numFmtId="191" fontId="7" fillId="5" borderId="11" xfId="1448" applyNumberFormat="1" applyFont="1" applyFill="1" applyBorder="1" applyAlignment="1">
      <alignment horizontal="right" vertical="center" wrapText="1"/>
    </xf>
    <xf numFmtId="0" fontId="7" fillId="5" borderId="11" xfId="1448" applyFont="1" applyFill="1" applyBorder="1" applyAlignment="1">
      <alignment horizontal="right" vertical="center" wrapText="1"/>
    </xf>
    <xf numFmtId="0" fontId="7" fillId="5" borderId="12" xfId="1448" applyFont="1" applyFill="1" applyBorder="1" applyAlignment="1">
      <alignment horizontal="right" vertical="center" wrapText="1"/>
    </xf>
    <xf numFmtId="0" fontId="19" fillId="0" borderId="13" xfId="0" applyFont="1" applyBorder="1" applyAlignment="1">
      <alignment horizontal="center" vertical="center"/>
    </xf>
    <xf numFmtId="0" fontId="28" fillId="0" borderId="6" xfId="0" applyFont="1" applyBorder="1" applyAlignment="1">
      <alignment horizontal="center" vertical="center"/>
    </xf>
    <xf numFmtId="0" fontId="28" fillId="0" borderId="2" xfId="0" applyFont="1" applyBorder="1" applyAlignment="1">
      <alignment horizontal="center" vertical="center"/>
    </xf>
    <xf numFmtId="0" fontId="29" fillId="0" borderId="0" xfId="1448" applyFont="1" applyFill="1" applyAlignment="1"/>
    <xf numFmtId="0" fontId="28" fillId="0" borderId="14" xfId="0" applyFont="1" applyBorder="1">
      <alignment vertical="center"/>
    </xf>
    <xf numFmtId="197" fontId="28" fillId="0" borderId="2" xfId="1" applyNumberFormat="1" applyFont="1" applyFill="1" applyBorder="1" applyAlignment="1">
      <alignment horizontal="right" vertical="center" wrapText="1"/>
    </xf>
    <xf numFmtId="0" fontId="28" fillId="0" borderId="2" xfId="0" applyFont="1" applyBorder="1">
      <alignment vertical="center"/>
    </xf>
    <xf numFmtId="191" fontId="0" fillId="0" borderId="0" xfId="0" applyNumberFormat="1">
      <alignment vertical="center"/>
    </xf>
    <xf numFmtId="0" fontId="28" fillId="0" borderId="14" xfId="0" applyFont="1" applyBorder="1" applyAlignment="1">
      <alignment vertical="center" wrapText="1"/>
    </xf>
    <xf numFmtId="0" fontId="28" fillId="0" borderId="14" xfId="0" applyNumberFormat="1" applyFont="1" applyFill="1" applyBorder="1" applyAlignment="1">
      <alignment vertical="center" wrapText="1"/>
    </xf>
    <xf numFmtId="0" fontId="30" fillId="0" borderId="0" xfId="0" applyFont="1">
      <alignment vertical="center"/>
    </xf>
    <xf numFmtId="191" fontId="16" fillId="0" borderId="2" xfId="3592" applyNumberFormat="1" applyFont="1" applyFill="1" applyBorder="1" applyAlignment="1">
      <alignment horizontal="left" vertical="center" wrapText="1"/>
    </xf>
    <xf numFmtId="0" fontId="1" fillId="0" borderId="0" xfId="0" applyFont="1">
      <alignment vertical="center"/>
    </xf>
    <xf numFmtId="4" fontId="1" fillId="0" borderId="0" xfId="0" applyNumberFormat="1" applyFont="1">
      <alignment vertical="center"/>
    </xf>
    <xf numFmtId="0" fontId="31" fillId="0" borderId="0" xfId="191" applyFont="1" applyFill="1" applyAlignment="1">
      <alignment vertical="center"/>
    </xf>
    <xf numFmtId="0" fontId="22" fillId="0" borderId="0" xfId="1448" applyFont="1" applyFill="1" applyAlignment="1">
      <alignment vertical="center"/>
    </xf>
    <xf numFmtId="0" fontId="31" fillId="0" borderId="0" xfId="191" applyFont="1" applyFill="1" applyAlignment="1">
      <alignment horizontal="center" vertical="center"/>
    </xf>
    <xf numFmtId="0" fontId="31" fillId="0" borderId="0" xfId="191" applyFont="1" applyFill="1" applyAlignment="1">
      <alignment horizontal="left" vertical="center" wrapText="1"/>
    </xf>
    <xf numFmtId="0" fontId="31" fillId="0" borderId="0" xfId="191" applyFont="1" applyFill="1" applyAlignment="1">
      <alignment horizontal="left" vertical="center"/>
    </xf>
    <xf numFmtId="191" fontId="31" fillId="0" borderId="0" xfId="191" applyNumberFormat="1" applyFont="1" applyFill="1" applyAlignment="1">
      <alignment horizontal="center" vertical="center"/>
    </xf>
    <xf numFmtId="0" fontId="24" fillId="5" borderId="0" xfId="1448" applyFont="1" applyFill="1" applyAlignment="1">
      <alignment horizontal="left" vertical="center" wrapText="1"/>
    </xf>
    <xf numFmtId="0" fontId="32" fillId="5" borderId="0" xfId="1448" applyFont="1" applyFill="1" applyAlignment="1">
      <alignment horizontal="left" vertical="center" wrapText="1"/>
    </xf>
    <xf numFmtId="0" fontId="7" fillId="5" borderId="0" xfId="1448" applyFont="1" applyFill="1" applyAlignment="1">
      <alignment horizontal="left" vertical="center" wrapText="1"/>
    </xf>
    <xf numFmtId="0" fontId="7" fillId="5" borderId="0" xfId="1448" applyFont="1" applyFill="1" applyAlignment="1">
      <alignment horizontal="center" vertical="center" wrapText="1"/>
    </xf>
    <xf numFmtId="191" fontId="7" fillId="5" borderId="0" xfId="1448" applyNumberFormat="1" applyFont="1" applyFill="1" applyAlignment="1">
      <alignment horizontal="center" vertical="center" wrapText="1"/>
    </xf>
    <xf numFmtId="0" fontId="4" fillId="5" borderId="2" xfId="1448" applyFont="1" applyFill="1" applyBorder="1" applyAlignment="1">
      <alignment horizontal="center" vertical="center" wrapText="1"/>
    </xf>
    <xf numFmtId="0" fontId="4" fillId="5" borderId="2" xfId="1448" applyFont="1" applyFill="1" applyBorder="1" applyAlignment="1">
      <alignment horizontal="left" vertical="center" wrapText="1"/>
    </xf>
    <xf numFmtId="0" fontId="33" fillId="5" borderId="2" xfId="1448" applyFont="1" applyFill="1" applyBorder="1" applyAlignment="1">
      <alignment horizontal="center" vertical="center" wrapText="1"/>
    </xf>
    <xf numFmtId="0" fontId="34" fillId="5" borderId="2" xfId="1448" applyFont="1" applyFill="1" applyBorder="1" applyAlignment="1">
      <alignment horizontal="left" vertical="center" wrapText="1"/>
    </xf>
    <xf numFmtId="191" fontId="4" fillId="5" borderId="2" xfId="1448" applyNumberFormat="1" applyFont="1" applyFill="1" applyBorder="1" applyAlignment="1">
      <alignment horizontal="center" vertical="center" wrapText="1"/>
    </xf>
    <xf numFmtId="191" fontId="12" fillId="5" borderId="2" xfId="1448" applyNumberFormat="1" applyFont="1" applyFill="1" applyBorder="1" applyAlignment="1">
      <alignment horizontal="right" vertical="center" wrapText="1"/>
    </xf>
    <xf numFmtId="0" fontId="7" fillId="8" borderId="2" xfId="1448" applyFont="1" applyFill="1" applyBorder="1" applyAlignment="1">
      <alignment horizontal="center" vertical="center" wrapText="1"/>
    </xf>
    <xf numFmtId="0" fontId="7" fillId="8" borderId="2" xfId="1448" applyFont="1" applyFill="1" applyBorder="1" applyAlignment="1">
      <alignment horizontal="left" vertical="center" wrapText="1"/>
    </xf>
    <xf numFmtId="191" fontId="7" fillId="8" borderId="2" xfId="1448" applyNumberFormat="1" applyFont="1" applyFill="1" applyBorder="1" applyAlignment="1">
      <alignment horizontal="center" vertical="center" wrapText="1"/>
    </xf>
    <xf numFmtId="191" fontId="7" fillId="8" borderId="2" xfId="1448" applyNumberFormat="1" applyFont="1" applyFill="1" applyBorder="1" applyAlignment="1">
      <alignment horizontal="right" vertical="center" wrapText="1"/>
    </xf>
    <xf numFmtId="198" fontId="7" fillId="5" borderId="2" xfId="1448" applyNumberFormat="1" applyFont="1" applyFill="1" applyBorder="1" applyAlignment="1">
      <alignment horizontal="right" vertical="center" wrapText="1"/>
    </xf>
    <xf numFmtId="198" fontId="7" fillId="8" borderId="2" xfId="1448" applyNumberFormat="1" applyFont="1" applyFill="1" applyBorder="1" applyAlignment="1">
      <alignment horizontal="center" vertical="center" wrapText="1"/>
    </xf>
    <xf numFmtId="198" fontId="7" fillId="8" borderId="2" xfId="1448" applyNumberFormat="1" applyFont="1" applyFill="1" applyBorder="1" applyAlignment="1">
      <alignment horizontal="right" vertical="center" wrapText="1"/>
    </xf>
    <xf numFmtId="0" fontId="7" fillId="0" borderId="2" xfId="191" applyFont="1" applyFill="1" applyBorder="1" applyAlignment="1">
      <alignment horizontal="center" vertical="center"/>
    </xf>
    <xf numFmtId="0" fontId="7" fillId="0" borderId="2" xfId="191" applyFont="1" applyFill="1" applyBorder="1" applyAlignment="1">
      <alignment horizontal="left" vertical="center" wrapText="1"/>
    </xf>
    <xf numFmtId="0" fontId="7" fillId="0" borderId="2" xfId="191" applyFont="1" applyFill="1" applyBorder="1" applyAlignment="1">
      <alignment horizontal="left" vertical="center"/>
    </xf>
    <xf numFmtId="191" fontId="27" fillId="0" borderId="2" xfId="1448" applyNumberFormat="1" applyFont="1" applyFill="1" applyBorder="1" applyAlignment="1">
      <alignment horizontal="right" vertical="center" wrapText="1"/>
    </xf>
    <xf numFmtId="49" fontId="7" fillId="0" borderId="2" xfId="191" applyNumberFormat="1" applyFont="1" applyFill="1" applyBorder="1" applyAlignment="1">
      <alignment horizontal="left" vertical="center" wrapText="1"/>
    </xf>
    <xf numFmtId="198" fontId="25" fillId="6" borderId="2" xfId="1448" applyNumberFormat="1" applyFont="1" applyFill="1" applyBorder="1" applyAlignment="1">
      <alignment horizontal="center" vertical="center" wrapText="1"/>
    </xf>
    <xf numFmtId="198" fontId="25" fillId="6" borderId="2" xfId="1448" applyNumberFormat="1" applyFont="1" applyFill="1" applyBorder="1" applyAlignment="1">
      <alignment horizontal="right" vertical="center" wrapText="1"/>
    </xf>
    <xf numFmtId="0" fontId="7" fillId="5" borderId="0" xfId="1448" applyFont="1" applyFill="1" applyBorder="1" applyAlignment="1">
      <alignment wrapText="1"/>
    </xf>
    <xf numFmtId="0" fontId="35" fillId="0" borderId="0" xfId="1448" applyFont="1" applyFill="1" applyAlignment="1"/>
    <xf numFmtId="0" fontId="4" fillId="0" borderId="2" xfId="191" applyFont="1" applyFill="1" applyBorder="1" applyAlignment="1">
      <alignment vertical="center"/>
    </xf>
    <xf numFmtId="191" fontId="12" fillId="5" borderId="0" xfId="1448" applyNumberFormat="1" applyFont="1" applyFill="1" applyBorder="1" applyAlignment="1">
      <alignment horizontal="right" vertical="center" wrapText="1"/>
    </xf>
    <xf numFmtId="191" fontId="23" fillId="0" borderId="0" xfId="1448" applyNumberFormat="1" applyFont="1" applyFill="1" applyAlignment="1">
      <alignment vertical="center"/>
    </xf>
    <xf numFmtId="191" fontId="12" fillId="5" borderId="0" xfId="1448" applyNumberFormat="1" applyFont="1" applyFill="1" applyAlignment="1">
      <alignment horizontal="right" vertical="center" wrapText="1"/>
    </xf>
    <xf numFmtId="0" fontId="29" fillId="0" borderId="0" xfId="1448" applyFont="1" applyFill="1" applyAlignment="1">
      <alignment vertical="center"/>
    </xf>
    <xf numFmtId="0" fontId="0" fillId="0" borderId="0" xfId="0" applyAlignment="1">
      <alignment vertical="center"/>
    </xf>
    <xf numFmtId="0" fontId="22" fillId="0" borderId="0" xfId="1448" applyFont="1" applyFill="1" applyBorder="1" applyAlignment="1">
      <alignment vertical="center"/>
    </xf>
    <xf numFmtId="196" fontId="31" fillId="0" borderId="0" xfId="191" applyNumberFormat="1" applyFont="1" applyFill="1" applyAlignment="1">
      <alignment horizontal="center" vertical="center"/>
    </xf>
    <xf numFmtId="196" fontId="7" fillId="5" borderId="0" xfId="1448" applyNumberFormat="1" applyFont="1" applyFill="1" applyAlignment="1">
      <alignment horizontal="left" vertical="center" wrapText="1"/>
    </xf>
    <xf numFmtId="196" fontId="4" fillId="5" borderId="2" xfId="1448" applyNumberFormat="1" applyFont="1" applyFill="1" applyBorder="1" applyAlignment="1">
      <alignment horizontal="center" vertical="center" wrapText="1"/>
    </xf>
    <xf numFmtId="196" fontId="25" fillId="6" borderId="2" xfId="1448" applyNumberFormat="1" applyFont="1" applyFill="1" applyBorder="1" applyAlignment="1">
      <alignment horizontal="center" vertical="center" wrapText="1"/>
    </xf>
    <xf numFmtId="196" fontId="7" fillId="8" borderId="2" xfId="1448" applyNumberFormat="1" applyFont="1" applyFill="1" applyBorder="1" applyAlignment="1">
      <alignment horizontal="center" vertical="center" wrapText="1"/>
    </xf>
    <xf numFmtId="0" fontId="7" fillId="0" borderId="2" xfId="1448" applyFont="1" applyFill="1" applyBorder="1" applyAlignment="1">
      <alignment horizontal="center" vertical="center" wrapText="1"/>
    </xf>
    <xf numFmtId="0" fontId="7" fillId="0" borderId="2" xfId="1448" applyNumberFormat="1" applyFont="1" applyFill="1" applyBorder="1" applyAlignment="1">
      <alignment horizontal="center" vertical="center" wrapText="1"/>
    </xf>
    <xf numFmtId="0" fontId="7" fillId="0" borderId="2" xfId="1448" applyNumberFormat="1" applyFont="1" applyFill="1" applyBorder="1" applyAlignment="1">
      <alignment horizontal="left" vertical="center" wrapText="1"/>
    </xf>
    <xf numFmtId="0" fontId="7" fillId="0" borderId="2" xfId="1448" applyFont="1" applyFill="1" applyBorder="1" applyAlignment="1">
      <alignment horizontal="left" vertical="center" wrapText="1"/>
    </xf>
    <xf numFmtId="191" fontId="7" fillId="0" borderId="2" xfId="1448" applyNumberFormat="1" applyFont="1" applyFill="1" applyBorder="1" applyAlignment="1">
      <alignment horizontal="right" vertical="center" wrapText="1"/>
    </xf>
    <xf numFmtId="0" fontId="35" fillId="0" borderId="0" xfId="1448" applyFont="1" applyFill="1" applyAlignment="1">
      <alignment wrapText="1"/>
    </xf>
    <xf numFmtId="0" fontId="25" fillId="6" borderId="6" xfId="1448" applyFont="1" applyFill="1" applyBorder="1" applyAlignment="1">
      <alignment horizontal="center" vertical="center" wrapText="1"/>
    </xf>
    <xf numFmtId="0" fontId="25" fillId="6" borderId="6" xfId="1448" applyFont="1" applyFill="1" applyBorder="1" applyAlignment="1">
      <alignment horizontal="left" vertical="center" wrapText="1"/>
    </xf>
    <xf numFmtId="191" fontId="25" fillId="6" borderId="6" xfId="1448" applyNumberFormat="1" applyFont="1" applyFill="1" applyBorder="1" applyAlignment="1">
      <alignment horizontal="center" vertical="center" wrapText="1"/>
    </xf>
    <xf numFmtId="191" fontId="25" fillId="6" borderId="6" xfId="1448" applyNumberFormat="1" applyFont="1" applyFill="1" applyBorder="1" applyAlignment="1">
      <alignment horizontal="right" vertical="center" wrapText="1"/>
    </xf>
    <xf numFmtId="0" fontId="7" fillId="0" borderId="9" xfId="1448" applyFont="1" applyFill="1" applyBorder="1" applyAlignment="1">
      <alignment horizontal="center" vertical="center" wrapText="1"/>
    </xf>
    <xf numFmtId="0" fontId="7" fillId="0" borderId="9" xfId="1448" applyNumberFormat="1" applyFont="1" applyFill="1" applyBorder="1" applyAlignment="1">
      <alignment horizontal="center" vertical="center" wrapText="1"/>
    </xf>
    <xf numFmtId="0" fontId="7" fillId="0" borderId="9" xfId="1448" applyNumberFormat="1" applyFont="1" applyFill="1" applyBorder="1" applyAlignment="1">
      <alignment horizontal="left" vertical="center" wrapText="1"/>
    </xf>
    <xf numFmtId="0" fontId="7" fillId="0" borderId="9" xfId="1448" applyFont="1" applyFill="1" applyBorder="1" applyAlignment="1">
      <alignment horizontal="left" vertical="center" wrapText="1"/>
    </xf>
    <xf numFmtId="191" fontId="7" fillId="0" borderId="9" xfId="1448" applyNumberFormat="1" applyFont="1" applyFill="1" applyBorder="1" applyAlignment="1">
      <alignment horizontal="right" vertical="center" wrapText="1"/>
    </xf>
    <xf numFmtId="0" fontId="7" fillId="8" borderId="0" xfId="1448" applyFont="1" applyFill="1" applyBorder="1" applyAlignment="1">
      <alignment horizontal="center" vertical="center" wrapText="1"/>
    </xf>
    <xf numFmtId="0" fontId="0" fillId="0" borderId="0" xfId="0" applyFill="1">
      <alignment vertical="center"/>
    </xf>
    <xf numFmtId="0" fontId="0" fillId="0" borderId="0" xfId="0" applyAlignment="1">
      <alignment horizontal="left" vertical="center"/>
    </xf>
    <xf numFmtId="0" fontId="28" fillId="0" borderId="3" xfId="0" applyFont="1" applyBorder="1" applyAlignment="1">
      <alignment horizontal="center" vertical="center"/>
    </xf>
    <xf numFmtId="0" fontId="28" fillId="0" borderId="15" xfId="0" applyFont="1" applyBorder="1" applyAlignment="1">
      <alignment horizontal="center" vertical="center"/>
    </xf>
    <xf numFmtId="0" fontId="28" fillId="0" borderId="16" xfId="0" applyFont="1" applyBorder="1" applyAlignment="1">
      <alignment horizontal="center" vertical="center" wrapText="1"/>
    </xf>
    <xf numFmtId="0" fontId="28" fillId="0" borderId="4" xfId="0" applyFont="1" applyBorder="1" applyAlignment="1">
      <alignment horizontal="center" vertical="center" wrapText="1"/>
    </xf>
    <xf numFmtId="0" fontId="28" fillId="0" borderId="14" xfId="0" applyFont="1" applyBorder="1" applyAlignment="1">
      <alignment horizontal="center" vertical="center" wrapText="1"/>
    </xf>
    <xf numFmtId="0" fontId="28" fillId="0" borderId="17" xfId="0" applyFont="1" applyBorder="1" applyAlignment="1">
      <alignment horizontal="center" vertical="center"/>
    </xf>
    <xf numFmtId="0" fontId="28" fillId="0" borderId="18" xfId="0" applyFont="1" applyBorder="1" applyAlignment="1">
      <alignment horizontal="center" vertical="center"/>
    </xf>
    <xf numFmtId="0" fontId="28" fillId="0" borderId="2" xfId="0" applyFont="1" applyBorder="1" applyAlignment="1">
      <alignment horizontal="center" vertical="center" wrapText="1"/>
    </xf>
    <xf numFmtId="43" fontId="36" fillId="0" borderId="0" xfId="1" applyFont="1" applyFill="1">
      <alignment vertical="center"/>
    </xf>
    <xf numFmtId="43" fontId="0" fillId="0" borderId="0" xfId="1" applyFont="1" applyFill="1">
      <alignment vertical="center"/>
    </xf>
    <xf numFmtId="0" fontId="28" fillId="0" borderId="9" xfId="0" applyFont="1" applyBorder="1" applyAlignment="1">
      <alignment horizontal="center" vertical="center"/>
    </xf>
    <xf numFmtId="0" fontId="28" fillId="0" borderId="8" xfId="0" applyFont="1" applyBorder="1" applyAlignment="1">
      <alignment horizontal="center" vertical="center"/>
    </xf>
    <xf numFmtId="191" fontId="28" fillId="0" borderId="2" xfId="1" applyNumberFormat="1" applyFont="1" applyFill="1" applyBorder="1" applyAlignment="1">
      <alignment horizontal="left" vertical="center" wrapText="1"/>
    </xf>
    <xf numFmtId="191" fontId="28" fillId="0" borderId="2" xfId="1" applyNumberFormat="1" applyFont="1" applyFill="1" applyBorder="1" applyAlignment="1">
      <alignment horizontal="right" vertical="center" wrapText="1"/>
    </xf>
    <xf numFmtId="0" fontId="37" fillId="0" borderId="0" xfId="1448" applyFont="1" applyFill="1" applyAlignment="1"/>
    <xf numFmtId="0" fontId="38" fillId="0" borderId="0" xfId="1448" applyFont="1" applyFill="1" applyAlignment="1">
      <alignment vertical="center"/>
    </xf>
    <xf numFmtId="0" fontId="37" fillId="0" borderId="0" xfId="1448" applyFont="1" applyFill="1" applyAlignment="1">
      <alignment vertical="center"/>
    </xf>
    <xf numFmtId="0" fontId="31" fillId="0" borderId="0" xfId="0" applyFont="1">
      <alignment vertical="center"/>
    </xf>
    <xf numFmtId="191" fontId="7" fillId="5" borderId="0" xfId="1448" applyNumberFormat="1" applyFont="1" applyFill="1" applyAlignment="1">
      <alignment horizontal="left" vertical="center" wrapText="1"/>
    </xf>
    <xf numFmtId="0" fontId="12" fillId="5" borderId="2" xfId="1448" applyFont="1" applyFill="1" applyBorder="1" applyAlignment="1">
      <alignment horizontal="center" vertical="center" wrapText="1"/>
    </xf>
    <xf numFmtId="0" fontId="12" fillId="5" borderId="2" xfId="1448" applyFont="1" applyFill="1" applyBorder="1" applyAlignment="1">
      <alignment horizontal="left" vertical="center" wrapText="1"/>
    </xf>
    <xf numFmtId="0" fontId="12" fillId="6" borderId="2" xfId="1448" applyFont="1" applyFill="1" applyBorder="1" applyAlignment="1">
      <alignment horizontal="center" vertical="center" wrapText="1"/>
    </xf>
    <xf numFmtId="0" fontId="12" fillId="6" borderId="2" xfId="1448" applyFont="1" applyFill="1" applyBorder="1" applyAlignment="1">
      <alignment horizontal="left" vertical="center" wrapText="1"/>
    </xf>
    <xf numFmtId="191" fontId="12" fillId="6" borderId="2" xfId="1448" applyNumberFormat="1" applyFont="1" applyFill="1" applyBorder="1" applyAlignment="1">
      <alignment horizontal="center" vertical="center" wrapText="1"/>
    </xf>
    <xf numFmtId="191" fontId="12" fillId="6" borderId="2" xfId="1448" applyNumberFormat="1" applyFont="1" applyFill="1" applyBorder="1" applyAlignment="1">
      <alignment horizontal="right" vertical="center" wrapText="1"/>
    </xf>
    <xf numFmtId="191" fontId="12" fillId="8" borderId="2" xfId="1448" applyNumberFormat="1" applyFont="1" applyFill="1" applyBorder="1" applyAlignment="1">
      <alignment horizontal="right" vertical="center" wrapText="1"/>
    </xf>
    <xf numFmtId="0" fontId="7" fillId="5" borderId="19" xfId="1448" applyFont="1" applyFill="1" applyBorder="1" applyAlignment="1">
      <alignment horizontal="center" vertical="center" wrapText="1"/>
    </xf>
    <xf numFmtId="191" fontId="12" fillId="5" borderId="11" xfId="1448" applyNumberFormat="1" applyFont="1" applyFill="1" applyBorder="1" applyAlignment="1">
      <alignment horizontal="right" vertical="center" wrapText="1"/>
    </xf>
    <xf numFmtId="0" fontId="24" fillId="5" borderId="0" xfId="1448" applyFont="1" applyFill="1" applyBorder="1" applyAlignment="1">
      <alignment vertical="center" wrapText="1"/>
    </xf>
    <xf numFmtId="0" fontId="38" fillId="0" borderId="0" xfId="1448" applyFont="1" applyFill="1" applyAlignment="1"/>
    <xf numFmtId="191" fontId="38" fillId="0" borderId="0" xfId="1448" applyNumberFormat="1" applyFont="1" applyFill="1" applyAlignment="1">
      <alignment vertical="center"/>
    </xf>
    <xf numFmtId="0" fontId="7" fillId="5" borderId="20" xfId="1448" applyFont="1" applyFill="1" applyBorder="1" applyAlignment="1">
      <alignment horizontal="right" vertical="center" wrapText="1"/>
    </xf>
    <xf numFmtId="0" fontId="31" fillId="0" borderId="0" xfId="0" applyFont="1" applyAlignment="1">
      <alignment vertical="center"/>
    </xf>
    <xf numFmtId="0" fontId="7" fillId="5" borderId="2" xfId="1448" applyFont="1" applyFill="1" applyBorder="1" applyAlignment="1">
      <alignment horizontal="right" vertical="center" wrapText="1"/>
    </xf>
    <xf numFmtId="191" fontId="12" fillId="0" borderId="2" xfId="1448" applyNumberFormat="1" applyFont="1" applyFill="1" applyBorder="1" applyAlignment="1">
      <alignment horizontal="right" vertical="center" wrapText="1"/>
    </xf>
    <xf numFmtId="0" fontId="28" fillId="0" borderId="6" xfId="0" applyFont="1" applyBorder="1" applyAlignment="1">
      <alignment horizontal="center" vertical="center" wrapText="1"/>
    </xf>
    <xf numFmtId="0" fontId="28" fillId="0" borderId="9" xfId="0" applyFont="1" applyBorder="1" applyAlignment="1">
      <alignment horizontal="center" vertical="center" wrapText="1"/>
    </xf>
    <xf numFmtId="197" fontId="28" fillId="0" borderId="16" xfId="0" applyNumberFormat="1" applyFont="1" applyFill="1" applyBorder="1" applyAlignment="1">
      <alignment horizontal="center" vertical="center" wrapText="1"/>
    </xf>
    <xf numFmtId="197" fontId="28" fillId="0" borderId="4" xfId="0" applyNumberFormat="1" applyFont="1" applyFill="1" applyBorder="1" applyAlignment="1">
      <alignment horizontal="center" vertical="center" wrapText="1"/>
    </xf>
    <xf numFmtId="197" fontId="28" fillId="0" borderId="14" xfId="0" applyNumberFormat="1" applyFont="1" applyFill="1" applyBorder="1" applyAlignment="1">
      <alignment horizontal="center" vertical="center" wrapText="1"/>
    </xf>
    <xf numFmtId="197" fontId="28" fillId="0" borderId="6" xfId="0" applyNumberFormat="1" applyFont="1" applyFill="1" applyBorder="1" applyAlignment="1">
      <alignment horizontal="center" vertical="center" wrapText="1"/>
    </xf>
    <xf numFmtId="197" fontId="28" fillId="0" borderId="2" xfId="0" applyNumberFormat="1" applyFont="1" applyFill="1" applyBorder="1" applyAlignment="1">
      <alignment horizontal="center" vertical="center" wrapText="1"/>
    </xf>
    <xf numFmtId="0" fontId="28" fillId="0" borderId="2" xfId="0" applyFont="1" applyFill="1" applyBorder="1" applyAlignment="1">
      <alignment horizontal="center" vertical="center" wrapText="1"/>
    </xf>
    <xf numFmtId="197" fontId="28" fillId="0" borderId="9" xfId="0" applyNumberFormat="1" applyFont="1" applyFill="1" applyBorder="1" applyAlignment="1">
      <alignment horizontal="center" vertical="center" wrapText="1"/>
    </xf>
    <xf numFmtId="199" fontId="1" fillId="0" borderId="0" xfId="1" applyNumberFormat="1" applyFont="1" applyFill="1">
      <alignment vertical="center"/>
    </xf>
    <xf numFmtId="0" fontId="28" fillId="0" borderId="2" xfId="0" applyFont="1" applyFill="1" applyBorder="1">
      <alignment vertical="center"/>
    </xf>
    <xf numFmtId="4" fontId="0" fillId="0" borderId="0" xfId="0" applyNumberFormat="1">
      <alignment vertical="center"/>
    </xf>
    <xf numFmtId="0" fontId="28" fillId="0" borderId="6" xfId="0" applyFont="1" applyFill="1" applyBorder="1" applyAlignment="1">
      <alignment horizontal="center" vertical="center"/>
    </xf>
    <xf numFmtId="0" fontId="28" fillId="0" borderId="8" xfId="0" applyFont="1" applyFill="1" applyBorder="1" applyAlignment="1">
      <alignment horizontal="center" vertical="center"/>
    </xf>
    <xf numFmtId="0" fontId="25" fillId="9" borderId="2" xfId="1448" applyFont="1" applyFill="1" applyBorder="1" applyAlignment="1">
      <alignment horizontal="center" vertical="center" wrapText="1"/>
    </xf>
    <xf numFmtId="191" fontId="25" fillId="9" borderId="2" xfId="1448" applyNumberFormat="1" applyFont="1" applyFill="1" applyBorder="1" applyAlignment="1">
      <alignment horizontal="right" vertical="center" wrapText="1"/>
    </xf>
    <xf numFmtId="0" fontId="27" fillId="8" borderId="2" xfId="1448" applyFont="1" applyFill="1" applyBorder="1" applyAlignment="1">
      <alignment horizontal="center" vertical="center" wrapText="1"/>
    </xf>
    <xf numFmtId="191" fontId="27" fillId="8" borderId="2" xfId="1448" applyNumberFormat="1" applyFont="1" applyFill="1" applyBorder="1" applyAlignment="1">
      <alignment horizontal="right" vertical="center" wrapText="1"/>
    </xf>
    <xf numFmtId="0" fontId="27" fillId="0" borderId="2" xfId="1448" applyNumberFormat="1" applyFont="1" applyFill="1" applyBorder="1" applyAlignment="1">
      <alignment horizontal="left" vertical="center" wrapText="1"/>
    </xf>
    <xf numFmtId="0" fontId="27" fillId="0" borderId="2" xfId="1448" applyNumberFormat="1" applyFont="1" applyFill="1" applyBorder="1" applyAlignment="1">
      <alignment horizontal="right" vertical="center" wrapText="1"/>
    </xf>
    <xf numFmtId="0" fontId="27" fillId="8" borderId="2" xfId="1448" applyNumberFormat="1" applyFont="1" applyFill="1" applyBorder="1" applyAlignment="1">
      <alignment horizontal="center" vertical="center" wrapText="1"/>
    </xf>
    <xf numFmtId="191" fontId="27" fillId="8" borderId="2" xfId="1448" applyNumberFormat="1" applyFont="1" applyFill="1" applyBorder="1" applyAlignment="1">
      <alignment horizontal="center" vertical="center" wrapText="1"/>
    </xf>
    <xf numFmtId="198" fontId="27" fillId="8" borderId="2" xfId="1448" applyNumberFormat="1" applyFont="1" applyFill="1" applyBorder="1" applyAlignment="1">
      <alignment horizontal="center" vertical="center" wrapText="1"/>
    </xf>
    <xf numFmtId="0" fontId="27" fillId="0" borderId="2" xfId="1448" applyNumberFormat="1" applyFont="1" applyFill="1" applyBorder="1" applyAlignment="1">
      <alignment horizontal="center" vertical="center" wrapText="1"/>
    </xf>
    <xf numFmtId="191" fontId="25" fillId="9" borderId="2" xfId="1448" applyNumberFormat="1" applyFont="1" applyFill="1" applyBorder="1" applyAlignment="1">
      <alignment horizontal="center" vertical="center" wrapText="1"/>
    </xf>
    <xf numFmtId="198" fontId="25" fillId="9" borderId="2" xfId="1448" applyNumberFormat="1" applyFont="1" applyFill="1" applyBorder="1" applyAlignment="1">
      <alignment horizontal="center" vertical="center" wrapText="1"/>
    </xf>
    <xf numFmtId="0" fontId="25" fillId="8" borderId="2" xfId="1448" applyFont="1" applyFill="1" applyBorder="1" applyAlignment="1">
      <alignment horizontal="center" vertical="center" wrapText="1"/>
    </xf>
    <xf numFmtId="191" fontId="25" fillId="8" borderId="2" xfId="1448" applyNumberFormat="1" applyFont="1" applyFill="1" applyBorder="1" applyAlignment="1">
      <alignment horizontal="center" vertical="center" wrapText="1"/>
    </xf>
    <xf numFmtId="198" fontId="25" fillId="8" borderId="2" xfId="1448" applyNumberFormat="1" applyFont="1" applyFill="1" applyBorder="1" applyAlignment="1">
      <alignment horizontal="center" vertical="center" wrapText="1"/>
    </xf>
    <xf numFmtId="0" fontId="39" fillId="5" borderId="0" xfId="1448" applyFont="1" applyFill="1" applyBorder="1" applyAlignment="1">
      <alignment vertical="center" wrapText="1"/>
    </xf>
    <xf numFmtId="0" fontId="7" fillId="5" borderId="0" xfId="1448" applyFont="1" applyFill="1" applyBorder="1" applyAlignment="1">
      <alignment vertical="center" wrapText="1"/>
    </xf>
    <xf numFmtId="198" fontId="22" fillId="0" borderId="0" xfId="1448" applyNumberFormat="1" applyFont="1" applyFill="1" applyAlignment="1">
      <alignment vertical="center"/>
    </xf>
    <xf numFmtId="0" fontId="22" fillId="0" borderId="0" xfId="1448" applyNumberFormat="1" applyFont="1" applyFill="1" applyAlignment="1">
      <alignment vertical="center"/>
    </xf>
    <xf numFmtId="198" fontId="23" fillId="0" borderId="0" xfId="1448" applyNumberFormat="1" applyFont="1" applyFill="1" applyAlignment="1">
      <alignment vertical="center"/>
    </xf>
    <xf numFmtId="0" fontId="23" fillId="0" borderId="0" xfId="1448" applyNumberFormat="1" applyFont="1" applyFill="1" applyAlignment="1">
      <alignment vertical="center"/>
    </xf>
    <xf numFmtId="0" fontId="19" fillId="0" borderId="13" xfId="0" applyFont="1" applyBorder="1" applyAlignment="1">
      <alignment horizontal="center" vertical="center" wrapText="1"/>
    </xf>
    <xf numFmtId="0" fontId="28" fillId="0" borderId="14" xfId="0" applyFont="1" applyBorder="1" applyAlignment="1">
      <alignment vertical="center"/>
    </xf>
    <xf numFmtId="0" fontId="28" fillId="0" borderId="2" xfId="0" applyFont="1" applyBorder="1" applyAlignment="1">
      <alignment vertical="center"/>
    </xf>
    <xf numFmtId="4" fontId="0" fillId="0" borderId="0" xfId="0" applyNumberFormat="1" applyAlignment="1">
      <alignment vertical="center"/>
    </xf>
    <xf numFmtId="191" fontId="0" fillId="0" borderId="0" xfId="0" applyNumberFormat="1" applyAlignment="1">
      <alignment vertical="center"/>
    </xf>
    <xf numFmtId="0" fontId="30" fillId="0" borderId="0" xfId="0" applyFont="1" applyAlignment="1">
      <alignment vertical="center"/>
    </xf>
    <xf numFmtId="0" fontId="37" fillId="0" borderId="0" xfId="1448" applyFont="1" applyFill="1" applyAlignment="1">
      <alignment horizontal="center" vertical="center"/>
    </xf>
    <xf numFmtId="0" fontId="37" fillId="0" borderId="0" xfId="1448" applyFont="1" applyFill="1" applyAlignment="1">
      <alignment horizontal="right" vertical="center"/>
    </xf>
    <xf numFmtId="198" fontId="37" fillId="0" borderId="0" xfId="1448" applyNumberFormat="1" applyFont="1" applyFill="1" applyAlignment="1">
      <alignment vertical="center"/>
    </xf>
    <xf numFmtId="191" fontId="37" fillId="0" borderId="0" xfId="1448" applyNumberFormat="1" applyFont="1" applyFill="1" applyAlignment="1">
      <alignment vertical="center"/>
    </xf>
    <xf numFmtId="191" fontId="40" fillId="0" borderId="0" xfId="1448" applyNumberFormat="1" applyFont="1" applyFill="1" applyAlignment="1">
      <alignment horizontal="right" vertical="center"/>
    </xf>
    <xf numFmtId="198" fontId="7" fillId="5" borderId="2" xfId="1448" applyNumberFormat="1" applyFont="1" applyFill="1" applyBorder="1" applyAlignment="1">
      <alignment horizontal="center" vertical="center" wrapText="1"/>
    </xf>
    <xf numFmtId="0" fontId="41" fillId="6" borderId="2" xfId="1448" applyFont="1" applyFill="1" applyBorder="1" applyAlignment="1">
      <alignment horizontal="center" vertical="center"/>
    </xf>
    <xf numFmtId="0" fontId="41" fillId="6" borderId="2" xfId="1448" applyFont="1" applyFill="1" applyBorder="1" applyAlignment="1">
      <alignment horizontal="left" vertical="center"/>
    </xf>
    <xf numFmtId="0" fontId="41" fillId="6" borderId="2" xfId="1448" applyFont="1" applyFill="1" applyBorder="1" applyAlignment="1">
      <alignment vertical="center"/>
    </xf>
    <xf numFmtId="198" fontId="41" fillId="6" borderId="2" xfId="1448" applyNumberFormat="1" applyFont="1" applyFill="1" applyBorder="1" applyAlignment="1">
      <alignment vertical="center"/>
    </xf>
    <xf numFmtId="191" fontId="41" fillId="6" borderId="2" xfId="1448" applyNumberFormat="1" applyFont="1" applyFill="1" applyBorder="1" applyAlignment="1">
      <alignment vertical="center"/>
    </xf>
    <xf numFmtId="198" fontId="7" fillId="0" borderId="2" xfId="1448" applyNumberFormat="1" applyFont="1" applyFill="1" applyBorder="1" applyAlignment="1">
      <alignment horizontal="right" vertical="center" wrapText="1"/>
    </xf>
    <xf numFmtId="0" fontId="41" fillId="0" borderId="2" xfId="1448" applyFont="1" applyFill="1" applyBorder="1" applyAlignment="1">
      <alignment horizontal="center" vertical="center"/>
    </xf>
    <xf numFmtId="0" fontId="40" fillId="0" borderId="2" xfId="1448" applyFont="1" applyFill="1" applyBorder="1" applyAlignment="1">
      <alignment horizontal="left" vertical="center"/>
    </xf>
    <xf numFmtId="0" fontId="41" fillId="0" borderId="2" xfId="1448" applyFont="1" applyFill="1" applyBorder="1" applyAlignment="1">
      <alignment vertical="center"/>
    </xf>
    <xf numFmtId="198" fontId="41" fillId="0" borderId="2" xfId="1448" applyNumberFormat="1" applyFont="1" applyFill="1" applyBorder="1" applyAlignment="1">
      <alignment vertical="center"/>
    </xf>
    <xf numFmtId="191" fontId="41" fillId="0" borderId="2" xfId="1448" applyNumberFormat="1" applyFont="1" applyFill="1" applyBorder="1" applyAlignment="1">
      <alignment vertical="center"/>
    </xf>
    <xf numFmtId="198" fontId="12" fillId="6" borderId="2" xfId="1448" applyNumberFormat="1" applyFont="1" applyFill="1" applyBorder="1" applyAlignment="1">
      <alignment horizontal="center" vertical="center" wrapText="1"/>
    </xf>
    <xf numFmtId="198" fontId="7" fillId="5" borderId="11" xfId="1448" applyNumberFormat="1" applyFont="1" applyFill="1" applyBorder="1" applyAlignment="1">
      <alignment horizontal="right" vertical="center" wrapText="1"/>
    </xf>
    <xf numFmtId="191" fontId="12" fillId="9" borderId="2" xfId="1448" applyNumberFormat="1" applyFont="1" applyFill="1" applyBorder="1" applyAlignment="1">
      <alignment horizontal="right" vertical="center" wrapText="1"/>
    </xf>
    <xf numFmtId="0" fontId="31" fillId="0" borderId="0" xfId="0" applyFont="1" applyFill="1" applyAlignment="1">
      <alignment vertical="center"/>
    </xf>
    <xf numFmtId="4" fontId="37" fillId="0" borderId="0" xfId="1448" applyNumberFormat="1" applyFont="1" applyFill="1" applyAlignment="1">
      <alignment vertical="center"/>
    </xf>
    <xf numFmtId="0" fontId="37" fillId="0" borderId="0" xfId="1448" applyFont="1" applyFill="1" applyAlignment="1">
      <alignment vertical="center" wrapText="1"/>
    </xf>
    <xf numFmtId="191" fontId="7" fillId="8" borderId="9" xfId="1448" applyNumberFormat="1" applyFont="1" applyFill="1" applyBorder="1" applyAlignment="1">
      <alignment horizontal="right" vertical="center" wrapText="1"/>
    </xf>
    <xf numFmtId="0" fontId="0" fillId="0" borderId="0" xfId="0" applyFill="1" applyAlignment="1">
      <alignment vertical="center"/>
    </xf>
    <xf numFmtId="0" fontId="42" fillId="0" borderId="13" xfId="0" applyFont="1" applyFill="1" applyBorder="1" applyAlignment="1">
      <alignment horizontal="center" vertical="center" wrapText="1"/>
    </xf>
    <xf numFmtId="0" fontId="43" fillId="0" borderId="6" xfId="0" applyFont="1" applyFill="1" applyBorder="1" applyAlignment="1">
      <alignment horizontal="center" vertical="center" wrapText="1"/>
    </xf>
    <xf numFmtId="0" fontId="43" fillId="0" borderId="2" xfId="0" applyFont="1" applyFill="1" applyBorder="1" applyAlignment="1">
      <alignment horizontal="center" vertical="center" wrapText="1"/>
    </xf>
    <xf numFmtId="0" fontId="44" fillId="0" borderId="2" xfId="0" applyFont="1" applyFill="1" applyBorder="1" applyAlignment="1">
      <alignment horizontal="center" vertical="center" wrapText="1"/>
    </xf>
    <xf numFmtId="0" fontId="44" fillId="0" borderId="14" xfId="0" applyFont="1" applyFill="1" applyBorder="1" applyAlignment="1">
      <alignment horizontal="left" vertical="center" wrapText="1"/>
    </xf>
    <xf numFmtId="197" fontId="44" fillId="0" borderId="2" xfId="1" applyNumberFormat="1" applyFont="1" applyFill="1" applyBorder="1" applyAlignment="1">
      <alignment horizontal="right" vertical="center" wrapText="1"/>
    </xf>
    <xf numFmtId="0" fontId="44" fillId="0" borderId="14" xfId="0" applyNumberFormat="1" applyFont="1" applyFill="1" applyBorder="1" applyAlignment="1">
      <alignment horizontal="left" vertical="center" wrapText="1"/>
    </xf>
    <xf numFmtId="197" fontId="44" fillId="0" borderId="7" xfId="1" applyNumberFormat="1" applyFont="1" applyFill="1" applyBorder="1" applyAlignment="1">
      <alignment horizontal="right" vertical="center" wrapText="1"/>
    </xf>
    <xf numFmtId="197" fontId="45" fillId="0" borderId="2" xfId="1" applyNumberFormat="1" applyFont="1" applyFill="1" applyBorder="1" applyAlignment="1">
      <alignment horizontal="right" vertical="center" wrapText="1"/>
    </xf>
    <xf numFmtId="0" fontId="1" fillId="0" borderId="0" xfId="0" applyFont="1" applyFill="1" applyAlignment="1">
      <alignment vertical="center"/>
    </xf>
    <xf numFmtId="4" fontId="1" fillId="0" borderId="0" xfId="0" applyNumberFormat="1" applyFont="1" applyFill="1" applyAlignment="1">
      <alignment vertical="center"/>
    </xf>
    <xf numFmtId="4" fontId="0" fillId="0" borderId="0" xfId="0" applyNumberFormat="1" applyFill="1" applyAlignment="1">
      <alignment vertical="center"/>
    </xf>
    <xf numFmtId="191" fontId="0" fillId="0" borderId="0" xfId="0" applyNumberFormat="1" applyFill="1" applyAlignment="1">
      <alignment vertical="center"/>
    </xf>
    <xf numFmtId="0" fontId="46" fillId="0" borderId="0" xfId="0" applyFont="1" applyFill="1" applyAlignment="1">
      <alignment vertical="center"/>
    </xf>
    <xf numFmtId="0" fontId="44" fillId="0" borderId="2" xfId="0" applyFont="1" applyFill="1" applyBorder="1" applyAlignment="1">
      <alignment horizontal="left" vertical="center" wrapText="1"/>
    </xf>
    <xf numFmtId="191" fontId="46" fillId="0" borderId="0" xfId="0" applyNumberFormat="1" applyFont="1" applyFill="1" applyAlignment="1">
      <alignment vertical="center"/>
    </xf>
    <xf numFmtId="0" fontId="30" fillId="0" borderId="0" xfId="0" applyFont="1" applyFill="1" applyAlignment="1">
      <alignment vertical="center"/>
    </xf>
    <xf numFmtId="191" fontId="47" fillId="0" borderId="2" xfId="3592" applyNumberFormat="1" applyFont="1" applyFill="1" applyBorder="1" applyAlignment="1">
      <alignment horizontal="left" vertical="center" wrapText="1"/>
    </xf>
    <xf numFmtId="0" fontId="47" fillId="0" borderId="14" xfId="0" applyNumberFormat="1" applyFont="1" applyFill="1" applyBorder="1" applyAlignment="1">
      <alignment horizontal="left" vertical="center" wrapText="1"/>
    </xf>
    <xf numFmtId="0" fontId="48" fillId="0" borderId="0" xfId="0" applyFont="1" applyFill="1" applyAlignment="1">
      <alignment horizontal="center" vertical="center"/>
    </xf>
    <xf numFmtId="0" fontId="0" fillId="0" borderId="0" xfId="0" applyFont="1" applyFill="1" applyAlignment="1">
      <alignment vertical="center"/>
    </xf>
    <xf numFmtId="43" fontId="0" fillId="0" borderId="0" xfId="1" applyFont="1" applyFill="1" applyAlignment="1">
      <alignment vertical="center"/>
    </xf>
    <xf numFmtId="0" fontId="0" fillId="0" borderId="0" xfId="0" applyFill="1" applyAlignment="1">
      <alignment vertical="center" wrapText="1"/>
    </xf>
    <xf numFmtId="0" fontId="19" fillId="0" borderId="0" xfId="0" applyFont="1" applyFill="1" applyAlignment="1">
      <alignment horizontal="center" vertical="center"/>
    </xf>
    <xf numFmtId="0" fontId="0" fillId="0" borderId="13" xfId="191" applyFill="1" applyBorder="1" applyAlignment="1">
      <alignment horizontal="left" vertical="center"/>
    </xf>
    <xf numFmtId="0" fontId="11" fillId="0" borderId="2" xfId="0" applyFont="1" applyFill="1" applyBorder="1" applyAlignment="1">
      <alignment horizontal="center" vertical="center"/>
    </xf>
    <xf numFmtId="0" fontId="11" fillId="0" borderId="2" xfId="0" applyFont="1" applyFill="1" applyBorder="1" applyAlignment="1">
      <alignment horizontal="center" vertical="center" wrapText="1"/>
    </xf>
    <xf numFmtId="0" fontId="28" fillId="0" borderId="2" xfId="0" applyFont="1" applyFill="1" applyBorder="1" applyAlignment="1">
      <alignment horizontal="center" vertical="center"/>
    </xf>
    <xf numFmtId="197" fontId="28" fillId="0" borderId="2" xfId="0" applyNumberFormat="1" applyFont="1" applyFill="1" applyBorder="1" applyAlignment="1">
      <alignment horizontal="left" vertical="center" wrapText="1"/>
    </xf>
    <xf numFmtId="197" fontId="16" fillId="0" borderId="2" xfId="1" applyNumberFormat="1" applyFont="1" applyFill="1" applyBorder="1" applyAlignment="1">
      <alignment horizontal="right" vertical="center" wrapText="1"/>
    </xf>
    <xf numFmtId="197" fontId="28" fillId="0" borderId="7" xfId="1" applyNumberFormat="1" applyFont="1" applyFill="1" applyBorder="1" applyAlignment="1">
      <alignment horizontal="right" vertical="center" wrapText="1"/>
    </xf>
    <xf numFmtId="0" fontId="11" fillId="0" borderId="16" xfId="0" applyFont="1" applyFill="1" applyBorder="1" applyAlignment="1">
      <alignment horizontal="center" vertical="center"/>
    </xf>
    <xf numFmtId="0" fontId="11" fillId="0" borderId="14" xfId="0" applyFont="1" applyFill="1" applyBorder="1" applyAlignment="1">
      <alignment horizontal="center" vertical="center"/>
    </xf>
    <xf numFmtId="43" fontId="11" fillId="0" borderId="4" xfId="1" applyFont="1" applyFill="1" applyBorder="1" applyAlignment="1">
      <alignment horizontal="left" vertical="center" wrapText="1"/>
    </xf>
    <xf numFmtId="43" fontId="11" fillId="0" borderId="4" xfId="1" applyFont="1" applyFill="1" applyBorder="1" applyAlignment="1">
      <alignment horizontal="right" vertical="center" wrapText="1"/>
    </xf>
    <xf numFmtId="0" fontId="47" fillId="0" borderId="0" xfId="0" applyFont="1" applyFill="1" applyAlignment="1">
      <alignment horizontal="left" vertical="center"/>
    </xf>
    <xf numFmtId="0" fontId="16" fillId="0" borderId="0" xfId="0" applyFont="1" applyFill="1" applyAlignment="1">
      <alignment horizontal="left" vertical="center"/>
    </xf>
    <xf numFmtId="43" fontId="49" fillId="0" borderId="0" xfId="1" applyFont="1" applyFill="1" applyAlignment="1">
      <alignment vertical="center"/>
    </xf>
    <xf numFmtId="199" fontId="0" fillId="0" borderId="0" xfId="1" applyNumberFormat="1" applyFont="1" applyFill="1" applyAlignment="1">
      <alignment vertical="center"/>
    </xf>
    <xf numFmtId="43" fontId="12" fillId="0" borderId="2" xfId="1" applyFont="1" applyFill="1" applyBorder="1" applyAlignment="1">
      <alignment horizontal="center" vertical="center" wrapText="1"/>
    </xf>
    <xf numFmtId="0" fontId="12" fillId="0" borderId="2" xfId="0" applyFont="1" applyFill="1" applyBorder="1" applyAlignment="1">
      <alignment horizontal="center" vertical="center" wrapText="1"/>
    </xf>
    <xf numFmtId="197" fontId="7" fillId="0" borderId="2" xfId="1" applyNumberFormat="1" applyFont="1" applyFill="1" applyBorder="1" applyAlignment="1">
      <alignment horizontal="right" vertical="center" wrapText="1"/>
    </xf>
    <xf numFmtId="197" fontId="7" fillId="0" borderId="2" xfId="0" applyNumberFormat="1" applyFont="1" applyFill="1" applyBorder="1" applyAlignment="1">
      <alignment horizontal="left" vertical="center" wrapText="1"/>
    </xf>
    <xf numFmtId="191" fontId="0" fillId="0" borderId="0" xfId="0" applyNumberFormat="1" applyFont="1" applyFill="1" applyAlignment="1">
      <alignment vertical="center"/>
    </xf>
    <xf numFmtId="197" fontId="7" fillId="0" borderId="2" xfId="0" applyNumberFormat="1" applyFont="1" applyFill="1" applyBorder="1" applyAlignment="1">
      <alignment horizontal="center" vertical="center" wrapText="1"/>
    </xf>
    <xf numFmtId="197" fontId="7" fillId="0" borderId="7" xfId="1" applyNumberFormat="1" applyFont="1" applyFill="1" applyBorder="1" applyAlignment="1">
      <alignment horizontal="right" vertical="center" wrapText="1"/>
    </xf>
    <xf numFmtId="197" fontId="12" fillId="0" borderId="2" xfId="0" applyNumberFormat="1" applyFont="1" applyFill="1" applyBorder="1" applyAlignment="1">
      <alignment vertical="center" wrapText="1"/>
    </xf>
    <xf numFmtId="43" fontId="11" fillId="0" borderId="16" xfId="1" applyFont="1" applyFill="1" applyBorder="1" applyAlignment="1" applyProtection="1">
      <alignment horizontal="right" vertical="center" wrapText="1"/>
    </xf>
    <xf numFmtId="43" fontId="11" fillId="0" borderId="2" xfId="1" applyFont="1" applyFill="1" applyBorder="1" applyAlignment="1" applyProtection="1">
      <alignment horizontal="right" vertical="center" wrapText="1"/>
    </xf>
    <xf numFmtId="43" fontId="0" fillId="0" borderId="0" xfId="1" applyFont="1" applyFill="1" applyAlignment="1">
      <alignment horizontal="left" vertical="center"/>
    </xf>
    <xf numFmtId="0" fontId="31" fillId="0" borderId="0" xfId="2618" applyFont="1" applyFill="1" applyBorder="1" applyAlignment="1">
      <alignment vertical="center"/>
    </xf>
    <xf numFmtId="0" fontId="7" fillId="0" borderId="0" xfId="2618" applyFont="1" applyFill="1" applyBorder="1" applyAlignment="1">
      <alignment vertical="center"/>
    </xf>
    <xf numFmtId="0" fontId="31" fillId="0" borderId="0" xfId="0" applyFont="1" applyFill="1">
      <alignment vertical="center"/>
    </xf>
    <xf numFmtId="0" fontId="50" fillId="0" borderId="0" xfId="2618" applyNumberFormat="1" applyFont="1" applyFill="1" applyAlignment="1" applyProtection="1">
      <alignment horizontal="center" vertical="center" wrapText="1"/>
    </xf>
    <xf numFmtId="0" fontId="5" fillId="0" borderId="2" xfId="2618" applyNumberFormat="1" applyFont="1" applyFill="1" applyBorder="1" applyAlignment="1" applyProtection="1">
      <alignment horizontal="center" vertical="center" wrapText="1"/>
    </xf>
    <xf numFmtId="0" fontId="5" fillId="0" borderId="2" xfId="2618" applyNumberFormat="1" applyFont="1" applyFill="1" applyBorder="1" applyAlignment="1" applyProtection="1">
      <alignment horizontal="left" vertical="center" wrapText="1"/>
    </xf>
    <xf numFmtId="0" fontId="5" fillId="0" borderId="5" xfId="2618" applyFont="1" applyFill="1" applyBorder="1" applyAlignment="1">
      <alignment horizontal="left" vertical="center" wrapText="1"/>
    </xf>
    <xf numFmtId="0" fontId="51" fillId="0" borderId="0" xfId="1396" applyFont="1" applyFill="1" applyBorder="1" applyAlignment="1">
      <alignment vertical="center"/>
    </xf>
    <xf numFmtId="0" fontId="51" fillId="0" borderId="0" xfId="1396" applyFont="1" applyFill="1" applyAlignment="1">
      <alignment vertical="center"/>
    </xf>
    <xf numFmtId="0" fontId="51" fillId="0" borderId="0" xfId="1396" applyFont="1" applyFill="1">
      <alignment vertical="center"/>
    </xf>
    <xf numFmtId="0" fontId="5" fillId="0" borderId="0" xfId="1396" applyFont="1" applyFill="1" applyBorder="1" applyAlignment="1">
      <alignment vertical="center"/>
    </xf>
    <xf numFmtId="0" fontId="52" fillId="0" borderId="0" xfId="1396" applyFont="1" applyFill="1" applyBorder="1" applyAlignment="1">
      <alignment horizontal="center" vertical="center" wrapText="1"/>
    </xf>
    <xf numFmtId="0" fontId="52" fillId="0" borderId="0" xfId="1396" applyFont="1" applyFill="1" applyBorder="1" applyAlignment="1">
      <alignment horizontal="center" vertical="center"/>
    </xf>
    <xf numFmtId="0" fontId="53" fillId="0" borderId="2" xfId="0" applyFont="1" applyFill="1" applyBorder="1">
      <alignment vertical="center"/>
    </xf>
    <xf numFmtId="0" fontId="53" fillId="0" borderId="2" xfId="0" applyFont="1" applyFill="1" applyBorder="1" applyAlignment="1">
      <alignment vertical="center" wrapText="1"/>
    </xf>
    <xf numFmtId="0" fontId="54" fillId="0" borderId="2" xfId="0" applyFont="1" applyFill="1" applyBorder="1" applyAlignment="1">
      <alignment horizontal="center" vertical="center"/>
    </xf>
    <xf numFmtId="0" fontId="51" fillId="0" borderId="2" xfId="0" applyFont="1" applyFill="1" applyBorder="1" applyAlignment="1">
      <alignment vertical="center" wrapText="1"/>
    </xf>
    <xf numFmtId="0" fontId="5" fillId="0" borderId="2" xfId="0" applyFont="1" applyFill="1" applyBorder="1" applyAlignment="1">
      <alignment vertical="center" wrapText="1"/>
    </xf>
    <xf numFmtId="0" fontId="51" fillId="0" borderId="2" xfId="1396" applyFont="1" applyFill="1" applyBorder="1" applyAlignment="1">
      <alignment horizontal="center" vertical="center"/>
    </xf>
    <xf numFmtId="0" fontId="51" fillId="0" borderId="2" xfId="1396" applyFont="1" applyFill="1" applyBorder="1" applyAlignment="1">
      <alignment vertical="center" wrapText="1"/>
    </xf>
    <xf numFmtId="0" fontId="21" fillId="0" borderId="0" xfId="1396" applyFont="1" applyFill="1" applyAlignment="1">
      <alignment vertical="center"/>
    </xf>
    <xf numFmtId="0" fontId="21" fillId="0" borderId="2" xfId="0" applyFont="1" applyFill="1" applyBorder="1" applyAlignment="1">
      <alignment vertical="center" wrapText="1"/>
    </xf>
    <xf numFmtId="0" fontId="9" fillId="0" borderId="2" xfId="0" applyFont="1" applyFill="1" applyBorder="1" applyAlignment="1">
      <alignment vertical="center" wrapText="1"/>
    </xf>
    <xf numFmtId="0" fontId="21" fillId="0" borderId="0" xfId="1396" applyFont="1" applyFill="1" applyBorder="1" applyAlignment="1">
      <alignment vertical="center"/>
    </xf>
    <xf numFmtId="0" fontId="21" fillId="0" borderId="0" xfId="1396" applyFont="1" applyFill="1" applyBorder="1" applyAlignment="1">
      <alignment vertical="center" wrapText="1"/>
    </xf>
    <xf numFmtId="49" fontId="54" fillId="0" borderId="2" xfId="0" applyNumberFormat="1" applyFont="1" applyFill="1" applyBorder="1" applyAlignment="1">
      <alignment horizontal="center" vertical="center"/>
    </xf>
    <xf numFmtId="0" fontId="54" fillId="0" borderId="0" xfId="0" applyFont="1" applyFill="1" applyAlignment="1">
      <alignment vertical="center" wrapText="1"/>
    </xf>
    <xf numFmtId="0" fontId="51" fillId="4" borderId="0" xfId="1396" applyFont="1" applyFill="1" applyBorder="1" applyAlignment="1">
      <alignment vertical="center"/>
    </xf>
    <xf numFmtId="0" fontId="51" fillId="4" borderId="0" xfId="1396" applyFont="1" applyFill="1" applyAlignment="1">
      <alignment vertical="center"/>
    </xf>
    <xf numFmtId="0" fontId="5" fillId="4" borderId="0" xfId="1396" applyFont="1" applyFill="1" applyBorder="1" applyAlignment="1">
      <alignment vertical="center"/>
    </xf>
    <xf numFmtId="0" fontId="52" fillId="4" borderId="0" xfId="1396" applyFont="1" applyFill="1" applyBorder="1" applyAlignment="1">
      <alignment horizontal="center" vertical="center" wrapText="1"/>
    </xf>
    <xf numFmtId="0" fontId="53" fillId="4" borderId="2" xfId="0" applyFont="1" applyFill="1" applyBorder="1">
      <alignment vertical="center"/>
    </xf>
    <xf numFmtId="0" fontId="53" fillId="10" borderId="2" xfId="0" applyFont="1" applyFill="1" applyBorder="1" applyAlignment="1">
      <alignment vertical="center" wrapText="1"/>
    </xf>
    <xf numFmtId="0" fontId="54" fillId="4" borderId="2" xfId="0" applyFont="1" applyFill="1" applyBorder="1">
      <alignment vertical="center"/>
    </xf>
    <xf numFmtId="0" fontId="21" fillId="4" borderId="0" xfId="1396" applyFont="1" applyFill="1" applyAlignment="1">
      <alignment vertical="center" wrapText="1"/>
    </xf>
    <xf numFmtId="0" fontId="55" fillId="4" borderId="0" xfId="1396" applyFont="1" applyFill="1" applyAlignment="1">
      <alignment vertical="center"/>
    </xf>
    <xf numFmtId="0" fontId="21" fillId="4" borderId="0" xfId="1396" applyFont="1" applyFill="1" applyBorder="1" applyAlignment="1">
      <alignment vertical="center"/>
    </xf>
    <xf numFmtId="0" fontId="21" fillId="4" borderId="0" xfId="1396" applyFont="1" applyFill="1" applyBorder="1" applyAlignment="1">
      <alignment vertical="center" wrapText="1"/>
    </xf>
    <xf numFmtId="0" fontId="54" fillId="10" borderId="0" xfId="0" applyFont="1" applyFill="1" applyAlignment="1">
      <alignment vertical="center" wrapText="1"/>
    </xf>
    <xf numFmtId="0" fontId="5" fillId="0" borderId="0" xfId="2418" applyFont="1" applyFill="1" applyBorder="1" applyAlignment="1"/>
    <xf numFmtId="0" fontId="5" fillId="0" borderId="0" xfId="2418" applyFont="1" applyFill="1" applyBorder="1" applyAlignment="1">
      <alignment horizontal="distributed"/>
    </xf>
    <xf numFmtId="0" fontId="5" fillId="0" borderId="0" xfId="2418" applyFont="1" applyFill="1" applyAlignment="1">
      <alignment vertical="center"/>
    </xf>
    <xf numFmtId="0" fontId="24" fillId="0" borderId="0" xfId="2418" applyFont="1" applyFill="1" applyBorder="1" applyAlignment="1">
      <alignment horizontal="center"/>
    </xf>
    <xf numFmtId="0" fontId="5" fillId="0" borderId="13" xfId="2418" applyFont="1" applyFill="1" applyBorder="1" applyAlignment="1">
      <alignment horizontal="center"/>
    </xf>
    <xf numFmtId="0" fontId="5" fillId="0" borderId="13" xfId="2418" applyNumberFormat="1" applyFont="1" applyFill="1" applyBorder="1" applyAlignment="1">
      <alignment horizontal="center" wrapText="1"/>
    </xf>
    <xf numFmtId="0" fontId="5" fillId="0" borderId="0" xfId="2418" applyFont="1" applyFill="1" applyBorder="1" applyAlignment="1">
      <alignment horizontal="left"/>
    </xf>
    <xf numFmtId="197" fontId="5" fillId="0" borderId="13" xfId="2418" applyNumberFormat="1" applyFont="1" applyFill="1" applyBorder="1" applyAlignment="1">
      <alignment horizontal="center" wrapText="1"/>
    </xf>
    <xf numFmtId="0" fontId="5" fillId="0" borderId="0" xfId="2418" applyFont="1" applyFill="1" applyBorder="1" applyAlignment="1">
      <alignment horizontal="center"/>
    </xf>
    <xf numFmtId="43" fontId="11" fillId="0" borderId="0" xfId="1" applyFont="1" applyFill="1" applyAlignment="1">
      <alignment horizontal="center" wrapText="1"/>
    </xf>
    <xf numFmtId="43" fontId="11" fillId="0" borderId="0" xfId="1" applyFont="1" applyFill="1" applyBorder="1" applyAlignment="1" applyProtection="1">
      <alignment horizontal="center" wrapText="1"/>
    </xf>
    <xf numFmtId="0" fontId="5" fillId="0" borderId="0" xfId="2418" applyFont="1" applyFill="1" applyAlignment="1">
      <alignment horizontal="center"/>
    </xf>
    <xf numFmtId="0" fontId="5" fillId="0" borderId="13" xfId="2418" applyFont="1" applyFill="1" applyBorder="1" applyAlignment="1">
      <alignment horizontal="left"/>
    </xf>
    <xf numFmtId="0" fontId="5" fillId="0" borderId="0" xfId="2418" applyFont="1" applyFill="1" applyAlignment="1">
      <alignment horizontal="distributed"/>
    </xf>
    <xf numFmtId="0" fontId="5" fillId="0" borderId="0" xfId="2418" applyFont="1" applyFill="1" applyAlignment="1"/>
    <xf numFmtId="31" fontId="5" fillId="0" borderId="0" xfId="2418" applyNumberFormat="1" applyFont="1" applyFill="1" applyAlignment="1">
      <alignment horizontal="center"/>
    </xf>
    <xf numFmtId="0" fontId="56" fillId="0" borderId="0" xfId="2418" applyFont="1" applyFill="1" applyBorder="1" applyAlignment="1">
      <alignment horizontal="distributed"/>
    </xf>
    <xf numFmtId="0" fontId="56" fillId="0" borderId="0" xfId="2418" applyFont="1" applyFill="1" applyBorder="1" applyAlignment="1"/>
    <xf numFmtId="0" fontId="21" fillId="0" borderId="0" xfId="2418" applyFont="1" applyFill="1" applyBorder="1" applyAlignment="1"/>
    <xf numFmtId="0" fontId="5" fillId="0" borderId="0" xfId="2418" applyFont="1" applyFill="1" applyBorder="1" applyAlignment="1">
      <alignment horizontal="right"/>
    </xf>
    <xf numFmtId="0" fontId="57" fillId="0" borderId="0" xfId="0" applyFont="1" applyFill="1" applyAlignment="1">
      <alignment vertical="center"/>
    </xf>
    <xf numFmtId="0" fontId="58" fillId="0" borderId="0" xfId="214" applyFont="1" applyFill="1" applyAlignment="1">
      <alignment horizontal="center" vertical="center" wrapText="1"/>
    </xf>
    <xf numFmtId="196" fontId="59" fillId="0" borderId="0" xfId="0" applyNumberFormat="1" applyFont="1" applyFill="1" applyAlignment="1">
      <alignment vertical="center" wrapText="1"/>
    </xf>
    <xf numFmtId="196" fontId="59" fillId="0" borderId="0" xfId="0" applyNumberFormat="1" applyFont="1" applyFill="1" applyAlignment="1">
      <alignment vertical="center"/>
    </xf>
    <xf numFmtId="0" fontId="59" fillId="0" borderId="0" xfId="0" applyFont="1" applyFill="1" applyAlignment="1">
      <alignment vertical="center"/>
    </xf>
    <xf numFmtId="0" fontId="60" fillId="0" borderId="0" xfId="0" applyFont="1" applyFill="1" applyAlignment="1">
      <alignment vertical="center"/>
    </xf>
    <xf numFmtId="0" fontId="61" fillId="0" borderId="0" xfId="0" applyFont="1" applyFill="1" applyAlignment="1">
      <alignment horizontal="center" vertical="center"/>
    </xf>
    <xf numFmtId="0" fontId="59" fillId="0" borderId="2" xfId="0" applyFont="1" applyFill="1" applyBorder="1" applyAlignment="1">
      <alignment horizontal="center" vertical="center"/>
    </xf>
    <xf numFmtId="0" fontId="59" fillId="11" borderId="16" xfId="0" applyFont="1" applyFill="1" applyBorder="1" applyAlignment="1">
      <alignment horizontal="center" vertical="center"/>
    </xf>
    <xf numFmtId="0" fontId="59" fillId="11" borderId="4" xfId="0" applyFont="1" applyFill="1" applyBorder="1" applyAlignment="1">
      <alignment horizontal="center" vertical="center"/>
    </xf>
    <xf numFmtId="0" fontId="59" fillId="0" borderId="4" xfId="0" applyFont="1" applyFill="1" applyBorder="1" applyAlignment="1">
      <alignment horizontal="center" vertical="center"/>
    </xf>
    <xf numFmtId="0" fontId="59" fillId="11" borderId="2" xfId="0" applyFont="1" applyFill="1" applyBorder="1" applyAlignment="1">
      <alignment horizontal="center" vertical="center"/>
    </xf>
    <xf numFmtId="200" fontId="59" fillId="12" borderId="2" xfId="0" applyNumberFormat="1" applyFont="1" applyFill="1" applyBorder="1" applyAlignment="1">
      <alignment horizontal="center" vertical="center" wrapText="1"/>
    </xf>
    <xf numFmtId="200" fontId="59" fillId="12" borderId="2" xfId="0" applyNumberFormat="1" applyFont="1" applyFill="1" applyBorder="1" applyAlignment="1">
      <alignment horizontal="left" vertical="center" wrapText="1"/>
    </xf>
    <xf numFmtId="200" fontId="59" fillId="12" borderId="2" xfId="0" applyNumberFormat="1" applyFont="1" applyFill="1" applyBorder="1" applyAlignment="1">
      <alignment horizontal="right" vertical="center" wrapText="1"/>
    </xf>
    <xf numFmtId="0" fontId="62" fillId="0" borderId="2" xfId="214" applyFont="1" applyFill="1" applyBorder="1" applyAlignment="1">
      <alignment horizontal="center" vertical="center" wrapText="1"/>
    </xf>
    <xf numFmtId="0" fontId="62" fillId="4" borderId="2" xfId="214" applyFont="1" applyFill="1" applyBorder="1" applyAlignment="1">
      <alignment horizontal="left" vertical="center" wrapText="1"/>
    </xf>
    <xf numFmtId="200" fontId="62" fillId="4" borderId="2" xfId="214" applyNumberFormat="1" applyFont="1" applyFill="1" applyBorder="1" applyAlignment="1">
      <alignment horizontal="right" vertical="center" wrapText="1"/>
    </xf>
    <xf numFmtId="0" fontId="62" fillId="4" borderId="2" xfId="214" applyFont="1" applyFill="1" applyBorder="1" applyAlignment="1">
      <alignment horizontal="center" vertical="center" wrapText="1"/>
    </xf>
    <xf numFmtId="0" fontId="63" fillId="13" borderId="2" xfId="214" applyFont="1" applyFill="1" applyBorder="1" applyAlignment="1">
      <alignment horizontal="center" vertical="center" wrapText="1"/>
    </xf>
    <xf numFmtId="0" fontId="63" fillId="13" borderId="2" xfId="214" applyFont="1" applyFill="1" applyBorder="1" applyAlignment="1">
      <alignment horizontal="left" vertical="center" wrapText="1"/>
    </xf>
    <xf numFmtId="200" fontId="63" fillId="13" borderId="2" xfId="214" applyNumberFormat="1" applyFont="1" applyFill="1" applyBorder="1" applyAlignment="1">
      <alignment horizontal="right" vertical="center" wrapText="1"/>
    </xf>
    <xf numFmtId="0" fontId="63" fillId="0" borderId="2" xfId="214" applyFont="1" applyFill="1" applyBorder="1" applyAlignment="1">
      <alignment horizontal="center" vertical="center" wrapText="1"/>
    </xf>
    <xf numFmtId="0" fontId="63" fillId="4" borderId="2" xfId="214" applyFont="1" applyFill="1" applyBorder="1" applyAlignment="1">
      <alignment horizontal="left" vertical="center" wrapText="1"/>
    </xf>
    <xf numFmtId="200" fontId="63" fillId="4" borderId="2" xfId="214" applyNumberFormat="1" applyFont="1" applyFill="1" applyBorder="1" applyAlignment="1">
      <alignment horizontal="right" vertical="center" wrapText="1"/>
    </xf>
    <xf numFmtId="0" fontId="63" fillId="4" borderId="2" xfId="214" applyFont="1" applyFill="1" applyBorder="1" applyAlignment="1">
      <alignment horizontal="center" vertical="center" wrapText="1"/>
    </xf>
    <xf numFmtId="49" fontId="62" fillId="0" borderId="2" xfId="214" applyNumberFormat="1" applyFont="1" applyFill="1" applyBorder="1" applyAlignment="1">
      <alignment horizontal="center" vertical="center" wrapText="1"/>
    </xf>
    <xf numFmtId="0" fontId="59" fillId="0" borderId="6" xfId="0" applyFont="1" applyFill="1" applyBorder="1" applyAlignment="1">
      <alignment horizontal="center" vertical="center" wrapText="1"/>
    </xf>
    <xf numFmtId="0" fontId="59" fillId="0" borderId="6" xfId="0" applyFont="1" applyFill="1" applyBorder="1" applyAlignment="1">
      <alignment horizontal="center" vertical="center"/>
    </xf>
    <xf numFmtId="0" fontId="59" fillId="0" borderId="2" xfId="0" applyFont="1" applyFill="1" applyBorder="1" applyAlignment="1">
      <alignment horizontal="center" vertical="center" wrapText="1"/>
    </xf>
    <xf numFmtId="196" fontId="59" fillId="0" borderId="2" xfId="0" applyNumberFormat="1" applyFont="1" applyFill="1" applyBorder="1" applyAlignment="1">
      <alignment horizontal="center" vertical="center" wrapText="1"/>
    </xf>
    <xf numFmtId="0" fontId="59" fillId="0" borderId="9" xfId="0" applyFont="1" applyFill="1" applyBorder="1" applyAlignment="1">
      <alignment horizontal="center" vertical="center" wrapText="1"/>
    </xf>
    <xf numFmtId="0" fontId="59" fillId="0" borderId="9" xfId="0" applyFont="1" applyFill="1" applyBorder="1" applyAlignment="1">
      <alignment horizontal="center" vertical="center"/>
    </xf>
    <xf numFmtId="196" fontId="62" fillId="0" borderId="2" xfId="214" applyNumberFormat="1" applyFont="1" applyFill="1" applyBorder="1" applyAlignment="1">
      <alignment horizontal="center" vertical="center" wrapText="1"/>
    </xf>
    <xf numFmtId="196" fontId="59" fillId="0" borderId="9" xfId="0" applyNumberFormat="1" applyFont="1" applyFill="1" applyBorder="1" applyAlignment="1">
      <alignment horizontal="center" vertical="center" wrapText="1"/>
    </xf>
    <xf numFmtId="200" fontId="63" fillId="12" borderId="2" xfId="0" applyNumberFormat="1" applyFont="1" applyFill="1" applyBorder="1" applyAlignment="1">
      <alignment horizontal="right" vertical="center" wrapText="1"/>
    </xf>
    <xf numFmtId="201" fontId="62" fillId="4" borderId="2" xfId="214" applyNumberFormat="1" applyFont="1" applyFill="1" applyBorder="1" applyAlignment="1">
      <alignment horizontal="right" vertical="center" wrapText="1"/>
    </xf>
    <xf numFmtId="200" fontId="62" fillId="4" borderId="2" xfId="214" applyNumberFormat="1" applyFont="1" applyFill="1" applyBorder="1" applyAlignment="1">
      <alignment horizontal="left" vertical="center" wrapText="1"/>
    </xf>
    <xf numFmtId="196" fontId="64" fillId="0" borderId="0" xfId="214" applyNumberFormat="1" applyFont="1" applyFill="1" applyAlignment="1">
      <alignment horizontal="center" vertical="center" wrapText="1"/>
    </xf>
    <xf numFmtId="200" fontId="63" fillId="13" borderId="2" xfId="214" applyNumberFormat="1" applyFont="1" applyFill="1" applyBorder="1" applyAlignment="1">
      <alignment horizontal="left" vertical="center" wrapText="1"/>
    </xf>
    <xf numFmtId="200" fontId="62" fillId="4" borderId="6" xfId="214" applyNumberFormat="1" applyFont="1" applyFill="1" applyBorder="1" applyAlignment="1">
      <alignment horizontal="left" vertical="center" wrapText="1"/>
    </xf>
    <xf numFmtId="200" fontId="62" fillId="4" borderId="6" xfId="214" applyNumberFormat="1" applyFont="1" applyFill="1" applyBorder="1" applyAlignment="1">
      <alignment horizontal="right" vertical="center" wrapText="1"/>
    </xf>
    <xf numFmtId="201" fontId="62" fillId="4" borderId="6" xfId="214" applyNumberFormat="1" applyFont="1" applyFill="1" applyBorder="1" applyAlignment="1">
      <alignment horizontal="right" vertical="center" wrapText="1"/>
    </xf>
    <xf numFmtId="200" fontId="62" fillId="4" borderId="8" xfId="214" applyNumberFormat="1" applyFont="1" applyFill="1" applyBorder="1" applyAlignment="1">
      <alignment horizontal="left" vertical="center" wrapText="1"/>
    </xf>
    <xf numFmtId="200" fontId="62" fillId="4" borderId="9" xfId="214" applyNumberFormat="1" applyFont="1" applyFill="1" applyBorder="1" applyAlignment="1">
      <alignment horizontal="right" vertical="center" wrapText="1"/>
    </xf>
    <xf numFmtId="201" fontId="62" fillId="4" borderId="9" xfId="214" applyNumberFormat="1" applyFont="1" applyFill="1" applyBorder="1" applyAlignment="1">
      <alignment horizontal="right" vertical="center" wrapText="1"/>
    </xf>
    <xf numFmtId="200" fontId="62" fillId="4" borderId="9" xfId="214" applyNumberFormat="1" applyFont="1" applyFill="1" applyBorder="1" applyAlignment="1">
      <alignment horizontal="left" vertical="center" wrapText="1"/>
    </xf>
    <xf numFmtId="200" fontId="63" fillId="4" borderId="9" xfId="214" applyNumberFormat="1" applyFont="1" applyFill="1" applyBorder="1" applyAlignment="1">
      <alignment horizontal="right" vertical="center" wrapText="1"/>
    </xf>
    <xf numFmtId="196" fontId="64" fillId="0" borderId="2" xfId="214" applyNumberFormat="1" applyFont="1" applyFill="1" applyBorder="1" applyAlignment="1">
      <alignment horizontal="center" vertical="center" wrapText="1"/>
    </xf>
    <xf numFmtId="200" fontId="62" fillId="4" borderId="2" xfId="214" applyNumberFormat="1" applyFont="1" applyFill="1" applyBorder="1" applyAlignment="1">
      <alignment vertical="center" wrapText="1"/>
    </xf>
    <xf numFmtId="201" fontId="62" fillId="4" borderId="6" xfId="214" applyNumberFormat="1" applyFont="1" applyFill="1" applyBorder="1" applyAlignment="1">
      <alignment vertical="center" wrapText="1"/>
    </xf>
    <xf numFmtId="201" fontId="59" fillId="12" borderId="2" xfId="0" applyNumberFormat="1" applyFont="1" applyFill="1" applyBorder="1" applyAlignment="1">
      <alignment horizontal="right" vertical="center" wrapText="1"/>
    </xf>
    <xf numFmtId="196" fontId="59" fillId="0" borderId="2" xfId="0" applyNumberFormat="1" applyFont="1" applyFill="1" applyBorder="1" applyAlignment="1">
      <alignment vertical="center" wrapText="1"/>
    </xf>
    <xf numFmtId="200" fontId="63" fillId="4" borderId="2" xfId="214" applyNumberFormat="1" applyFont="1" applyFill="1" applyBorder="1" applyAlignment="1">
      <alignment horizontal="left" vertical="center" wrapText="1"/>
    </xf>
    <xf numFmtId="200" fontId="62" fillId="0" borderId="2" xfId="214" applyNumberFormat="1" applyFont="1" applyFill="1" applyBorder="1" applyAlignment="1">
      <alignment horizontal="right" vertical="center" wrapText="1"/>
    </xf>
    <xf numFmtId="196" fontId="62" fillId="11" borderId="2" xfId="214" applyNumberFormat="1" applyFont="1" applyFill="1" applyBorder="1" applyAlignment="1">
      <alignment horizontal="center" vertical="center" wrapText="1"/>
    </xf>
    <xf numFmtId="196" fontId="59" fillId="0" borderId="2" xfId="0" applyNumberFormat="1" applyFont="1" applyFill="1" applyBorder="1" applyAlignment="1">
      <alignment horizontal="center" vertical="center"/>
    </xf>
    <xf numFmtId="196" fontId="59" fillId="0" borderId="9" xfId="0" applyNumberFormat="1" applyFont="1" applyFill="1" applyBorder="1" applyAlignment="1">
      <alignment horizontal="center" vertical="center"/>
    </xf>
    <xf numFmtId="196" fontId="59" fillId="0" borderId="2" xfId="0" applyNumberFormat="1" applyFont="1" applyFill="1" applyBorder="1" applyAlignment="1">
      <alignment vertical="center"/>
    </xf>
    <xf numFmtId="196" fontId="62" fillId="0" borderId="14" xfId="214" applyNumberFormat="1" applyFont="1" applyFill="1" applyBorder="1" applyAlignment="1">
      <alignment horizontal="center" vertical="center" wrapText="1"/>
    </xf>
    <xf numFmtId="196" fontId="59" fillId="0" borderId="14" xfId="0" applyNumberFormat="1" applyFont="1" applyFill="1" applyBorder="1" applyAlignment="1">
      <alignment vertical="center" wrapText="1"/>
    </xf>
    <xf numFmtId="0" fontId="59" fillId="0" borderId="2" xfId="0" applyFont="1" applyFill="1" applyBorder="1" applyAlignment="1">
      <alignment vertical="center"/>
    </xf>
    <xf numFmtId="0" fontId="64" fillId="0" borderId="2" xfId="214" applyFont="1" applyFill="1" applyBorder="1" applyAlignment="1">
      <alignment horizontal="center" vertical="center" wrapText="1"/>
    </xf>
    <xf numFmtId="0" fontId="64" fillId="0" borderId="0" xfId="214" applyFont="1" applyFill="1" applyAlignment="1">
      <alignment horizontal="center" vertical="center" wrapText="1"/>
    </xf>
    <xf numFmtId="0" fontId="65" fillId="0" borderId="0" xfId="0" applyFont="1" applyFill="1" applyAlignment="1">
      <alignment vertical="center"/>
    </xf>
    <xf numFmtId="0" fontId="66" fillId="0" borderId="0" xfId="0" applyFont="1" applyFill="1" applyAlignment="1">
      <alignment vertical="center"/>
    </xf>
    <xf numFmtId="191" fontId="66" fillId="11" borderId="0" xfId="0" applyNumberFormat="1" applyFont="1" applyFill="1" applyAlignment="1">
      <alignment vertical="center"/>
    </xf>
    <xf numFmtId="0" fontId="66" fillId="11" borderId="0" xfId="0" applyFont="1" applyFill="1" applyAlignment="1">
      <alignment vertical="center"/>
    </xf>
    <xf numFmtId="0" fontId="66" fillId="0" borderId="2" xfId="0" applyFont="1" applyFill="1" applyBorder="1" applyAlignment="1">
      <alignment horizontal="center" vertical="center"/>
    </xf>
    <xf numFmtId="191" fontId="66" fillId="11" borderId="2" xfId="0" applyNumberFormat="1" applyFont="1" applyFill="1" applyBorder="1" applyAlignment="1">
      <alignment horizontal="center" vertical="center"/>
    </xf>
    <xf numFmtId="0" fontId="66" fillId="11" borderId="2" xfId="0" applyFont="1" applyFill="1" applyBorder="1" applyAlignment="1">
      <alignment horizontal="center" vertical="center"/>
    </xf>
    <xf numFmtId="191" fontId="66" fillId="0" borderId="2" xfId="0" applyNumberFormat="1" applyFont="1" applyFill="1" applyBorder="1" applyAlignment="1">
      <alignment horizontal="center" vertical="center"/>
    </xf>
    <xf numFmtId="0" fontId="66" fillId="0" borderId="2" xfId="0" applyFont="1" applyFill="1" applyBorder="1" applyAlignment="1">
      <alignment horizontal="right" vertical="center"/>
    </xf>
    <xf numFmtId="191" fontId="66" fillId="11" borderId="2" xfId="0" applyNumberFormat="1" applyFont="1" applyFill="1" applyBorder="1" applyAlignment="1">
      <alignment horizontal="right" vertical="center"/>
    </xf>
    <xf numFmtId="0" fontId="66" fillId="11" borderId="2" xfId="0" applyFont="1" applyFill="1" applyBorder="1" applyAlignment="1">
      <alignment horizontal="right" vertical="center"/>
    </xf>
    <xf numFmtId="202" fontId="66" fillId="11" borderId="2" xfId="0" applyNumberFormat="1" applyFont="1" applyFill="1" applyBorder="1" applyAlignment="1">
      <alignment horizontal="right" vertical="center"/>
    </xf>
    <xf numFmtId="202" fontId="66" fillId="0" borderId="2" xfId="0" applyNumberFormat="1" applyFont="1" applyFill="1" applyBorder="1" applyAlignment="1">
      <alignment horizontal="right" vertical="center"/>
    </xf>
    <xf numFmtId="0" fontId="65" fillId="0" borderId="2" xfId="0" applyFont="1" applyFill="1" applyBorder="1" applyAlignment="1">
      <alignment horizontal="center" vertical="center"/>
    </xf>
    <xf numFmtId="0" fontId="65" fillId="0" borderId="2" xfId="0" applyFont="1" applyFill="1" applyBorder="1" applyAlignment="1">
      <alignment horizontal="right" vertical="center"/>
    </xf>
    <xf numFmtId="202" fontId="65" fillId="11" borderId="2" xfId="0" applyNumberFormat="1" applyFont="1" applyFill="1" applyBorder="1" applyAlignment="1">
      <alignment horizontal="right" vertical="center"/>
    </xf>
    <xf numFmtId="202" fontId="65" fillId="0" borderId="2" xfId="0" applyNumberFormat="1" applyFont="1" applyFill="1" applyBorder="1" applyAlignment="1">
      <alignment horizontal="right" vertical="center"/>
    </xf>
    <xf numFmtId="0" fontId="66" fillId="0" borderId="2" xfId="0" applyFont="1" applyFill="1" applyBorder="1" applyAlignment="1">
      <alignment vertical="center"/>
    </xf>
    <xf numFmtId="0" fontId="65" fillId="0" borderId="2" xfId="0" applyFont="1" applyFill="1" applyBorder="1" applyAlignment="1">
      <alignment vertical="center"/>
    </xf>
    <xf numFmtId="0" fontId="66" fillId="0" borderId="0" xfId="0" applyFont="1" applyFill="1" applyBorder="1" applyAlignment="1">
      <alignment horizontal="center" vertical="center"/>
    </xf>
    <xf numFmtId="0" fontId="21" fillId="0" borderId="2" xfId="0" applyFont="1" applyFill="1" applyBorder="1" applyAlignment="1" quotePrefix="1">
      <alignment vertical="center" wrapText="1"/>
    </xf>
  </cellXfs>
  <cellStyles count="402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_Sheet1_派出所精装修标底招标清单修改20100720" xfId="49"/>
    <cellStyle name="40% - 强调文字颜色 4 27" xfId="50"/>
    <cellStyle name="20% - 强调文字颜色 3 26" xfId="51"/>
    <cellStyle name="20% - 强调文字颜色 3 31" xfId="52"/>
    <cellStyle name="差_限价清单_呈批初稿（广东工大）广州亚运城场馆弱电工程量清单(四标段） 2" xfId="53"/>
    <cellStyle name="40% - 强调文字颜色 4 32" xfId="54"/>
    <cellStyle name="60% - 强调文字颜色 5 28" xfId="55"/>
    <cellStyle name="60% - 强调文字颜色 5 33" xfId="56"/>
    <cellStyle name="常规 3 2 56" xfId="57"/>
    <cellStyle name="常规 3 2 61" xfId="58"/>
    <cellStyle name="60% - 强调文字颜色 1 11" xfId="59"/>
    <cellStyle name="链接单元格 45" xfId="60"/>
    <cellStyle name="链接单元格 50" xfId="61"/>
    <cellStyle name="常规 44" xfId="62"/>
    <cellStyle name="常规 39" xfId="63"/>
    <cellStyle name="差_金域蓝湾二期B4-5、B6-8、F栋精装修招标标准表格（样板1）_文冲售楼部装修招标清单控制价2011.6.29(终) 2" xfId="64"/>
    <cellStyle name="60% - 强调文字颜色 2 14" xfId="65"/>
    <cellStyle name="40% - 强调文字颜色 1 13" xfId="66"/>
    <cellStyle name="20% - 强调文字颜色 4 34" xfId="67"/>
    <cellStyle name="20% - 强调文字颜色 4 29" xfId="68"/>
    <cellStyle name="40% - 强调文字颜色 5 35" xfId="69"/>
    <cellStyle name="40% - 强调文字颜色 5 40" xfId="70"/>
    <cellStyle name="60% - 强调文字颜色 6 36" xfId="71"/>
    <cellStyle name="60% - 强调文字颜色 6 41" xfId="72"/>
    <cellStyle name="好_09192009清单开项范本(含清单修正)_广州城市规划展览中心终版（工程量清单）" xfId="73"/>
    <cellStyle name="?餑_x000c_睨_x0017__x000d_帼U_x0001_0_x0005_j'_x0007__x0001__x0001_ 2_万科科学城A3、A4、A20栋总包招标清单20110810（修改）(1)" xfId="74"/>
    <cellStyle name="好_安装标段2_广州城市规划展览中心安装部分（工程量清单）051819钱 2" xfId="75"/>
    <cellStyle name="常规 4 13" xfId="76"/>
    <cellStyle name="差_马术场--清单开项091109（一标）_02马术场--清单开项1218（一标） 2" xfId="77"/>
    <cellStyle name="差_楼梯" xfId="78"/>
    <cellStyle name="标题 4 49" xfId="79"/>
    <cellStyle name="差_20090227兰乔圣菲非展示区中轴景观二园建招标清单" xfId="80"/>
    <cellStyle name="60% - 强调文字颜色 3 13" xfId="81"/>
    <cellStyle name="20% - 强调文字颜色 1 11" xfId="82"/>
    <cellStyle name="40% - 强调文字颜色 2 12" xfId="83"/>
    <cellStyle name="40% - 强调文字颜色 6 34" xfId="84"/>
    <cellStyle name="40% - 强调文字颜色 6 29" xfId="85"/>
    <cellStyle name="20% - 强调文字颜色 5 28" xfId="86"/>
    <cellStyle name="20% - 强调文字颜色 5 33" xfId="87"/>
    <cellStyle name="计算 47" xfId="88"/>
    <cellStyle name="60% - 强调文字颜色 3 51" xfId="89"/>
    <cellStyle name="60% - 强调文字颜色 3 46" xfId="90"/>
    <cellStyle name="40% - 强调文字颜色 2 50" xfId="91"/>
    <cellStyle name="40% - 强调文字颜色 2 45" xfId="92"/>
    <cellStyle name="20% - 强调文字颜色 1 39" xfId="93"/>
    <cellStyle name="20% - 强调文字颜色 1 44" xfId="94"/>
    <cellStyle name="20% - 强调文字颜色 4 5" xfId="95"/>
    <cellStyle name="60% - 强调文字颜色 2 3" xfId="96"/>
    <cellStyle name="差_发电机价差计算表" xfId="97"/>
    <cellStyle name="_ET_STYLE_NoName_00__竣工资料(网改版）----南沙" xfId="98"/>
    <cellStyle name="好_马术场--清单开项091109（三标园林）_广州城市规划展览中心终版（安装） 2" xfId="99"/>
    <cellStyle name="差_售楼部&amp;会所装修预算书_长沙玫瑰园售楼部室内装修清单（报价2011-9-15)0922对量(9023调)" xfId="100"/>
    <cellStyle name="常规 6 5" xfId="101"/>
    <cellStyle name="常规 5 2" xfId="102"/>
    <cellStyle name="_x005f_x0007_" xfId="103"/>
    <cellStyle name="20% - 强调文字颜色 6 26" xfId="104"/>
    <cellStyle name="20% - 强调文字颜色 6 31" xfId="105"/>
    <cellStyle name="60% - 强调文字颜色 4 11" xfId="106"/>
    <cellStyle name="40% - 强调文字颜色 3 10" xfId="107"/>
    <cellStyle name="强调文字颜色 2 13" xfId="108"/>
    <cellStyle name="差_东平二期铝合金清单2008.03.19 2" xfId="109"/>
    <cellStyle name="差_天朗A1A2精装修预算20131105_合锦南沙南沙表" xfId="110"/>
    <cellStyle name="好_保利金沙洲B3701A04地块项目土建及水电安装工程（三标）汇总表1" xfId="111"/>
    <cellStyle name="0,0_x000d__x000a_NA_x000d__x000a_" xfId="112"/>
    <cellStyle name="差 7" xfId="113"/>
    <cellStyle name="标题 1 27" xfId="114"/>
    <cellStyle name="标题 1 32" xfId="115"/>
    <cellStyle name="40% - 强调文字颜色 1 49" xfId="116"/>
    <cellStyle name="常规 5 22" xfId="117"/>
    <cellStyle name="常规 5 17" xfId="118"/>
    <cellStyle name="_中天装饰B4-B6首层大堂、B5B6标准层电梯厅预算2009-4-15-0" xfId="119"/>
    <cellStyle name="60% - 强调文字颜色 6 23" xfId="120"/>
    <cellStyle name="60% - 强调文字颜色 6 18" xfId="121"/>
    <cellStyle name="40% - 强调文字颜色 5 22" xfId="122"/>
    <cellStyle name="40% - 强调文字颜色 5 17" xfId="123"/>
    <cellStyle name="20% - 强调文字颜色 4 16" xfId="124"/>
    <cellStyle name="20% - 强调文字颜色 4 21" xfId="125"/>
    <cellStyle name="千位分隔 2_对数版本-广州万科售楼中心招标清单（20140715）" xfId="126"/>
    <cellStyle name="20% - 强调文字颜色 6 48" xfId="127"/>
    <cellStyle name="60% - 强调文字颜色 4 33" xfId="128"/>
    <cellStyle name="60% - 强调文字颜色 4 28" xfId="129"/>
    <cellStyle name="40% - 强调文字颜色 3 32" xfId="130"/>
    <cellStyle name="40% - 强调文字颜色 3 27" xfId="131"/>
    <cellStyle name="20% - 强调文字颜色 2 26" xfId="132"/>
    <cellStyle name="20% - 强调文字颜色 2 31" xfId="133"/>
    <cellStyle name="差 27" xfId="134"/>
    <cellStyle name="差 32" xfId="135"/>
    <cellStyle name="强调文字颜色 2 48" xfId="136"/>
    <cellStyle name="标题 2 49" xfId="137"/>
    <cellStyle name="解释性文本 42" xfId="138"/>
    <cellStyle name="解释性文本 37" xfId="139"/>
    <cellStyle name="差 12" xfId="140"/>
    <cellStyle name="强调文字颜色 2 33" xfId="141"/>
    <cellStyle name="强调文字颜色 2 28" xfId="142"/>
    <cellStyle name="40% - 强调文字颜色 6 20" xfId="143"/>
    <cellStyle name="40% - 强调文字颜色 6 15" xfId="144"/>
    <cellStyle name="20% - 强调文字颜色 5 14" xfId="145"/>
    <cellStyle name="差_中天装饰B4-B6首层大堂、B5B6标准层电梯厅预算2009-4-15-0" xfId="146"/>
    <cellStyle name="常规 3 2 6" xfId="147"/>
    <cellStyle name="20% - 强调文字颜色 3 3" xfId="148"/>
    <cellStyle name="20% - 强调文字颜色 6 47" xfId="149"/>
    <cellStyle name="60% - 强调文字颜色 4 32" xfId="150"/>
    <cellStyle name="60% - 强调文字颜色 4 27" xfId="151"/>
    <cellStyle name="40% - 强调文字颜色 3 31" xfId="152"/>
    <cellStyle name="40% - 强调文字颜色 3 26" xfId="153"/>
    <cellStyle name="20% - 强调文字颜色 2 25" xfId="154"/>
    <cellStyle name="20% - 强调文字颜色 2 30" xfId="155"/>
    <cellStyle name="千位分隔[0] 2" xfId="156"/>
    <cellStyle name="差_柏悦湾项目二期精装修张建乔_文冲售楼部装修招标清单控制价2011.6.29(终)" xfId="157"/>
    <cellStyle name="20% - 强调文字颜色 6 49" xfId="158"/>
    <cellStyle name="60% - 强调文字颜色 4 34" xfId="159"/>
    <cellStyle name="60% - 强调文字颜色 4 29" xfId="160"/>
    <cellStyle name="40% - 强调文字颜色 3 33" xfId="161"/>
    <cellStyle name="40% - 强调文字颜色 3 28" xfId="162"/>
    <cellStyle name="20% - 强调文字颜色 2 27" xfId="163"/>
    <cellStyle name="20% - 强调文字颜色 2 32" xfId="164"/>
    <cellStyle name="好_措施项目汇总表" xfId="165"/>
    <cellStyle name="60% - 强调文字颜色 4 40" xfId="166"/>
    <cellStyle name="60% - 强调文字颜色 4 35" xfId="167"/>
    <cellStyle name="40% - 强调文字颜色 3 34" xfId="168"/>
    <cellStyle name="40% - 强调文字颜色 3 29" xfId="169"/>
    <cellStyle name="20% - 强调文字颜色 2 28" xfId="170"/>
    <cellStyle name="20% - 强调文字颜色 2 33" xfId="171"/>
    <cellStyle name="好_T1B_保利金沙洲B3701A04地块项目土建及水电安装工程后期样板房增加工程项目汇总表_金珠湾•慧谷总部一期总承包工程甲控乙供主材暂定价格汇总表补充20140312_金珠湾•慧谷总部一期总承包工程工程量预算3-18安" xfId="172"/>
    <cellStyle name="0,0_x005f_x000d__x000a_NA_x005f_x000d__x000a_" xfId="173"/>
    <cellStyle name="差_A7-9栋非示范区园建绿化清单090309(对标)" xfId="174"/>
    <cellStyle name="60% - 强调文字颜色 4 41" xfId="175"/>
    <cellStyle name="60% - 强调文字颜色 4 36" xfId="176"/>
    <cellStyle name="40% - 强调文字颜色 3 40" xfId="177"/>
    <cellStyle name="40% - 强调文字颜色 3 35" xfId="178"/>
    <cellStyle name="20% - 强调文字颜色 2 29" xfId="179"/>
    <cellStyle name="20% - 强调文字颜色 2 34" xfId="180"/>
    <cellStyle name="60% - 强调文字颜色 4 42" xfId="181"/>
    <cellStyle name="60% - 强调文字颜色 4 37" xfId="182"/>
    <cellStyle name="40% - 强调文字颜色 3 41" xfId="183"/>
    <cellStyle name="40% - 强调文字颜色 3 36" xfId="184"/>
    <cellStyle name="20% - 强调文字颜色 2 35" xfId="185"/>
    <cellStyle name="20% - 强调文字颜色 2 40" xfId="186"/>
    <cellStyle name="_招标范围及目标成本" xfId="187"/>
    <cellStyle name="?餑_x005f_x000c_睨_x005f_x0017__x005f_x000d_帼U_x005f_x0001_0_x005f_x0005_j'_x005f_x0007__x005f_x0001__x005f_x0001_" xfId="188"/>
    <cellStyle name="常规 4 37" xfId="189"/>
    <cellStyle name="_20090415万科工程F栋电梯桥箱预算表" xfId="190"/>
    <cellStyle name="常规 13 2" xfId="191"/>
    <cellStyle name="_08-09年度铝合金门窗栏杆工程协议清单(圳通)" xfId="192"/>
    <cellStyle name="60% - 强调文字颜色 6 32" xfId="193"/>
    <cellStyle name="60% - 强调文字颜色 6 27" xfId="194"/>
    <cellStyle name="40% - 强调文字颜色 5 31" xfId="195"/>
    <cellStyle name="40% - 强调文字颜色 5 26" xfId="196"/>
    <cellStyle name="20% - 强调文字颜色 4 25" xfId="197"/>
    <cellStyle name="20% - 强调文字颜色 4 30" xfId="198"/>
    <cellStyle name="60% - 强调文字颜色 2 10" xfId="199"/>
    <cellStyle name="?餑_x000c_睨_x0017__x000d_帼U_x0001_0_x0005_j'_x0007__x0001__x0001_ 2 2" xfId="200"/>
    <cellStyle name="好_(33个点)2011～2012年广州万科园建绿化工程年度战略..." xfId="201"/>
    <cellStyle name="??|?Revenuenuesy L" xfId="202"/>
    <cellStyle name="_Sheet3" xfId="203"/>
    <cellStyle name="百分比 2 35" xfId="204"/>
    <cellStyle name="百分比 2 40" xfId="205"/>
    <cellStyle name="?餑_x000c_睨_x0017__x000d_帼U_x0001_0_x0005_j'_x0007__x0001__x0001_ 2" xfId="206"/>
    <cellStyle name="差_B4B5B6大堂和电梯厅、楼梯间清单及增加工程清单2009-4-13_文冲售楼部装修招标清单控制价2011.6.29(终) 2" xfId="207"/>
    <cellStyle name="好_广州市人大代表之家项目施工总承包-绿化工程" xfId="208"/>
    <cellStyle name="20% - 强调文字颜色 2 3" xfId="209"/>
    <cellStyle name="?餑_x000c_睨_x0017__x000d_帼U_x0001_0_x0005_j'_x0007__x0001__x0001_" xfId="210"/>
    <cellStyle name="差_B4B5B6大堂和电梯厅、楼梯间清单及增加工程清单2009-4-13_文冲售楼部装修招标清单控制价2011.6.29(终)" xfId="211"/>
    <cellStyle name="20% - Accent2" xfId="212"/>
    <cellStyle name="_ET_STYLE_NoName_00__汇总表" xfId="213"/>
    <cellStyle name="_x0007_" xfId="214"/>
    <cellStyle name="60% - 强调文字颜色 4 48" xfId="215"/>
    <cellStyle name="40% - 强调文字颜色 3 47" xfId="216"/>
    <cellStyle name="20% - 强调文字颜色 2 46" xfId="217"/>
    <cellStyle name="20% - 强调文字颜色 2 51" xfId="218"/>
    <cellStyle name=" 1" xfId="219"/>
    <cellStyle name="常规 7 20" xfId="220"/>
    <cellStyle name="常规 7 15" xfId="221"/>
    <cellStyle name="_ET_STYLE_NoName_00__E内及公共部位精装修工程招标清单(修改)" xfId="222"/>
    <cellStyle name="好_柏悦湾项目二期精装修张建乔_文冲售楼部装修招标清单控制价2011.6.29(终) 2" xfId="223"/>
    <cellStyle name="60% - 强调文字颜色 5 47" xfId="224"/>
    <cellStyle name="40% - 强调文字颜色 4 51" xfId="225"/>
    <cellStyle name="40% - 强调文字颜色 4 46" xfId="226"/>
    <cellStyle name="20% - 强调文字颜色 3 45" xfId="227"/>
    <cellStyle name="20% - 强调文字颜色 3 50" xfId="228"/>
    <cellStyle name="60% - 强调文字颜色 1 30" xfId="229"/>
    <cellStyle name="60% - 强调文字颜色 1 25" xfId="230"/>
    <cellStyle name="好_(33个点)2011～2012年广州万科园建绿化工程年度战略... 2" xfId="231"/>
    <cellStyle name="??|?Revenuenuesy L 2" xfId="232"/>
    <cellStyle name="60% - 强调文字颜色 6 30" xfId="233"/>
    <cellStyle name="60% - 强调文字颜色 6 25" xfId="234"/>
    <cellStyle name="40% - 强调文字颜色 5 24" xfId="235"/>
    <cellStyle name="40% - 强调文字颜色 5 19" xfId="236"/>
    <cellStyle name="20% - 强调文字颜色 4 18" xfId="237"/>
    <cellStyle name="20% - 强调文字颜色 4 23" xfId="238"/>
    <cellStyle name="好_中天装饰B4-B6首层大堂、B5B6标准层电梯厅预算2009-4-15-0" xfId="239"/>
    <cellStyle name="?餑_x000c_睨_x0017__x000d_帼U_x0001_0_x0005_j'_x0007__x0001__x0001__文冲项目一期(I1-I4栋)总承包机电工程量清单(机电)招标清单2011.5.22" xfId="240"/>
    <cellStyle name="40% - 强调文字颜色 6 13" xfId="241"/>
    <cellStyle name="20% - 强调文字颜色 5 12" xfId="242"/>
    <cellStyle name="钢筋计算表" xfId="243"/>
    <cellStyle name="_07.11.22四季花城城南21#~23#组团精装修" xfId="244"/>
    <cellStyle name="差_呈批初稿（飞碟）广州亚运城场馆弱电工程量清单(一标段）" xfId="245"/>
    <cellStyle name="计算 9" xfId="246"/>
    <cellStyle name="Heading 1" xfId="247"/>
    <cellStyle name="_08天景花园D、E栋精装修签约清单（已扣减木 门木地板淋浴房）" xfId="248"/>
    <cellStyle name="_A1-A6景观测算080526(1)" xfId="249"/>
    <cellStyle name="_A1-A6绿化招标清单(最终版" xfId="250"/>
    <cellStyle name="好_汇总表" xfId="251"/>
    <cellStyle name="标题 1 15" xfId="252"/>
    <cellStyle name="标题 1 20" xfId="253"/>
    <cellStyle name="解释性文本 3" xfId="254"/>
    <cellStyle name="_A42 硬景及景观水电工程量清单" xfId="255"/>
    <cellStyle name="差_T1B_保利金沙洲B3701A04地块项目土建及水电安装工程后期样板房增加工程项目汇总表_金珠湾•慧谷总部一期总承包工程甲控乙供主材暂定价格汇总表补充20140312" xfId="256"/>
    <cellStyle name="差_广州万科大坦沙项目小学精装招标清单2 2" xfId="257"/>
    <cellStyle name="强调文字颜色 4 42" xfId="258"/>
    <cellStyle name="强调文字颜色 4 37" xfId="259"/>
    <cellStyle name="汇总 41" xfId="260"/>
    <cellStyle name="汇总 36" xfId="261"/>
    <cellStyle name="_ET_STYLE_NoName_00_" xfId="262"/>
    <cellStyle name="差_地下室修改" xfId="263"/>
    <cellStyle name="好_二期T5栋至T8栋总包水电预算对数版20101110_万科科学城A3、A4、A20栋总包招标清单20110810超（修改1）_合锦南沙南沙表" xfId="264"/>
    <cellStyle name="_ET_STYLE_NoName_00__6及公共部位精装修工程招标清单(修改)" xfId="265"/>
    <cellStyle name="标题 3 29" xfId="266"/>
    <cellStyle name="标题 3 34" xfId="267"/>
    <cellStyle name="差_%E5%B7%A5%E7%A8%8B%E9%87%8F%E6%8B%9B%E6%A0%87%E6%B8%85%E5%8D%95%282010%5B1%5D.4.26%29(1)" xfId="268"/>
    <cellStyle name="千位分隔 3" xfId="269"/>
    <cellStyle name="标题 4 2" xfId="270"/>
    <cellStyle name="好_柏悦湾项目二期精装修大堂修改 2" xfId="271"/>
    <cellStyle name="_ET_STYLE_NoName_00__A标段清单-中天" xfId="272"/>
    <cellStyle name="捠壿_PRODUCT DETAIL Q1" xfId="273"/>
    <cellStyle name="差_Sheet1 (2)_红珊瑚二期工程--指标表_金珠湾•慧谷总部一期总承包工程工程量清单3-13安_金珠湾•慧谷总部一期总承包工程工程量清单3-14" xfId="274"/>
    <cellStyle name="常规 3 54" xfId="275"/>
    <cellStyle name="常规 3 49" xfId="276"/>
    <cellStyle name="_同福西总包评标" xfId="277"/>
    <cellStyle name="常规 2 2 16" xfId="278"/>
    <cellStyle name="常规 2 2 21" xfId="279"/>
    <cellStyle name="强调文字颜色 1 23" xfId="280"/>
    <cellStyle name="强调文字颜色 1 18" xfId="281"/>
    <cellStyle name="_ET_STYLE_NoName_00__E9位精装修工程（报甲方OK版）清单(修改)" xfId="282"/>
    <cellStyle name="_与咨询公司对数确认（勿改）" xfId="283"/>
    <cellStyle name="_ET_STYLE_NoName_00__保利金沙洲B3701A04地块项目土建及水电安装工程后期样板房增加工程项目汇总表" xfId="284"/>
    <cellStyle name="_ET_STYLE_NoName_00__标准层电梯厅" xfId="285"/>
    <cellStyle name="差_广州城市规划展览中心终版（安装） 2" xfId="286"/>
    <cellStyle name="百分比 2 48" xfId="287"/>
    <cellStyle name="百分比 2 53" xfId="288"/>
    <cellStyle name="_ET_STYLE_NoName_00__大坦沙一期总包预算调差20100403" xfId="289"/>
    <cellStyle name="_x0007__万科总包预算清单(地下）" xfId="290"/>
    <cellStyle name="差_售楼部&amp;会所装修预算书" xfId="291"/>
    <cellStyle name="40% - 强调文字颜色 1 7" xfId="292"/>
    <cellStyle name="Accent5" xfId="293"/>
    <cellStyle name="计算 43" xfId="294"/>
    <cellStyle name="计算 38" xfId="295"/>
    <cellStyle name="_ET_STYLE_NoName_00__电梯大堂" xfId="296"/>
    <cellStyle name="_ET_STYLE_NoName_00__电梯轿箱" xfId="297"/>
    <cellStyle name="60% - 强调文字颜色 6 11" xfId="298"/>
    <cellStyle name="40% - 强调文字颜色 5 10" xfId="299"/>
    <cellStyle name="_ET_STYLE_NoName_00__给排水清单（改）" xfId="300"/>
    <cellStyle name="常规 2 10 2" xfId="301"/>
    <cellStyle name="常规 3 2 64" xfId="302"/>
    <cellStyle name="常规 3 2 59" xfId="303"/>
    <cellStyle name="60% - 强调文字颜色 5 41" xfId="304"/>
    <cellStyle name="60% - 强调文字颜色 5 36" xfId="305"/>
    <cellStyle name="40% - 强调文字颜色 4 40" xfId="306"/>
    <cellStyle name="40% - 强调文字颜色 4 35" xfId="307"/>
    <cellStyle name="_ET_STYLE_NoName_00__广州万科大坦沙项目小学泳池精装招标清单" xfId="308"/>
    <cellStyle name="20% - 强调文字颜色 3 29" xfId="309"/>
    <cellStyle name="20% - 强调文字颜色 3 34" xfId="310"/>
    <cellStyle name="40% - 强调文字颜色 5 6" xfId="311"/>
    <cellStyle name="_ET_STYLE_NoName_00__零星项目单价" xfId="312"/>
    <cellStyle name="强调文字颜色 6 5" xfId="313"/>
    <cellStyle name="_ET_STYLE_NoName_00__室内精装修" xfId="314"/>
    <cellStyle name="链接单元格 21" xfId="315"/>
    <cellStyle name="链接单元格 16" xfId="316"/>
    <cellStyle name="差_园建、机电主材表格式（马术完整）" xfId="317"/>
    <cellStyle name="_ET_STYLE_NoName_00__万科大坦沙园林工程（普邦合同版090327）" xfId="318"/>
    <cellStyle name="Note" xfId="319"/>
    <cellStyle name="常规 5 9" xfId="320"/>
    <cellStyle name="20% - 强调文字颜色 6 38" xfId="321"/>
    <cellStyle name="20% - 强调文字颜色 6 43" xfId="322"/>
    <cellStyle name="60% - 强调文字颜色 4 23" xfId="323"/>
    <cellStyle name="60% - 强调文字颜色 4 18" xfId="324"/>
    <cellStyle name="40% - 强调文字颜色 3 22" xfId="325"/>
    <cellStyle name="40% - 强调文字颜色 3 17" xfId="326"/>
    <cellStyle name="20% - 强调文字颜色 2 16" xfId="327"/>
    <cellStyle name="20% - 强调文字颜色 2 21" xfId="328"/>
    <cellStyle name="差_马术场--清单开项091104（新-汇总）" xfId="329"/>
    <cellStyle name="_ET_STYLE_NoName_00__文冲售楼部装修招标清单控制价2011.6.29(终)" xfId="330"/>
    <cellStyle name="20% - 强调文字颜色 5 3" xfId="331"/>
    <cellStyle name="_ET_STYLE_NoName_-01_" xfId="332"/>
    <cellStyle name="20% - 强调文字颜色 5 8" xfId="333"/>
    <cellStyle name="60% - 强调文字颜色 3 6" xfId="334"/>
    <cellStyle name="_ET_STYLE_NoName_-02_" xfId="335"/>
    <cellStyle name="_Sheet1" xfId="336"/>
    <cellStyle name="_Sheet1_对数版本-广州万科售楼中心招标清单（20140715）" xfId="337"/>
    <cellStyle name="差_工程量清单（第三部分）（弱电标段一）090622 2" xfId="338"/>
    <cellStyle name="_Sheet1_派出所精装修标底招标清单2" xfId="339"/>
    <cellStyle name="标题 4 26" xfId="340"/>
    <cellStyle name="标题 4 31" xfId="341"/>
    <cellStyle name="差_大坦沙一期总包预算调差20100403" xfId="342"/>
    <cellStyle name="_Sheet1_文冲售楼部装修招标清单控制价2011.6.29(终)" xfId="343"/>
    <cellStyle name="_Sheet2" xfId="344"/>
    <cellStyle name="40% - 强调文字颜色 4 3" xfId="345"/>
    <cellStyle name="_x005f_x0007__万科总包预算清单(地上）" xfId="346"/>
    <cellStyle name="40% - 强调文字颜色 4 8" xfId="347"/>
    <cellStyle name="强调文字颜色 6 31" xfId="348"/>
    <cellStyle name="强调文字颜色 6 26" xfId="349"/>
    <cellStyle name="差_万科文冲项目售楼部洁具报价单01 2" xfId="350"/>
    <cellStyle name="_x005f_x0007__万科总包预算清单(地下）" xfId="351"/>
    <cellStyle name="差_工程量清单（第三部分）（弱电标段一）090622_呈批初稿（飞碟）广州亚运城场馆弱电工程量清单(一标段）" xfId="352"/>
    <cellStyle name="60% - 强调文字颜色 2 32" xfId="353"/>
    <cellStyle name="60% - 强调文字颜色 2 27" xfId="354"/>
    <cellStyle name="40% - 强调文字颜色 1 26" xfId="355"/>
    <cellStyle name="40% - 强调文字颜色 1 31" xfId="356"/>
    <cellStyle name="常规 62" xfId="357"/>
    <cellStyle name="常规 57" xfId="358"/>
    <cellStyle name="_报价要求模板 补丁" xfId="359"/>
    <cellStyle name="40% - 强调文字颜色 5 48" xfId="360"/>
    <cellStyle name="20% - 强调文字颜色 4 47" xfId="361"/>
    <cellStyle name="60% - 强调文字颜色 6 49" xfId="362"/>
    <cellStyle name="标题 1 8" xfId="363"/>
    <cellStyle name="60% - 强调文字颜色 2 34" xfId="364"/>
    <cellStyle name="60% - 强调文字颜色 2 29" xfId="365"/>
    <cellStyle name="40% - 强调文字颜色 1 28" xfId="366"/>
    <cellStyle name="40% - 强调文字颜色 1 33" xfId="367"/>
    <cellStyle name="千位分隔[0] 2 4 2" xfId="368"/>
    <cellStyle name="40% - Accent2" xfId="369"/>
    <cellStyle name="_东平A、B区水电对比表及主体 含量表08-09-12" xfId="370"/>
    <cellStyle name="20% - 强调文字颜色 4 49" xfId="371"/>
    <cellStyle name="千位分隔 3 8" xfId="372"/>
    <cellStyle name="_二期桩基础预算书（20080925)" xfId="373"/>
    <cellStyle name="20% - 强调文字颜色 6 2" xfId="374"/>
    <cellStyle name="强调文字颜色 5 12" xfId="375"/>
    <cellStyle name="_附件8：长沙金色家园室内精装修工程量清单 (4)" xfId="376"/>
    <cellStyle name="千位分隔 3 50" xfId="377"/>
    <cellStyle name="千位分隔 3 45" xfId="378"/>
    <cellStyle name="差_增补清单" xfId="379"/>
    <cellStyle name="_副本与咨询公司对数确认（勿改）" xfId="380"/>
    <cellStyle name="强调文字颜色 5 40" xfId="381"/>
    <cellStyle name="强调文字颜色 5 35" xfId="382"/>
    <cellStyle name="货币 2" xfId="383"/>
    <cellStyle name="_金域蓝湾二期B9B10栋精装修招标清单(分析）" xfId="384"/>
    <cellStyle name="常规 5 4" xfId="385"/>
    <cellStyle name="常规 4 3 2" xfId="386"/>
    <cellStyle name="_青岛万科年度标清单7.10" xfId="387"/>
    <cellStyle name="20% - 强调文字颜色 6 28" xfId="388"/>
    <cellStyle name="20% - 强调文字颜色 6 33" xfId="389"/>
    <cellStyle name="60% - 强调文字颜色 4 13" xfId="390"/>
    <cellStyle name="40% - 强调文字颜色 3 12" xfId="391"/>
    <cellStyle name="20% - 强调文字颜色 2 11" xfId="392"/>
    <cellStyle name="_入户大堂预算清单" xfId="393"/>
    <cellStyle name="20% - 强调文字颜色 6 46" xfId="394"/>
    <cellStyle name="20% - 强调文字颜色 6 51" xfId="395"/>
    <cellStyle name="常规 2 2 2 3" xfId="396"/>
    <cellStyle name="好_A、B区单栋造价分析表(样本) 2" xfId="397"/>
    <cellStyle name="60% - 强调文字颜色 4 31" xfId="398"/>
    <cellStyle name="60% - 强调文字颜色 4 26" xfId="399"/>
    <cellStyle name="40% - 强调文字颜色 3 30" xfId="400"/>
    <cellStyle name="40% - 强调文字颜色 3 25" xfId="401"/>
    <cellStyle name="20% - 强调文字颜色 2 19" xfId="402"/>
    <cellStyle name="20% - 强调文字颜色 2 24" xfId="403"/>
    <cellStyle name="60% - 强调文字颜色 2 49" xfId="404"/>
    <cellStyle name="40% - 强调文字颜色 1 48" xfId="405"/>
    <cellStyle name="警告文本 9" xfId="406"/>
    <cellStyle name="_x0007__万科总包预算清单(地上）" xfId="407"/>
    <cellStyle name="好_天河御品环境绿化工程456 2" xfId="408"/>
    <cellStyle name="60% - 强调文字颜色 2 12" xfId="409"/>
    <cellStyle name="40% - 强调文字颜色 1 11" xfId="410"/>
    <cellStyle name="60% - 强调文字颜色 6 34" xfId="411"/>
    <cellStyle name="60% - 强调文字颜色 6 29" xfId="412"/>
    <cellStyle name="40% - 强调文字颜色 5 33" xfId="413"/>
    <cellStyle name="40% - 强调文字颜色 5 28" xfId="414"/>
    <cellStyle name="20% - 强调文字颜色 4 27" xfId="415"/>
    <cellStyle name="20% - 强调文字颜色 4 32" xfId="416"/>
    <cellStyle name="好_南沙C组团总包清单2010-10-29 2" xfId="417"/>
    <cellStyle name="_未有图纸部分铝合金报价清单" xfId="418"/>
    <cellStyle name="好_马术场--清单开项091109（一标）_广州城市规划展览中心安装部分（工程量清单）051819钱 2" xfId="419"/>
    <cellStyle name="常规 3 2 63" xfId="420"/>
    <cellStyle name="常规 3 2 58" xfId="421"/>
    <cellStyle name="60% - 强调文字颜色 5 40" xfId="422"/>
    <cellStyle name="60% - 强调文字颜色 5 35" xfId="423"/>
    <cellStyle name="40% - 强调文字颜色 4 34" xfId="424"/>
    <cellStyle name="40% - 强调文字颜色 4 29" xfId="425"/>
    <cellStyle name="20% - 强调文字颜色 3 28" xfId="426"/>
    <cellStyle name="20% - 强调文字颜色 3 33" xfId="427"/>
    <cellStyle name="汇总 8" xfId="428"/>
    <cellStyle name="_小学单价分析表" xfId="429"/>
    <cellStyle name="20% - 强调文字颜色 5 4" xfId="430"/>
    <cellStyle name="60% - 强调文字颜色 3 2" xfId="431"/>
    <cellStyle name="_总包因人工费上涨各施工单价调整" xfId="432"/>
    <cellStyle name="20% - Accent1" xfId="433"/>
    <cellStyle name="20% - Accent3" xfId="434"/>
    <cellStyle name="20% - Accent4" xfId="435"/>
    <cellStyle name="20% - Accent5" xfId="436"/>
    <cellStyle name="好_汇总表 2" xfId="437"/>
    <cellStyle name="20% - Accent6" xfId="438"/>
    <cellStyle name="差_会所" xfId="439"/>
    <cellStyle name="好_Sheet1 (3)_红珊瑚二期工程--指标表_金珠湾•慧谷总部一期总承包工程工程量清单3-13安" xfId="440"/>
    <cellStyle name="60% - 强调文字颜色 3 12" xfId="441"/>
    <cellStyle name="20% - 强调文字颜色 1 10" xfId="442"/>
    <cellStyle name="40% - 强调文字颜色 2 11" xfId="443"/>
    <cellStyle name="60% - 强调文字颜色 1 9" xfId="444"/>
    <cellStyle name="40% - 强调文字颜色 6 33" xfId="445"/>
    <cellStyle name="40% - 强调文字颜色 6 28" xfId="446"/>
    <cellStyle name="20% - 强调文字颜色 5 27" xfId="447"/>
    <cellStyle name="20% - 强调文字颜色 5 32" xfId="448"/>
    <cellStyle name="差_大坦沙全过程管理台帐1 2" xfId="449"/>
    <cellStyle name="60% - 强调文字颜色 3 14" xfId="450"/>
    <cellStyle name="20% - 强调文字颜色 1 12" xfId="451"/>
    <cellStyle name="40% - 强调文字颜色 2 13" xfId="452"/>
    <cellStyle name="40% - 强调文字颜色 6 40" xfId="453"/>
    <cellStyle name="40% - 强调文字颜色 6 35" xfId="454"/>
    <cellStyle name="20% - 强调文字颜色 5 29" xfId="455"/>
    <cellStyle name="20% - 强调文字颜色 5 34" xfId="456"/>
    <cellStyle name="60% - 强调文字颜色 3 20" xfId="457"/>
    <cellStyle name="60% - 强调文字颜色 3 15" xfId="458"/>
    <cellStyle name="20% - 强调文字颜色 1 13" xfId="459"/>
    <cellStyle name="40% - 强调文字颜色 2 14" xfId="460"/>
    <cellStyle name="差_Sheet1 (2)" xfId="461"/>
    <cellStyle name="差_大堂" xfId="462"/>
    <cellStyle name="差_限价清单_呈批初稿（广东工大）广州亚运城场馆弱电工程量清单(四标段）" xfId="463"/>
    <cellStyle name="40% - 强调文字颜色 6 41" xfId="464"/>
    <cellStyle name="40% - 强调文字颜色 6 36" xfId="465"/>
    <cellStyle name="20% - 强调文字颜色 5 35" xfId="466"/>
    <cellStyle name="20% - 强调文字颜色 5 40" xfId="467"/>
    <cellStyle name="60% - 强调文字颜色 3 21" xfId="468"/>
    <cellStyle name="60% - 强调文字颜色 3 16" xfId="469"/>
    <cellStyle name="20% - 强调文字颜色 1 14" xfId="470"/>
    <cellStyle name="40% - 强调文字颜色 2 15" xfId="471"/>
    <cellStyle name="40% - 强调文字颜色 2 20" xfId="472"/>
    <cellStyle name="40% - 强调文字颜色 6 42" xfId="473"/>
    <cellStyle name="40% - 强调文字颜色 6 37" xfId="474"/>
    <cellStyle name="20% - 强调文字颜色 5 36" xfId="475"/>
    <cellStyle name="20% - 强调文字颜色 5 41" xfId="476"/>
    <cellStyle name="60% - 强调文字颜色 3 22" xfId="477"/>
    <cellStyle name="60% - 强调文字颜色 3 17" xfId="478"/>
    <cellStyle name="20% - 强调文字颜色 1 15" xfId="479"/>
    <cellStyle name="20% - 强调文字颜色 1 20" xfId="480"/>
    <cellStyle name="40% - 强调文字颜色 2 16" xfId="481"/>
    <cellStyle name="40% - 强调文字颜色 2 21" xfId="482"/>
    <cellStyle name="40% - 强调文字颜色 6 43" xfId="483"/>
    <cellStyle name="40% - 强调文字颜色 6 38" xfId="484"/>
    <cellStyle name="20% - 强调文字颜色 5 37" xfId="485"/>
    <cellStyle name="20% - 强调文字颜色 5 42" xfId="486"/>
    <cellStyle name="60% - 强调文字颜色 3 23" xfId="487"/>
    <cellStyle name="60% - 强调文字颜色 3 18" xfId="488"/>
    <cellStyle name="20% - 强调文字颜色 1 16" xfId="489"/>
    <cellStyle name="20% - 强调文字颜色 1 21" xfId="490"/>
    <cellStyle name="40% - 强调文字颜色 2 17" xfId="491"/>
    <cellStyle name="40% - 强调文字颜色 2 22" xfId="492"/>
    <cellStyle name="好_T090422亚运中小学工程量清单开项汇总（20090420）晚-打印版_呈批初稿（广东工大）广州亚运城场馆弱电工程量清单(四标段）" xfId="493"/>
    <cellStyle name="40% - 强调文字颜色 6 44" xfId="494"/>
    <cellStyle name="40% - 强调文字颜色 6 39" xfId="495"/>
    <cellStyle name="20% - 强调文字颜色 5 38" xfId="496"/>
    <cellStyle name="20% - 强调文字颜色 5 43" xfId="497"/>
    <cellStyle name="60% - 强调文字颜色 3 24" xfId="498"/>
    <cellStyle name="60% - 强调文字颜色 3 19" xfId="499"/>
    <cellStyle name="20% - 强调文字颜色 1 17" xfId="500"/>
    <cellStyle name="20% - 强调文字颜色 1 22" xfId="501"/>
    <cellStyle name="40% - 强调文字颜色 2 18" xfId="502"/>
    <cellStyle name="40% - 强调文字颜色 2 23" xfId="503"/>
    <cellStyle name="40% - 强调文字颜色 6 50" xfId="504"/>
    <cellStyle name="40% - 强调文字颜色 6 45" xfId="505"/>
    <cellStyle name="20% - 强调文字颜色 5 39" xfId="506"/>
    <cellStyle name="20% - 强调文字颜色 5 44" xfId="507"/>
    <cellStyle name="40% - 强调文字颜色 2 24" xfId="508"/>
    <cellStyle name="差_Sheet1 (3)" xfId="509"/>
    <cellStyle name="60% - 强调文字颜色 3 30" xfId="510"/>
    <cellStyle name="20% - 强调文字颜色 1 18" xfId="511"/>
    <cellStyle name="20% - 强调文字颜色 1 23" xfId="512"/>
    <cellStyle name="60% - 强调文字颜色 3 25" xfId="513"/>
    <cellStyle name="40% - 强调文字颜色 2 19" xfId="514"/>
    <cellStyle name="40% - 强调文字颜色 6 51" xfId="515"/>
    <cellStyle name="40% - 强调文字颜色 6 46" xfId="516"/>
    <cellStyle name="20% - 强调文字颜色 5 45" xfId="517"/>
    <cellStyle name="20% - 强调文字颜色 5 50" xfId="518"/>
    <cellStyle name="60% - 强调文字颜色 3 31" xfId="519"/>
    <cellStyle name="60% - 强调文字颜色 3 26" xfId="520"/>
    <cellStyle name="20% - 强调文字颜色 1 19" xfId="521"/>
    <cellStyle name="20% - 强调文字颜色 1 24" xfId="522"/>
    <cellStyle name="40% - 强调文字颜色 2 25" xfId="523"/>
    <cellStyle name="40% - 强调文字颜色 2 30" xfId="524"/>
    <cellStyle name="40% - 强调文字颜色 6 47" xfId="525"/>
    <cellStyle name="20% - 强调文字颜色 5 46" xfId="526"/>
    <cellStyle name="20% - 强调文字颜色 5 51" xfId="527"/>
    <cellStyle name="20% - 强调文字颜色 1 2" xfId="528"/>
    <cellStyle name="60% - 强调文字颜色 3 32" xfId="529"/>
    <cellStyle name="60% - 强调文字颜色 3 27" xfId="530"/>
    <cellStyle name="20% - 强调文字颜色 1 25" xfId="531"/>
    <cellStyle name="20% - 强调文字颜色 1 30" xfId="532"/>
    <cellStyle name="40% - 强调文字颜色 2 26" xfId="533"/>
    <cellStyle name="40% - 强调文字颜色 2 31" xfId="534"/>
    <cellStyle name="差_天河御品环境绿化工程456" xfId="535"/>
    <cellStyle name="差_二期总包预算对比表_合锦南沙南沙表" xfId="536"/>
    <cellStyle name="40% - 强调文字颜色 6 48" xfId="537"/>
    <cellStyle name="20% - 强调文字颜色 5 47" xfId="538"/>
    <cellStyle name="60% - 强调文字颜色 3 33" xfId="539"/>
    <cellStyle name="60% - 强调文字颜色 3 28" xfId="540"/>
    <cellStyle name="20% - 强调文字颜色 1 26" xfId="541"/>
    <cellStyle name="20% - 强调文字颜色 1 31" xfId="542"/>
    <cellStyle name="40% - 强调文字颜色 2 27" xfId="543"/>
    <cellStyle name="40% - 强调文字颜色 2 32" xfId="544"/>
    <cellStyle name="40% - 强调文字颜色 6 49" xfId="545"/>
    <cellStyle name="20% - 强调文字颜色 5 48" xfId="546"/>
    <cellStyle name="差_文冲项目一期(I1-I4栋)总承包机电工程量清单(机电)招标清单2011.5.22_万科科学城A3、A4、A20栋总包招标清单20110810静（修改）" xfId="547"/>
    <cellStyle name="60% - 强调文字颜色 3 34" xfId="548"/>
    <cellStyle name="60% - 强调文字颜色 3 29" xfId="549"/>
    <cellStyle name="20% - 强调文字颜色 1 27" xfId="550"/>
    <cellStyle name="20% - 强调文字颜色 1 32" xfId="551"/>
    <cellStyle name="40% - 强调文字颜色 2 28" xfId="552"/>
    <cellStyle name="40% - 强调文字颜色 2 33" xfId="553"/>
    <cellStyle name="20% - 强调文字颜色 5 49" xfId="554"/>
    <cellStyle name="钎霖_97狼厘瓷仿ぱ款康拌裙" xfId="555"/>
    <cellStyle name="常规 3 3 2" xfId="556"/>
    <cellStyle name="60% - 强调文字颜色 3 40" xfId="557"/>
    <cellStyle name="60% - 强调文字颜色 3 35" xfId="558"/>
    <cellStyle name="20% - 强调文字颜色 1 28" xfId="559"/>
    <cellStyle name="20% - 强调文字颜色 1 33" xfId="560"/>
    <cellStyle name="40% - 强调文字颜色 2 29" xfId="561"/>
    <cellStyle name="40% - 强调文字颜色 2 34" xfId="562"/>
    <cellStyle name="烹拳 [0]_97MBO" xfId="563"/>
    <cellStyle name="常规 3 3 3" xfId="564"/>
    <cellStyle name="60% - 强调文字颜色 3 41" xfId="565"/>
    <cellStyle name="60% - 强调文字颜色 3 36" xfId="566"/>
    <cellStyle name="20% - 强调文字颜色 1 29" xfId="567"/>
    <cellStyle name="20% - 强调文字颜色 1 34" xfId="568"/>
    <cellStyle name="40% - 强调文字颜色 2 35" xfId="569"/>
    <cellStyle name="40% - 强调文字颜色 2 40" xfId="570"/>
    <cellStyle name="差_金域蓝湾A1-A6、B1、C1C2铝合金栏杆工程预算(定案）" xfId="571"/>
    <cellStyle name="20% - 强调文字颜色 1 3" xfId="572"/>
    <cellStyle name="60% - 强调文字颜色 3 42" xfId="573"/>
    <cellStyle name="60% - 强调文字颜色 3 37" xfId="574"/>
    <cellStyle name="20% - 强调文字颜色 1 35" xfId="575"/>
    <cellStyle name="20% - 强调文字颜色 1 40" xfId="576"/>
    <cellStyle name="40% - 强调文字颜色 2 36" xfId="577"/>
    <cellStyle name="40% - 强调文字颜色 2 41" xfId="578"/>
    <cellStyle name="Title" xfId="579"/>
    <cellStyle name="差_天朗装修测算" xfId="580"/>
    <cellStyle name="差_B4-B8栋装修做法（9.8）打印" xfId="581"/>
    <cellStyle name="60% - 强调文字颜色 3 43" xfId="582"/>
    <cellStyle name="60% - 强调文字颜色 3 38" xfId="583"/>
    <cellStyle name="40% - 强调文字颜色 2 42" xfId="584"/>
    <cellStyle name="20% - 强调文字颜色 1 36" xfId="585"/>
    <cellStyle name="20% - 强调文字颜色 1 41" xfId="586"/>
    <cellStyle name="20% - 强调文字颜色 4 2" xfId="587"/>
    <cellStyle name="40% - 强调文字颜色 2 37" xfId="588"/>
    <cellStyle name="60% - 强调文字颜色 3 44" xfId="589"/>
    <cellStyle name="60% - 强调文字颜色 3 39" xfId="590"/>
    <cellStyle name="40% - 强调文字颜色 2 43" xfId="591"/>
    <cellStyle name="20% - 强调文字颜色 1 37" xfId="592"/>
    <cellStyle name="20% - 强调文字颜色 1 42" xfId="593"/>
    <cellStyle name="20% - 强调文字颜色 4 3" xfId="594"/>
    <cellStyle name="40% - 强调文字颜色 2 38" xfId="595"/>
    <cellStyle name="60% - 强调文字颜色 3 50" xfId="596"/>
    <cellStyle name="60% - 强调文字颜色 3 45" xfId="597"/>
    <cellStyle name="40% - 强调文字颜色 2 44" xfId="598"/>
    <cellStyle name="20% - 强调文字颜色 1 38" xfId="599"/>
    <cellStyle name="20% - 强调文字颜色 1 43" xfId="600"/>
    <cellStyle name="20% - 强调文字颜色 4 4" xfId="601"/>
    <cellStyle name="40% - 强调文字颜色 2 39" xfId="602"/>
    <cellStyle name="差_Sheet1 (3)_红珊瑚二期工程--指标表_金珠湾•慧谷总部一期总承包工程甲控乙供主材暂定价格汇总表补充20140312" xfId="603"/>
    <cellStyle name="20% - 强调文字颜色 1 4" xfId="604"/>
    <cellStyle name="60% - 强调文字颜色 3 47" xfId="605"/>
    <cellStyle name="40% - 强调文字颜色 2 51" xfId="606"/>
    <cellStyle name="40% - 强调文字颜色 2 46" xfId="607"/>
    <cellStyle name="20% - 强调文字颜色 1 45" xfId="608"/>
    <cellStyle name="20% - 强调文字颜色 1 50" xfId="609"/>
    <cellStyle name="20% - 强调文字颜色 4 6" xfId="610"/>
    <cellStyle name="60% - 强调文字颜色 3 48" xfId="611"/>
    <cellStyle name="40% - 强调文字颜色 2 47" xfId="612"/>
    <cellStyle name="20% - 强调文字颜色 1 46" xfId="613"/>
    <cellStyle name="20% - 强调文字颜色 1 51" xfId="614"/>
    <cellStyle name="20% - 强调文字颜色 4 7" xfId="615"/>
    <cellStyle name="差_Sheet1 (3)_金珠湾•慧谷总部一期总承包工程工程量清单3-13安" xfId="616"/>
    <cellStyle name="60% - 强调文字颜色 3 49" xfId="617"/>
    <cellStyle name="40% - 强调文字颜色 2 48" xfId="618"/>
    <cellStyle name="20% - 强调文字颜色 1 47" xfId="619"/>
    <cellStyle name="20% - 强调文字颜色 4 8" xfId="620"/>
    <cellStyle name="好_园建、机电主材表格式（马术完整）_广州城市规划展览中心终版（工程量清单）" xfId="621"/>
    <cellStyle name="40% - 强调文字颜色 2 49" xfId="622"/>
    <cellStyle name="20% - 强调文字颜色 1 48" xfId="623"/>
    <cellStyle name="20% - 强调文字颜色 4 9" xfId="624"/>
    <cellStyle name="差_金域蓝湾A1-A6、B1、C1C2铝合金栏杆工程预算(定案） 2" xfId="625"/>
    <cellStyle name="20% - 强调文字颜色 1 49" xfId="626"/>
    <cellStyle name="好_金域蓝湾三期桩基招标清单(100531) 2" xfId="627"/>
    <cellStyle name="20% - 强调文字颜色 1 5" xfId="628"/>
    <cellStyle name="差_Sheet1 (2)_红珊瑚二期工程--指标表_金珠湾•慧谷总部一期总承包工程甲控乙供主材暂定价格汇总表补充20140312_金珠湾•慧谷总部一期总承包工程工程量预算3-18安" xfId="629"/>
    <cellStyle name="20% - 强调文字颜色 1 6" xfId="630"/>
    <cellStyle name="20% - 强调文字颜色 1 7" xfId="631"/>
    <cellStyle name="好_Sheet1 (3)_红珊瑚二期工程--指标表" xfId="632"/>
    <cellStyle name="20% - 强调文字颜色 1 8" xfId="633"/>
    <cellStyle name="差_柏悦湾项目二期精装修大堂修改" xfId="634"/>
    <cellStyle name="差_金珠湾慧谷总部一期土方工程预算" xfId="635"/>
    <cellStyle name="20% - 强调文字颜色 1 9" xfId="636"/>
    <cellStyle name="常规 5 3" xfId="637"/>
    <cellStyle name="20% - 强调文字颜色 6 27" xfId="638"/>
    <cellStyle name="20% - 强调文字颜色 6 32" xfId="639"/>
    <cellStyle name="60% - 强调文字颜色 4 12" xfId="640"/>
    <cellStyle name="40% - 强调文字颜色 3 11" xfId="641"/>
    <cellStyle name="20% - 强调文字颜色 2 10" xfId="642"/>
    <cellStyle name="常规 5 5" xfId="643"/>
    <cellStyle name="20% - 强调文字颜色 6 29" xfId="644"/>
    <cellStyle name="20% - 强调文字颜色 6 34" xfId="645"/>
    <cellStyle name="60% - 强调文字颜色 4 14" xfId="646"/>
    <cellStyle name="40% - 强调文字颜色 3 13" xfId="647"/>
    <cellStyle name="20% - 强调文字颜色 2 12" xfId="648"/>
    <cellStyle name="常规 5 6" xfId="649"/>
    <cellStyle name="20% - 强调文字颜色 6 35" xfId="650"/>
    <cellStyle name="20% - 强调文字颜色 6 40" xfId="651"/>
    <cellStyle name="60% - 强调文字颜色 4 20" xfId="652"/>
    <cellStyle name="60% - 强调文字颜色 4 15" xfId="653"/>
    <cellStyle name="40% - 强调文字颜色 3 14" xfId="654"/>
    <cellStyle name="20% - 强调文字颜色 2 13" xfId="655"/>
    <cellStyle name="常规 5 7" xfId="656"/>
    <cellStyle name="20% - 强调文字颜色 6 36" xfId="657"/>
    <cellStyle name="20% - 强调文字颜色 6 41" xfId="658"/>
    <cellStyle name="差_Sheet1 (2)_金珠湾•慧谷总部一期总承包工程工程量清单3-13安_金珠湾•慧谷总部一期总承包工程工程量清单3-14" xfId="659"/>
    <cellStyle name="好_马术场--清单开项091109（一标）_广州城市规划展览中心终版（安装）" xfId="660"/>
    <cellStyle name="60% - 强调文字颜色 4 21" xfId="661"/>
    <cellStyle name="60% - 强调文字颜色 4 16" xfId="662"/>
    <cellStyle name="40% - 强调文字颜色 3 20" xfId="663"/>
    <cellStyle name="40% - 强调文字颜色 3 15" xfId="664"/>
    <cellStyle name="20% - 强调文字颜色 2 14" xfId="665"/>
    <cellStyle name="常规 5 8" xfId="666"/>
    <cellStyle name="20% - 强调文字颜色 6 37" xfId="667"/>
    <cellStyle name="20% - 强调文字颜色 6 42" xfId="668"/>
    <cellStyle name="60% - 强调文字颜色 4 22" xfId="669"/>
    <cellStyle name="60% - 强调文字颜色 4 17" xfId="670"/>
    <cellStyle name="40% - 强调文字颜色 3 21" xfId="671"/>
    <cellStyle name="40% - 强调文字颜色 3 16" xfId="672"/>
    <cellStyle name="20% - 强调文字颜色 2 15" xfId="673"/>
    <cellStyle name="20% - 强调文字颜色 2 20" xfId="674"/>
    <cellStyle name="20% - 强调文字颜色 6 39" xfId="675"/>
    <cellStyle name="20% - 强调文字颜色 6 44" xfId="676"/>
    <cellStyle name="60% - 强调文字颜色 4 24" xfId="677"/>
    <cellStyle name="60% - 强调文字颜色 4 19" xfId="678"/>
    <cellStyle name="40% - 强调文字颜色 3 23" xfId="679"/>
    <cellStyle name="40% - 强调文字颜色 3 18" xfId="680"/>
    <cellStyle name="20% - 强调文字颜色 2 17" xfId="681"/>
    <cellStyle name="20% - 强调文字颜色 2 22" xfId="682"/>
    <cellStyle name="20% - 强调文字颜色 6 45" xfId="683"/>
    <cellStyle name="20% - 强调文字颜色 6 50" xfId="684"/>
    <cellStyle name="常规 2 2 2 2" xfId="685"/>
    <cellStyle name="60% - 强调文字颜色 4 30" xfId="686"/>
    <cellStyle name="60% - 强调文字颜色 4 25" xfId="687"/>
    <cellStyle name="40% - 强调文字颜色 3 24" xfId="688"/>
    <cellStyle name="40% - 强调文字颜色 3 19" xfId="689"/>
    <cellStyle name="20% - 强调文字颜色 2 18" xfId="690"/>
    <cellStyle name="20% - 强调文字颜色 2 23" xfId="691"/>
    <cellStyle name="20% - 强调文字颜色 2 2" xfId="692"/>
    <cellStyle name="60% - 强调文字颜色 4 43" xfId="693"/>
    <cellStyle name="60% - 强调文字颜色 4 38" xfId="694"/>
    <cellStyle name="40% - 强调文字颜色 3 42" xfId="695"/>
    <cellStyle name="40% - 强调文字颜色 3 37" xfId="696"/>
    <cellStyle name="20% - 强调文字颜色 2 36" xfId="697"/>
    <cellStyle name="20% - 强调文字颜色 2 41" xfId="698"/>
    <cellStyle name="60% - 强调文字颜色 4 44" xfId="699"/>
    <cellStyle name="60% - 强调文字颜色 4 39" xfId="700"/>
    <cellStyle name="40% - 强调文字颜色 3 43" xfId="701"/>
    <cellStyle name="40% - 强调文字颜色 3 38" xfId="702"/>
    <cellStyle name="20% - 强调文字颜色 2 37" xfId="703"/>
    <cellStyle name="20% - 强调文字颜色 2 42" xfId="704"/>
    <cellStyle name="60% - 强调文字颜色 4 50" xfId="705"/>
    <cellStyle name="60% - 强调文字颜色 4 45" xfId="706"/>
    <cellStyle name="40% - 强调文字颜色 3 44" xfId="707"/>
    <cellStyle name="40% - 强调文字颜色 3 39" xfId="708"/>
    <cellStyle name="20% - 强调文字颜色 2 38" xfId="709"/>
    <cellStyle name="20% - 强调文字颜色 2 43" xfId="710"/>
    <cellStyle name="好_B4-B8栋装修做法（9.8）打印 2" xfId="711"/>
    <cellStyle name="60% - 强调文字颜色 4 51" xfId="712"/>
    <cellStyle name="60% - 强调文字颜色 4 46" xfId="713"/>
    <cellStyle name="40% - 强调文字颜色 3 50" xfId="714"/>
    <cellStyle name="40% - 强调文字颜色 3 45" xfId="715"/>
    <cellStyle name="20% - 强调文字颜色 2 39" xfId="716"/>
    <cellStyle name="20% - 强调文字颜色 2 44" xfId="717"/>
    <cellStyle name="20% - 强调文字颜色 2 4" xfId="718"/>
    <cellStyle name="60% - 强调文字颜色 4 47" xfId="719"/>
    <cellStyle name="40% - 强调文字颜色 3 51" xfId="720"/>
    <cellStyle name="40% - 强调文字颜色 3 46" xfId="721"/>
    <cellStyle name="20% - 强调文字颜色 2 45" xfId="722"/>
    <cellStyle name="20% - 强调文字颜色 2 50" xfId="723"/>
    <cellStyle name="60% - 强调文字颜色 4 49" xfId="724"/>
    <cellStyle name="40% - 强调文字颜色 3 48" xfId="725"/>
    <cellStyle name="20% - 强调文字颜色 2 47" xfId="726"/>
    <cellStyle name="40% - 强调文字颜色 3 49" xfId="727"/>
    <cellStyle name="20% - 强调文字颜色 2 48" xfId="728"/>
    <cellStyle name="20% - 强调文字颜色 2 49" xfId="729"/>
    <cellStyle name="20% - 强调文字颜色 2 5" xfId="730"/>
    <cellStyle name="20% - 强调文字颜色 2 6" xfId="731"/>
    <cellStyle name="20% - 强调文字颜色 2 7" xfId="732"/>
    <cellStyle name="样式 1" xfId="733"/>
    <cellStyle name="20% - 强调文字颜色 2 8" xfId="734"/>
    <cellStyle name="样式 2" xfId="735"/>
    <cellStyle name="20% - 强调文字颜色 2 9" xfId="736"/>
    <cellStyle name="40% - 强调文字颜色 2 4" xfId="737"/>
    <cellStyle name="常规 3 2 40" xfId="738"/>
    <cellStyle name="常规 3 2 35" xfId="739"/>
    <cellStyle name="60% - 强调文字颜色 5 12" xfId="740"/>
    <cellStyle name="40% - 强调文字颜色 4 11" xfId="741"/>
    <cellStyle name="20% - 强调文字颜色 3 10" xfId="742"/>
    <cellStyle name="好_2011～2012年广州万科园建绿化工程年度战略协议清单(2011年8月2日）汇总 2" xfId="743"/>
    <cellStyle name="常规 3 2 41" xfId="744"/>
    <cellStyle name="常规 3 2 36" xfId="745"/>
    <cellStyle name="60% - 强调文字颜色 5 13" xfId="746"/>
    <cellStyle name="40% - 强调文字颜色 4 12" xfId="747"/>
    <cellStyle name="20% - 强调文字颜色 3 11" xfId="748"/>
    <cellStyle name="常规 3 2 42" xfId="749"/>
    <cellStyle name="常规 3 2 37" xfId="750"/>
    <cellStyle name="60% - 强调文字颜色 5 14" xfId="751"/>
    <cellStyle name="40% - 强调文字颜色 4 13" xfId="752"/>
    <cellStyle name="20% - 强调文字颜色 3 12" xfId="753"/>
    <cellStyle name="差_兰乔圣菲叠T及D户型装修材料表2010-12-14" xfId="754"/>
    <cellStyle name="常规 3 2 43" xfId="755"/>
    <cellStyle name="常规 3 2 38" xfId="756"/>
    <cellStyle name="60% - 强调文字颜色 5 20" xfId="757"/>
    <cellStyle name="60% - 强调文字颜色 5 15" xfId="758"/>
    <cellStyle name="40% - 强调文字颜色 4 14" xfId="759"/>
    <cellStyle name="20% - 强调文字颜色 3 13" xfId="760"/>
    <cellStyle name="常规 3 2 44" xfId="761"/>
    <cellStyle name="常规 3 2 39" xfId="762"/>
    <cellStyle name="60% - 强调文字颜色 5 21" xfId="763"/>
    <cellStyle name="60% - 强调文字颜色 5 16" xfId="764"/>
    <cellStyle name="40% - 强调文字颜色 4 20" xfId="765"/>
    <cellStyle name="40% - 强调文字颜色 4 15" xfId="766"/>
    <cellStyle name="20% - 强调文字颜色 3 14" xfId="767"/>
    <cellStyle name="常规 3 2 50" xfId="768"/>
    <cellStyle name="常规 3 2 45" xfId="769"/>
    <cellStyle name="60% - 强调文字颜色 5 22" xfId="770"/>
    <cellStyle name="60% - 强调文字颜色 5 17" xfId="771"/>
    <cellStyle name="40% - 强调文字颜色 4 21" xfId="772"/>
    <cellStyle name="40% - 强调文字颜色 4 16" xfId="773"/>
    <cellStyle name="20% - 强调文字颜色 3 15" xfId="774"/>
    <cellStyle name="20% - 强调文字颜色 3 20" xfId="775"/>
    <cellStyle name="差_Sheet1 (2)_保利金沙洲B3701A04地块项目土建及水电安装工程后期样板房增加工程项目汇总表_金珠湾•慧谷总部一期总承包工程工程量清单3-13安_金珠湾•慧谷总部一期总承包工程工程量预算3-18安" xfId="776"/>
    <cellStyle name="常规 3 2 51" xfId="777"/>
    <cellStyle name="常规 3 2 46" xfId="778"/>
    <cellStyle name="60% - 强调文字颜色 5 23" xfId="779"/>
    <cellStyle name="60% - 强调文字颜色 5 18" xfId="780"/>
    <cellStyle name="40% - 强调文字颜色 4 22" xfId="781"/>
    <cellStyle name="40% - 强调文字颜色 4 17" xfId="782"/>
    <cellStyle name="20% - 强调文字颜色 3 16" xfId="783"/>
    <cellStyle name="20% - 强调文字颜色 3 21" xfId="784"/>
    <cellStyle name="好_Sheet1 (3)_红珊瑚二期工程--指标表_金珠湾•慧谷总部一期总承包工程甲控乙供主材暂定价格汇总表补充20140312_金珠湾•慧谷总部一期总承包工程工程量预算3-18安" xfId="785"/>
    <cellStyle name="常规 3 2 52" xfId="786"/>
    <cellStyle name="常规 3 2 47" xfId="787"/>
    <cellStyle name="60% - 强调文字颜色 5 24" xfId="788"/>
    <cellStyle name="60% - 强调文字颜色 5 19" xfId="789"/>
    <cellStyle name="40% - 强调文字颜色 4 23" xfId="790"/>
    <cellStyle name="40% - 强调文字颜色 4 18" xfId="791"/>
    <cellStyle name="20% - 强调文字颜色 3 17" xfId="792"/>
    <cellStyle name="20% - 强调文字颜色 3 22" xfId="793"/>
    <cellStyle name="常规 3 2 53" xfId="794"/>
    <cellStyle name="常规 3 2 48" xfId="795"/>
    <cellStyle name="60% - 强调文字颜色 5 30" xfId="796"/>
    <cellStyle name="60% - 强调文字颜色 5 25" xfId="797"/>
    <cellStyle name="40% - 强调文字颜色 4 24" xfId="798"/>
    <cellStyle name="40% - 强调文字颜色 4 19" xfId="799"/>
    <cellStyle name="20% - 强调文字颜色 3 18" xfId="800"/>
    <cellStyle name="20% - 强调文字颜色 3 23" xfId="801"/>
    <cellStyle name="常规 3 2 54" xfId="802"/>
    <cellStyle name="常规 3 2 49" xfId="803"/>
    <cellStyle name="60% - 强调文字颜色 5 31" xfId="804"/>
    <cellStyle name="60% - 强调文字颜色 5 26" xfId="805"/>
    <cellStyle name="40% - 强调文字颜色 4 30" xfId="806"/>
    <cellStyle name="40% - 强调文字颜色 4 25" xfId="807"/>
    <cellStyle name="20% - 强调文字颜色 3 19" xfId="808"/>
    <cellStyle name="20% - 强调文字颜色 3 24" xfId="809"/>
    <cellStyle name="差_门窗主材计算规则（修改尺寸计算原则081024）_合锦南沙南沙表" xfId="810"/>
    <cellStyle name="40% - 强调文字颜色 6 14" xfId="811"/>
    <cellStyle name="20% - 强调文字颜色 5 13" xfId="812"/>
    <cellStyle name="常规 3 2 5" xfId="813"/>
    <cellStyle name="20% - 强调文字颜色 3 2" xfId="814"/>
    <cellStyle name="常规 3 2 60" xfId="815"/>
    <cellStyle name="常规 3 2 55" xfId="816"/>
    <cellStyle name="60% - 强调文字颜色 5 32" xfId="817"/>
    <cellStyle name="60% - 强调文字颜色 5 27" xfId="818"/>
    <cellStyle name="40% - 强调文字颜色 4 31" xfId="819"/>
    <cellStyle name="40% - 强调文字颜色 4 26" xfId="820"/>
    <cellStyle name="20% - 强调文字颜色 3 25" xfId="821"/>
    <cellStyle name="20% - 强调文字颜色 3 30" xfId="822"/>
    <cellStyle name="常规 3 2 62" xfId="823"/>
    <cellStyle name="常规 3 2 57" xfId="824"/>
    <cellStyle name="60% - 强调文字颜色 5 34" xfId="825"/>
    <cellStyle name="60% - 强调文字颜色 5 29" xfId="826"/>
    <cellStyle name="40% - 强调文字颜色 4 33" xfId="827"/>
    <cellStyle name="40% - 强调文字颜色 4 28" xfId="828"/>
    <cellStyle name="20% - 强调文字颜色 3 27" xfId="829"/>
    <cellStyle name="20% - 强调文字颜色 3 32" xfId="830"/>
    <cellStyle name="常规 3 2 70" xfId="831"/>
    <cellStyle name="常规 3 2 65" xfId="832"/>
    <cellStyle name="60% - 强调文字颜色 5 42" xfId="833"/>
    <cellStyle name="60% - 强调文字颜色 5 37" xfId="834"/>
    <cellStyle name="40% - 强调文字颜色 4 41" xfId="835"/>
    <cellStyle name="40% - 强调文字颜色 4 36" xfId="836"/>
    <cellStyle name="20% - 强调文字颜色 3 35" xfId="837"/>
    <cellStyle name="20% - 强调文字颜色 3 40" xfId="838"/>
    <cellStyle name="常规 3 2 71" xfId="839"/>
    <cellStyle name="常规 3 2 66" xfId="840"/>
    <cellStyle name="60% - 强调文字颜色 5 43" xfId="841"/>
    <cellStyle name="60% - 强调文字颜色 5 38" xfId="842"/>
    <cellStyle name="40% - 强调文字颜色 4 42" xfId="843"/>
    <cellStyle name="40% - 强调文字颜色 4 37" xfId="844"/>
    <cellStyle name="20% - 强调文字颜色 3 36" xfId="845"/>
    <cellStyle name="20% - 强调文字颜色 3 41" xfId="846"/>
    <cellStyle name="常规 3 2 72" xfId="847"/>
    <cellStyle name="常规 3 2 67" xfId="848"/>
    <cellStyle name="60% - 强调文字颜色 5 44" xfId="849"/>
    <cellStyle name="60% - 强调文字颜色 5 39" xfId="850"/>
    <cellStyle name="40% - 强调文字颜色 4 43" xfId="851"/>
    <cellStyle name="40% - 强调文字颜色 4 38" xfId="852"/>
    <cellStyle name="20% - 强调文字颜色 3 37" xfId="853"/>
    <cellStyle name="20% - 强调文字颜色 3 42" xfId="854"/>
    <cellStyle name="常规 3 2 73" xfId="855"/>
    <cellStyle name="常规 3 2 68" xfId="856"/>
    <cellStyle name="60% - 强调文字颜色 5 50" xfId="857"/>
    <cellStyle name="60% - 强调文字颜色 5 45" xfId="858"/>
    <cellStyle name="40% - 强调文字颜色 4 44" xfId="859"/>
    <cellStyle name="40% - 强调文字颜色 4 39" xfId="860"/>
    <cellStyle name="20% - 强调文字颜色 3 38" xfId="861"/>
    <cellStyle name="20% - 强调文字颜色 3 43" xfId="862"/>
    <cellStyle name="常规 3 2 74" xfId="863"/>
    <cellStyle name="常规 3 2 69" xfId="864"/>
    <cellStyle name="60% - 强调文字颜色 5 51" xfId="865"/>
    <cellStyle name="60% - 强调文字颜色 5 46" xfId="866"/>
    <cellStyle name="40% - 强调文字颜色 4 50" xfId="867"/>
    <cellStyle name="40% - 强调文字颜色 4 45" xfId="868"/>
    <cellStyle name="20% - 强调文字颜色 3 39" xfId="869"/>
    <cellStyle name="20% - 强调文字颜色 3 44" xfId="870"/>
    <cellStyle name="60% - 强调文字颜色 1 2" xfId="871"/>
    <cellStyle name="40% - 强调文字颜色 6 21" xfId="872"/>
    <cellStyle name="40% - 强调文字颜色 6 16" xfId="873"/>
    <cellStyle name="20% - 强调文字颜色 5 15" xfId="874"/>
    <cellStyle name="20% - 强调文字颜色 5 20" xfId="875"/>
    <cellStyle name="常规 3 2 7" xfId="876"/>
    <cellStyle name="20% - 强调文字颜色 3 4" xfId="877"/>
    <cellStyle name="60% - 强调文字颜色 5 48" xfId="878"/>
    <cellStyle name="40% - 强调文字颜色 4 47" xfId="879"/>
    <cellStyle name="20% - 强调文字颜色 3 46" xfId="880"/>
    <cellStyle name="20% - 强调文字颜色 3 51" xfId="881"/>
    <cellStyle name="好_2011～2012年广州万科园建绿化工程年度战略(水电)..." xfId="882"/>
    <cellStyle name="60% - 强调文字颜色 5 49" xfId="883"/>
    <cellStyle name="40% - 强调文字颜色 4 48" xfId="884"/>
    <cellStyle name="20% - 强调文字颜色 3 47" xfId="885"/>
    <cellStyle name="40% - 强调文字颜色 4 49" xfId="886"/>
    <cellStyle name="20% - 强调文字颜色 3 48" xfId="887"/>
    <cellStyle name="差_09192009清单开项范本(含清单修正)_广州城市规划展览中心终版（安装） 2" xfId="888"/>
    <cellStyle name="20% - 强调文字颜色 3 49" xfId="889"/>
    <cellStyle name="60% - 强调文字颜色 1 3" xfId="890"/>
    <cellStyle name="40% - 强调文字颜色 6 22" xfId="891"/>
    <cellStyle name="40% - 强调文字颜色 6 17" xfId="892"/>
    <cellStyle name="20% - 强调文字颜色 5 16" xfId="893"/>
    <cellStyle name="20% - 强调文字颜色 5 21" xfId="894"/>
    <cellStyle name="常规 3 2 8" xfId="895"/>
    <cellStyle name="20% - 强调文字颜色 3 5" xfId="896"/>
    <cellStyle name="60% - 强调文字颜色 1 4" xfId="897"/>
    <cellStyle name="40% - 强调文字颜色 6 23" xfId="898"/>
    <cellStyle name="40% - 强调文字颜色 6 18" xfId="899"/>
    <cellStyle name="20% - 强调文字颜色 5 17" xfId="900"/>
    <cellStyle name="20% - 强调文字颜色 5 22" xfId="901"/>
    <cellStyle name="常规 3 2 9" xfId="902"/>
    <cellStyle name="20% - 强调文字颜色 3 6" xfId="903"/>
    <cellStyle name="60% - 强调文字颜色 1 5" xfId="904"/>
    <cellStyle name="40% - 强调文字颜色 6 24" xfId="905"/>
    <cellStyle name="40% - 强调文字颜色 6 19" xfId="906"/>
    <cellStyle name="20% - 强调文字颜色 5 18" xfId="907"/>
    <cellStyle name="20% - 强调文字颜色 5 23" xfId="908"/>
    <cellStyle name="差_装修清单（达观）" xfId="909"/>
    <cellStyle name="20% - 强调文字颜色 3 7" xfId="910"/>
    <cellStyle name="60% - 强调文字颜色 1 6" xfId="911"/>
    <cellStyle name="差_Sheet1 (3)_东莞红珊瑚（二标）工程土建汇总明细表审_金珠湾•慧谷总部一期总承包工程工程量清单3-13安_金珠湾•慧谷总部一期总承包工程工程量清单3-14" xfId="912"/>
    <cellStyle name="40% - 强调文字颜色 6 30" xfId="913"/>
    <cellStyle name="40% - 强调文字颜色 6 25" xfId="914"/>
    <cellStyle name="20% - 强调文字颜色 5 19" xfId="915"/>
    <cellStyle name="20% - 强调文字颜色 5 24" xfId="916"/>
    <cellStyle name="20% - 强调文字颜色 3 8" xfId="917"/>
    <cellStyle name="60% - 强调文字颜色 1 7" xfId="918"/>
    <cellStyle name="40% - 强调文字颜色 6 31" xfId="919"/>
    <cellStyle name="40% - 强调文字颜色 6 26" xfId="920"/>
    <cellStyle name="20% - 强调文字颜色 5 25" xfId="921"/>
    <cellStyle name="20% - 强调文字颜色 5 30" xfId="922"/>
    <cellStyle name="差_安装标段2_广州城市规划展览中心安装部分（工程量清单）051819钱 2" xfId="923"/>
    <cellStyle name="60% - 强调文字颜色 3 10" xfId="924"/>
    <cellStyle name="20% - 强调文字颜色 3 9" xfId="925"/>
    <cellStyle name="60% - 强调文字颜色 6 12" xfId="926"/>
    <cellStyle name="40% - 强调文字颜色 5 11" xfId="927"/>
    <cellStyle name="20% - 强调文字颜色 4 10" xfId="928"/>
    <cellStyle name="60% - 强调文字颜色 6 13" xfId="929"/>
    <cellStyle name="40% - 强调文字颜色 5 12" xfId="930"/>
    <cellStyle name="20% - 强调文字颜色 4 11" xfId="931"/>
    <cellStyle name="60% - 强调文字颜色 6 14" xfId="932"/>
    <cellStyle name="40% - 强调文字颜色 5 13" xfId="933"/>
    <cellStyle name="20% - 强调文字颜色 4 12" xfId="934"/>
    <cellStyle name="60% - 强调文字颜色 6 20" xfId="935"/>
    <cellStyle name="60% - 强调文字颜色 6 15" xfId="936"/>
    <cellStyle name="40% - 强调文字颜色 5 14" xfId="937"/>
    <cellStyle name="20% - 强调文字颜色 4 13" xfId="938"/>
    <cellStyle name="60% - 强调文字颜色 6 21" xfId="939"/>
    <cellStyle name="60% - 强调文字颜色 6 16" xfId="940"/>
    <cellStyle name="40% - 强调文字颜色 5 20" xfId="941"/>
    <cellStyle name="40% - 强调文字颜色 5 15" xfId="942"/>
    <cellStyle name="20% - 强调文字颜色 4 14" xfId="943"/>
    <cellStyle name="60% - 强调文字颜色 6 22" xfId="944"/>
    <cellStyle name="60% - 强调文字颜色 6 17" xfId="945"/>
    <cellStyle name="40% - 强调文字颜色 5 21" xfId="946"/>
    <cellStyle name="40% - 强调文字颜色 5 16" xfId="947"/>
    <cellStyle name="20% - 强调文字颜色 4 15" xfId="948"/>
    <cellStyle name="20% - 强调文字颜色 4 20" xfId="949"/>
    <cellStyle name="60% - 强调文字颜色 6 24" xfId="950"/>
    <cellStyle name="60% - 强调文字颜色 6 19" xfId="951"/>
    <cellStyle name="40% - 强调文字颜色 5 23" xfId="952"/>
    <cellStyle name="40% - 强调文字颜色 5 18" xfId="953"/>
    <cellStyle name="20% - 强调文字颜色 4 17" xfId="954"/>
    <cellStyle name="20% - 强调文字颜色 4 22" xfId="955"/>
    <cellStyle name="60% - 强调文字颜色 6 31" xfId="956"/>
    <cellStyle name="60% - 强调文字颜色 6 26" xfId="957"/>
    <cellStyle name="40% - 强调文字颜色 5 30" xfId="958"/>
    <cellStyle name="40% - 强调文字颜色 5 25" xfId="959"/>
    <cellStyle name="20% - 强调文字颜色 4 19" xfId="960"/>
    <cellStyle name="20% - 强调文字颜色 4 24" xfId="961"/>
    <cellStyle name="60% - 强调文字颜色 2 11" xfId="962"/>
    <cellStyle name="40% - 强调文字颜色 1 10" xfId="963"/>
    <cellStyle name="60% - 强调文字颜色 6 33" xfId="964"/>
    <cellStyle name="60% - 强调文字颜色 6 28" xfId="965"/>
    <cellStyle name="40% - 强调文字颜色 5 32" xfId="966"/>
    <cellStyle name="40% - 强调文字颜色 5 27" xfId="967"/>
    <cellStyle name="20% - 强调文字颜色 4 26" xfId="968"/>
    <cellStyle name="20% - 强调文字颜色 4 31" xfId="969"/>
    <cellStyle name="60% - 强调文字颜色 2 13" xfId="970"/>
    <cellStyle name="40% - 强调文字颜色 1 12" xfId="971"/>
    <cellStyle name="60% - 强调文字颜色 6 40" xfId="972"/>
    <cellStyle name="60% - 强调文字颜色 6 35" xfId="973"/>
    <cellStyle name="40% - 强调文字颜色 5 34" xfId="974"/>
    <cellStyle name="40% - 强调文字颜色 5 29" xfId="975"/>
    <cellStyle name="20% - 强调文字颜色 4 28" xfId="976"/>
    <cellStyle name="20% - 强调文字颜色 4 33" xfId="977"/>
    <cellStyle name="60% - 强调文字颜色 2 20" xfId="978"/>
    <cellStyle name="60% - 强调文字颜色 2 15" xfId="979"/>
    <cellStyle name="40% - 强调文字颜色 1 14" xfId="980"/>
    <cellStyle name="60% - 强调文字颜色 6 42" xfId="981"/>
    <cellStyle name="60% - 强调文字颜色 6 37" xfId="982"/>
    <cellStyle name="40% - 强调文字颜色 5 41" xfId="983"/>
    <cellStyle name="40% - 强调文字颜色 5 36" xfId="984"/>
    <cellStyle name="20% - 强调文字颜色 4 35" xfId="985"/>
    <cellStyle name="20% - 强调文字颜色 4 40" xfId="986"/>
    <cellStyle name="60% - 强调文字颜色 2 21" xfId="987"/>
    <cellStyle name="60% - 强调文字颜色 2 16" xfId="988"/>
    <cellStyle name="40% - 强调文字颜色 1 15" xfId="989"/>
    <cellStyle name="40% - 强调文字颜色 1 20" xfId="990"/>
    <cellStyle name="60% - 强调文字颜色 6 43" xfId="991"/>
    <cellStyle name="60% - 强调文字颜色 6 38" xfId="992"/>
    <cellStyle name="40% - 强调文字颜色 5 42" xfId="993"/>
    <cellStyle name="40% - 强调文字颜色 5 37" xfId="994"/>
    <cellStyle name="20% - 强调文字颜色 4 36" xfId="995"/>
    <cellStyle name="20% - 强调文字颜色 4 41" xfId="996"/>
    <cellStyle name="标题 1 2" xfId="997"/>
    <cellStyle name="60% - 强调文字颜色 2 22" xfId="998"/>
    <cellStyle name="60% - 强调文字颜色 2 17" xfId="999"/>
    <cellStyle name="40% - 强调文字颜色 1 16" xfId="1000"/>
    <cellStyle name="40% - 强调文字颜色 1 21" xfId="1001"/>
    <cellStyle name="60% - 强调文字颜色 6 44" xfId="1002"/>
    <cellStyle name="60% - 强调文字颜色 6 39" xfId="1003"/>
    <cellStyle name="40% - 强调文字颜色 5 43" xfId="1004"/>
    <cellStyle name="40% - 强调文字颜色 5 38" xfId="1005"/>
    <cellStyle name="20% - 强调文字颜色 4 37" xfId="1006"/>
    <cellStyle name="20% - 强调文字颜色 4 42" xfId="1007"/>
    <cellStyle name="标题 1 3" xfId="1008"/>
    <cellStyle name="60% - 强调文字颜色 2 23" xfId="1009"/>
    <cellStyle name="60% - 强调文字颜色 2 18" xfId="1010"/>
    <cellStyle name="40% - 强调文字颜色 1 17" xfId="1011"/>
    <cellStyle name="40% - 强调文字颜色 1 22" xfId="1012"/>
    <cellStyle name="常规 13 2 2" xfId="1013"/>
    <cellStyle name="60% - 强调文字颜色 6 45" xfId="1014"/>
    <cellStyle name="40% - 强调文字颜色 5 44" xfId="1015"/>
    <cellStyle name="40% - 强调文字颜色 5 39" xfId="1016"/>
    <cellStyle name="20% - 强调文字颜色 4 38" xfId="1017"/>
    <cellStyle name="20% - 强调文字颜色 4 43" xfId="1018"/>
    <cellStyle name="60% - 强调文字颜色 6 50" xfId="1019"/>
    <cellStyle name="标题 1 4" xfId="1020"/>
    <cellStyle name="60% - 强调文字颜色 2 24" xfId="1021"/>
    <cellStyle name="60% - 强调文字颜色 2 19" xfId="1022"/>
    <cellStyle name="40% - 强调文字颜色 1 18" xfId="1023"/>
    <cellStyle name="40% - 强调文字颜色 1 23" xfId="1024"/>
    <cellStyle name="60% - 强调文字颜色 6 46" xfId="1025"/>
    <cellStyle name="40% - 强调文字颜色 5 50" xfId="1026"/>
    <cellStyle name="40% - 强调文字颜色 5 45" xfId="1027"/>
    <cellStyle name="20% - 强调文字颜色 4 39" xfId="1028"/>
    <cellStyle name="20% - 强调文字颜色 4 44" xfId="1029"/>
    <cellStyle name="60% - 强调文字颜色 6 51" xfId="1030"/>
    <cellStyle name="标题 1 5" xfId="1031"/>
    <cellStyle name="60% - 强调文字颜色 2 30" xfId="1032"/>
    <cellStyle name="60% - 强调文字颜色 2 25" xfId="1033"/>
    <cellStyle name="40% - 强调文字颜色 1 19" xfId="1034"/>
    <cellStyle name="40% - 强调文字颜色 1 24" xfId="1035"/>
    <cellStyle name="差_南沙C组团总包清单2010-10-29_合锦南沙南沙表" xfId="1036"/>
    <cellStyle name="60% - 强调文字颜色 6 47" xfId="1037"/>
    <cellStyle name="40% - 强调文字颜色 5 51" xfId="1038"/>
    <cellStyle name="40% - 强调文字颜色 5 46" xfId="1039"/>
    <cellStyle name="20% - 强调文字颜色 4 45" xfId="1040"/>
    <cellStyle name="20% - 强调文字颜色 4 50" xfId="1041"/>
    <cellStyle name="标题 1 6" xfId="1042"/>
    <cellStyle name="好_2009-08金域蓝湾二期A7-A9,F栋进度审批表 2" xfId="1043"/>
    <cellStyle name="60% - 强调文字颜色 2 31" xfId="1044"/>
    <cellStyle name="60% - 强调文字颜色 2 26" xfId="1045"/>
    <cellStyle name="40% - 强调文字颜色 1 25" xfId="1046"/>
    <cellStyle name="40% - 强调文字颜色 1 30" xfId="1047"/>
    <cellStyle name="40% - 强调文字颜色 5 47" xfId="1048"/>
    <cellStyle name="20% - 强调文字颜色 4 46" xfId="1049"/>
    <cellStyle name="20% - 强调文字颜色 4 51" xfId="1050"/>
    <cellStyle name="60% - 强调文字颜色 6 48" xfId="1051"/>
    <cellStyle name="标题 1 7" xfId="1052"/>
    <cellStyle name="60% - 强调文字颜色 2 33" xfId="1053"/>
    <cellStyle name="60% - 强调文字颜色 2 28" xfId="1054"/>
    <cellStyle name="40% - 强调文字颜色 1 27" xfId="1055"/>
    <cellStyle name="40% - 强调文字颜色 1 32" xfId="1056"/>
    <cellStyle name="差_广州市人大代表之家项目施工总承包-景观园林工程 2" xfId="1057"/>
    <cellStyle name="40% - Accent1" xfId="1058"/>
    <cellStyle name="差_柏悦湾项目一期精装T1栋与T4栋标段签约清单新科" xfId="1059"/>
    <cellStyle name="40% - 强调文字颜色 5 49" xfId="1060"/>
    <cellStyle name="20% - 强调文字颜色 4 48" xfId="1061"/>
    <cellStyle name="标题 1 9" xfId="1062"/>
    <cellStyle name="差_广州市人大代表之家项目施工总承包-景观园林工程" xfId="1063"/>
    <cellStyle name="40% - 强调文字颜色 6 11" xfId="1064"/>
    <cellStyle name="20% - 强调文字颜色 5 10" xfId="1065"/>
    <cellStyle name="40% - 强调文字颜色 6 12" xfId="1066"/>
    <cellStyle name="20% - 强调文字颜色 5 11" xfId="1067"/>
    <cellStyle name="差_Sheet1 (3)_东莞红珊瑚（二标）工程土建汇总明细表审_金珠湾•慧谷总部一期总承包工程甲控乙供主材暂定价格汇总表补充20140312_金珠湾•慧谷总部一期总承包工程工程量预算3-18安" xfId="1068"/>
    <cellStyle name="콤마_BOILER-CO1" xfId="1069"/>
    <cellStyle name="好_马术场--清单开项091109（三标园林）_广州城市规划展览中心终版（工程量清单）" xfId="1070"/>
    <cellStyle name="差_工程量清单（第三部分）（弱电标段一）090622_呈批初稿（广东工大）广州亚运城场馆弱电工程量清单(四标段）" xfId="1071"/>
    <cellStyle name="差_金沙洲B04展示区精装修签约清单（东方装饰100827 ）" xfId="1072"/>
    <cellStyle name="20% - 强调文字颜色 5 2" xfId="1073"/>
    <cellStyle name="60% - 强调文字颜色 3 11" xfId="1074"/>
    <cellStyle name="40% - 强调文字颜色 2 10" xfId="1075"/>
    <cellStyle name="60% - 强调文字颜色 1 8" xfId="1076"/>
    <cellStyle name="差_T1B_东莞红珊瑚（二标）工程土建汇总明细表审_金珠湾•慧谷总部一期总承包工程甲控乙供主材暂定价格汇总表补充20140312" xfId="1077"/>
    <cellStyle name="好_综合单价分析表（阿友修改版090211）_文冲售楼部装修招标清单控制价2011.6.29(终) 2" xfId="1078"/>
    <cellStyle name="40% - 强调文字颜色 6 32" xfId="1079"/>
    <cellStyle name="40% - 强调文字颜色 6 27" xfId="1080"/>
    <cellStyle name="20% - 强调文字颜色 5 26" xfId="1081"/>
    <cellStyle name="20% - 强调文字颜色 5 31" xfId="1082"/>
    <cellStyle name="20% - 强调文字颜色 5 5" xfId="1083"/>
    <cellStyle name="差_Sheet1 (2)_东莞红珊瑚（二标）工程土建汇总明细表审_金珠湾•慧谷总部一期总承包工程甲控乙供主材暂定价格汇总表补充20140312_金珠湾•慧谷总部一期总承包工程工程量预算3-18安" xfId="1084"/>
    <cellStyle name="差_2011～2012年广州万科园建绿化工程年度战略协议清单(2011年8月2日）" xfId="1085"/>
    <cellStyle name="差_马术场--清单开项091109（三标园林）_广州城市规划展览中心终版（安装） 2" xfId="1086"/>
    <cellStyle name="20% - 强调文字颜色 5 6" xfId="1087"/>
    <cellStyle name="20% - 强调文字颜色 5 7" xfId="1088"/>
    <cellStyle name="常规 2 50" xfId="1089"/>
    <cellStyle name="常规 2 45" xfId="1090"/>
    <cellStyle name="60% - Accent1" xfId="1091"/>
    <cellStyle name="20% - 强调文字颜色 5 9" xfId="1092"/>
    <cellStyle name="20% - 强调文字颜色 6 10" xfId="1093"/>
    <cellStyle name="20% - 强调文字颜色 6 11" xfId="1094"/>
    <cellStyle name="20% - 强调文字颜色 6 12" xfId="1095"/>
    <cellStyle name="Normal_0398_Master_Paradyne_Draft_Price_List" xfId="1096"/>
    <cellStyle name="差_马术场--清单开项091109（一标）_广州城市规划展览中心安装部分（工程量清单）051819钱 2" xfId="1097"/>
    <cellStyle name="20% - 强调文字颜色 6 13" xfId="1098"/>
    <cellStyle name="好_广州亚运城弱电工程量清单表格(一标段）0616 2" xfId="1099"/>
    <cellStyle name="20% - 强调文字颜色 6 14" xfId="1100"/>
    <cellStyle name="60% - 强调文字颜色 6 2" xfId="1101"/>
    <cellStyle name="20% - 强调文字颜色 6 15" xfId="1102"/>
    <cellStyle name="20% - 强调文字颜色 6 20" xfId="1103"/>
    <cellStyle name="60% - 强调文字颜色 6 3" xfId="1104"/>
    <cellStyle name="20% - 强调文字颜色 6 16" xfId="1105"/>
    <cellStyle name="20% - 强调文字颜色 6 21" xfId="1106"/>
    <cellStyle name="好_金域蓝湾B2-B3栋精装修招标清单(报甲方)_文冲售楼部装修招标清单控制价2011.6.29(终) 2" xfId="1107"/>
    <cellStyle name="60% - 强调文字颜色 6 4" xfId="1108"/>
    <cellStyle name="20% - 强调文字颜色 6 17" xfId="1109"/>
    <cellStyle name="20% - 强调文字颜色 6 22" xfId="1110"/>
    <cellStyle name="20% - 强调文字颜色 6 18" xfId="1111"/>
    <cellStyle name="20% - 强调文字颜色 6 23" xfId="1112"/>
    <cellStyle name="钢筋计算表 2 2" xfId="1113"/>
    <cellStyle name="20% - 强调文字颜色 6 19" xfId="1114"/>
    <cellStyle name="20% - 强调文字颜色 6 24" xfId="1115"/>
    <cellStyle name="20% - 强调文字颜色 6 25" xfId="1116"/>
    <cellStyle name="20% - 强调文字颜色 6 30" xfId="1117"/>
    <cellStyle name="20% - 强调文字颜色 6 3" xfId="1118"/>
    <cellStyle name="20% - 强调文字颜色 6 4" xfId="1119"/>
    <cellStyle name="20% - 强调文字颜色 6 5" xfId="1120"/>
    <cellStyle name="20% - 强调文字颜色 6 6" xfId="1121"/>
    <cellStyle name="20% - 强调文字颜色 6 7" xfId="1122"/>
    <cellStyle name="20% - 强调文字颜色 6 8" xfId="1123"/>
    <cellStyle name="差_Sheet1 (3)_红珊瑚二期工程--指标表_金珠湾•慧谷总部一期总承包工程工程量清单3-13安" xfId="1124"/>
    <cellStyle name="20% - 强调文字颜色 6 9" xfId="1125"/>
    <cellStyle name="60% - 强调文字颜色 2 40" xfId="1126"/>
    <cellStyle name="60% - 强调文字颜色 2 35" xfId="1127"/>
    <cellStyle name="40% - 强调文字颜色 1 29" xfId="1128"/>
    <cellStyle name="40% - 强调文字颜色 1 34" xfId="1129"/>
    <cellStyle name="40% - Accent3" xfId="1130"/>
    <cellStyle name="40% - Accent4" xfId="1131"/>
    <cellStyle name="Normal - Style1" xfId="1132"/>
    <cellStyle name="60% - 强调文字颜色 2 41" xfId="1133"/>
    <cellStyle name="60% - 强调文字颜色 2 36" xfId="1134"/>
    <cellStyle name="40% - 强调文字颜色 1 35" xfId="1135"/>
    <cellStyle name="40% - 强调文字颜色 1 40" xfId="1136"/>
    <cellStyle name="警告文本 2" xfId="1137"/>
    <cellStyle name="40% - Accent5" xfId="1138"/>
    <cellStyle name="差_马术场--清单开项091109（三标园林）_广州城市规划展览中心终版（工程量清单）" xfId="1139"/>
    <cellStyle name="60% - 强调文字颜色 2 42" xfId="1140"/>
    <cellStyle name="60% - 强调文字颜色 2 37" xfId="1141"/>
    <cellStyle name="40% - 强调文字颜色 1 36" xfId="1142"/>
    <cellStyle name="40% - 强调文字颜色 1 41" xfId="1143"/>
    <cellStyle name="警告文本 3" xfId="1144"/>
    <cellStyle name="40% - Accent6" xfId="1145"/>
    <cellStyle name="差_首层入户大堂" xfId="1146"/>
    <cellStyle name="60% - 强调文字颜色 2 43" xfId="1147"/>
    <cellStyle name="60% - 强调文字颜色 2 38" xfId="1148"/>
    <cellStyle name="40% - 强调文字颜色 1 37" xfId="1149"/>
    <cellStyle name="40% - 强调文字颜色 1 42" xfId="1150"/>
    <cellStyle name="40% - 强调文字颜色 1 2" xfId="1151"/>
    <cellStyle name="好_H地块景观工程量清单11(预算按询价) 2" xfId="1152"/>
    <cellStyle name="常规 9 2" xfId="1153"/>
    <cellStyle name="40% - 强调文字颜色 1 3" xfId="1154"/>
    <cellStyle name="표준_0N-HANDLING " xfId="1155"/>
    <cellStyle name="60% - 强调文字颜色 2 44" xfId="1156"/>
    <cellStyle name="60% - 强调文字颜色 2 39" xfId="1157"/>
    <cellStyle name="40% - 强调文字颜色 1 38" xfId="1158"/>
    <cellStyle name="40% - 强调文字颜色 1 43" xfId="1159"/>
    <cellStyle name="60% - 强调文字颜色 2 50" xfId="1160"/>
    <cellStyle name="60% - 强调文字颜色 2 45" xfId="1161"/>
    <cellStyle name="40% - 强调文字颜色 1 39" xfId="1162"/>
    <cellStyle name="40% - 强调文字颜色 1 44" xfId="1163"/>
    <cellStyle name="40% - 强调文字颜色 1 4" xfId="1164"/>
    <cellStyle name="60% - 强调文字颜色 2 51" xfId="1165"/>
    <cellStyle name="60% - 强调文字颜色 2 46" xfId="1166"/>
    <cellStyle name="40% - 强调文字颜色 1 45" xfId="1167"/>
    <cellStyle name="40% - 强调文字颜色 1 50" xfId="1168"/>
    <cellStyle name="60% - 强调文字颜色 2 47" xfId="1169"/>
    <cellStyle name="40% - 强调文字颜色 1 46" xfId="1170"/>
    <cellStyle name="40% - 强调文字颜色 1 51" xfId="1171"/>
    <cellStyle name="差_金域蓝湾二期B9B10栋精装修招标清单(分析） 2" xfId="1172"/>
    <cellStyle name="60% - 强调文字颜色 2 48" xfId="1173"/>
    <cellStyle name="40% - 强调文字颜色 1 47" xfId="1174"/>
    <cellStyle name="好_2011～2012年广州万科园建绿化工程年度战略(预算)..." xfId="1175"/>
    <cellStyle name="40% - 强调文字颜色 1 5" xfId="1176"/>
    <cellStyle name="差_T1B_保利金沙洲B3701A04地块项目土建及水电安装工程后期样板房增加工程项目汇总表_金珠湾•慧谷总部一期总承包工程甲控乙供主材暂定价格汇总表补充20140312_金珠湾•慧谷总部一期总承包工程工程量预算3-18安" xfId="1177"/>
    <cellStyle name="40% - 强调文字颜色 1 6" xfId="1178"/>
    <cellStyle name="40% - 强调文字颜色 1 8" xfId="1179"/>
    <cellStyle name="40% - 强调文字颜色 1 9" xfId="1180"/>
    <cellStyle name="差_万科文冲项目售楼部洁具报价单01" xfId="1181"/>
    <cellStyle name="好_派出所精装修标底招标清单2" xfId="1182"/>
    <cellStyle name="40% - 强调文字颜色 2 2" xfId="1183"/>
    <cellStyle name="好_二期T5栋至T8栋总包水电预算对数版20101110_万科科学城A3、A4、A20栋总包招标清单20110810超（修改1）" xfId="1184"/>
    <cellStyle name="好_大坦沙一期总包预算调差20100403_合锦南沙南沙表" xfId="1185"/>
    <cellStyle name="40% - 强调文字颜色 2 3" xfId="1186"/>
    <cellStyle name="40% - 强调文字颜色 2 5" xfId="1187"/>
    <cellStyle name="40% - 强调文字颜色 2 6" xfId="1188"/>
    <cellStyle name="40% - 强调文字颜色 2 7" xfId="1189"/>
    <cellStyle name="40% - 强调文字颜色 2 8" xfId="1190"/>
    <cellStyle name="40% - 强调文字颜色 2 9" xfId="1191"/>
    <cellStyle name="警告文本 41" xfId="1192"/>
    <cellStyle name="警告文本 36" xfId="1193"/>
    <cellStyle name="差_2009-08金域蓝湾二期A7-A9,F栋进度审批表 2" xfId="1194"/>
    <cellStyle name="60% - 强调文字颜色 1 33" xfId="1195"/>
    <cellStyle name="60% - 强调文字颜色 1 28" xfId="1196"/>
    <cellStyle name="40% - 强调文字颜色 3 2" xfId="1197"/>
    <cellStyle name="60% - 强调文字颜色 1 34" xfId="1198"/>
    <cellStyle name="60% - 强调文字颜色 1 29" xfId="1199"/>
    <cellStyle name="差_园建、机电主材表格式（马术完整）_02马术场--清单开项1218（一标）" xfId="1200"/>
    <cellStyle name="40% - 强调文字颜色 3 3" xfId="1201"/>
    <cellStyle name="60% - 强调文字颜色 1 40" xfId="1202"/>
    <cellStyle name="60% - 强调文字颜色 1 35" xfId="1203"/>
    <cellStyle name="40% - 强调文字颜色 3 4" xfId="1204"/>
    <cellStyle name="60% - 强调文字颜色 1 41" xfId="1205"/>
    <cellStyle name="60% - 强调文字颜色 1 36" xfId="1206"/>
    <cellStyle name="40% - 强调文字颜色 3 5" xfId="1207"/>
    <cellStyle name="好_广州城市规划展览中心终版（工程量清单） 2" xfId="1208"/>
    <cellStyle name="60% - 强调文字颜色 1 42" xfId="1209"/>
    <cellStyle name="60% - 强调文字颜色 1 37" xfId="1210"/>
    <cellStyle name="差_限价清单 2" xfId="1211"/>
    <cellStyle name="40% - 强调文字颜色 3 6" xfId="1212"/>
    <cellStyle name="60% - 强调文字颜色 1 43" xfId="1213"/>
    <cellStyle name="60% - 强调文字颜色 1 38" xfId="1214"/>
    <cellStyle name="40% - 强调文字颜色 3 7" xfId="1215"/>
    <cellStyle name="60% - 强调文字颜色 1 44" xfId="1216"/>
    <cellStyle name="60% - 强调文字颜色 1 39" xfId="1217"/>
    <cellStyle name="好_金域蓝湾二期基坑支护招标清单（阿友修改版090211）_文冲售楼部装修招标清单控制价2011.6.29(终)" xfId="1218"/>
    <cellStyle name="40% - 强调文字颜色 3 8" xfId="1219"/>
    <cellStyle name="60% - 强调文字颜色 1 50" xfId="1220"/>
    <cellStyle name="60% - 强调文字颜色 1 45" xfId="1221"/>
    <cellStyle name="40% - 强调文字颜色 3 9" xfId="1222"/>
    <cellStyle name="常规 3 2 34" xfId="1223"/>
    <cellStyle name="常规 3 2 29" xfId="1224"/>
    <cellStyle name="60% - 强调文字颜色 5 11" xfId="1225"/>
    <cellStyle name="40% - 强调文字颜色 4 10" xfId="1226"/>
    <cellStyle name="差_T1B_金珠湾•慧谷总部一期总承包工程工程量清单3-13安_金珠湾•慧谷总部一期总承包工程工程量预算3-18安" xfId="1227"/>
    <cellStyle name="40% - 强调文字颜色 4 2" xfId="1228"/>
    <cellStyle name="差_A7-9栋非示范区园建绿化清单090309(对标) 2" xfId="1229"/>
    <cellStyle name="好_金域蓝湾三期标段2桩基招标清单(100829) 2" xfId="1230"/>
    <cellStyle name="40% - 强调文字颜色 4 4" xfId="1231"/>
    <cellStyle name="40% - 强调文字颜色 4 5" xfId="1232"/>
    <cellStyle name="好_限价清单" xfId="1233"/>
    <cellStyle name="40% - 强调文字颜色 4 6" xfId="1234"/>
    <cellStyle name="好_文冲售楼部装修招标清单控制价2011.6.29(终) 2" xfId="1235"/>
    <cellStyle name="40% - 强调文字颜色 4 7" xfId="1236"/>
    <cellStyle name="差_Sheet1 (2)_红珊瑚二期工程--指标表_金珠湾•慧谷总部一期总承包工程工程量清单3-13安_金珠湾•慧谷总部一期总承包工程工程量预算3-18安" xfId="1237"/>
    <cellStyle name="差_园建、机电主材表格式（马术完整）_广州城市规划展览中心安装部分（工程量清单）051819钱" xfId="1238"/>
    <cellStyle name="40% - 强调文字颜色 4 9" xfId="1239"/>
    <cellStyle name="差_文冲项目一期(I1-I4栋)总承包机电工程量清单(机电)招标清单2011.5.22" xfId="1240"/>
    <cellStyle name="40% - 强调文字颜色 5 2" xfId="1241"/>
    <cellStyle name="40% - 强调文字颜色 5 3" xfId="1242"/>
    <cellStyle name="40% - 强调文字颜色 5 4" xfId="1243"/>
    <cellStyle name="40% - 强调文字颜色 5 5" xfId="1244"/>
    <cellStyle name="40% - 强调文字颜色 5 7" xfId="1245"/>
    <cellStyle name="40% - 强调文字颜色 5 8" xfId="1246"/>
    <cellStyle name="40% - 强调文字颜色 5 9" xfId="1247"/>
    <cellStyle name="40% - 强调文字颜色 6 10" xfId="1248"/>
    <cellStyle name="40% - 强调文字颜色 6 2" xfId="1249"/>
    <cellStyle name="标题 17" xfId="1250"/>
    <cellStyle name="标题 22" xfId="1251"/>
    <cellStyle name="40% - 强调文字颜色 6 3" xfId="1252"/>
    <cellStyle name="标题 18" xfId="1253"/>
    <cellStyle name="标题 23" xfId="1254"/>
    <cellStyle name="40% - 强调文字颜色 6 4" xfId="1255"/>
    <cellStyle name="标题 19" xfId="1256"/>
    <cellStyle name="标题 24" xfId="1257"/>
    <cellStyle name="差_E04样板房清单（初步审核-08年7月14日） 2" xfId="1258"/>
    <cellStyle name="40% - 强调文字颜色 6 5" xfId="1259"/>
    <cellStyle name="标题 25" xfId="1260"/>
    <cellStyle name="标题 30" xfId="1261"/>
    <cellStyle name="40% - 强调文字颜色 6 6" xfId="1262"/>
    <cellStyle name="标题 26" xfId="1263"/>
    <cellStyle name="标题 31" xfId="1264"/>
    <cellStyle name="40% - 强调文字颜色 6 7" xfId="1265"/>
    <cellStyle name="标题 27" xfId="1266"/>
    <cellStyle name="标题 32" xfId="1267"/>
    <cellStyle name="差_T1B_保利金沙洲B3701A04地块项目土建及水电安装工程后期样板房增加工程项目汇总表_金珠湾•慧谷总部一期总承包工程工程量清单3-13安_金珠湾•慧谷总部一期总承包工程工程量预算3-18安" xfId="1268"/>
    <cellStyle name="40% - 强调文字颜色 6 8" xfId="1269"/>
    <cellStyle name="标题 28" xfId="1270"/>
    <cellStyle name="标题 33" xfId="1271"/>
    <cellStyle name="好_广州亚运城弱电工程量清单表格(一标段）0616_呈批初稿（广东工大）广州亚运城场馆弱电工程量清单(四标段）" xfId="1272"/>
    <cellStyle name="40% - 强调文字颜色 6 9" xfId="1273"/>
    <cellStyle name="标题 29" xfId="1274"/>
    <cellStyle name="标题 34" xfId="1275"/>
    <cellStyle name="常规 2 51" xfId="1276"/>
    <cellStyle name="常规 2 46" xfId="1277"/>
    <cellStyle name="60% - Accent2" xfId="1278"/>
    <cellStyle name="常规 2 52" xfId="1279"/>
    <cellStyle name="常规 2 47" xfId="1280"/>
    <cellStyle name="60% - Accent3" xfId="1281"/>
    <cellStyle name="差_万科办公室装修招标清单2010(1)(1).11.23调整后）" xfId="1282"/>
    <cellStyle name="常规 2 53" xfId="1283"/>
    <cellStyle name="常规 2 48" xfId="1284"/>
    <cellStyle name="60% - Accent4" xfId="1285"/>
    <cellStyle name="Comma_5 Series SW" xfId="1286"/>
    <cellStyle name="强调文字颜色 4 2" xfId="1287"/>
    <cellStyle name="常规 2 54" xfId="1288"/>
    <cellStyle name="常规 2 49" xfId="1289"/>
    <cellStyle name="60% - Accent5" xfId="1290"/>
    <cellStyle name="强调文字颜色 4 3" xfId="1291"/>
    <cellStyle name="常规 2 60" xfId="1292"/>
    <cellStyle name="常规 2 55" xfId="1293"/>
    <cellStyle name="60% - Accent6" xfId="1294"/>
    <cellStyle name="链接单元格 44" xfId="1295"/>
    <cellStyle name="链接单元格 39" xfId="1296"/>
    <cellStyle name="60% - 强调文字颜色 1 10" xfId="1297"/>
    <cellStyle name="链接单元格 51" xfId="1298"/>
    <cellStyle name="链接单元格 46" xfId="1299"/>
    <cellStyle name="60% - 强调文字颜色 1 12" xfId="1300"/>
    <cellStyle name="链接单元格 47" xfId="1301"/>
    <cellStyle name="60% - 强调文字颜色 1 13" xfId="1302"/>
    <cellStyle name="链接单元格 48" xfId="1303"/>
    <cellStyle name="60% - 强调文字颜色 1 14" xfId="1304"/>
    <cellStyle name="链接单元格 49" xfId="1305"/>
    <cellStyle name="60% - 强调文字颜色 1 20" xfId="1306"/>
    <cellStyle name="60% - 强调文字颜色 1 15" xfId="1307"/>
    <cellStyle name="60% - 强调文字颜色 1 21" xfId="1308"/>
    <cellStyle name="60% - 强调文字颜色 1 16" xfId="1309"/>
    <cellStyle name="差_报价清单(万科金域华府全期永久用电工程) 2" xfId="1310"/>
    <cellStyle name="60% - 强调文字颜色 1 22" xfId="1311"/>
    <cellStyle name="60% - 强调文字颜色 1 17" xfId="1312"/>
    <cellStyle name="好_总包预算造价对比表" xfId="1313"/>
    <cellStyle name="60% - 强调文字颜色 1 23" xfId="1314"/>
    <cellStyle name="60% - 强调文字颜色 1 18" xfId="1315"/>
    <cellStyle name="60% - 强调文字颜色 1 24" xfId="1316"/>
    <cellStyle name="60% - 强调文字颜色 1 19" xfId="1317"/>
    <cellStyle name="60% - 强调文字颜色 1 31" xfId="1318"/>
    <cellStyle name="60% - 强调文字颜色 1 26" xfId="1319"/>
    <cellStyle name="60% - 强调文字颜色 1 32" xfId="1320"/>
    <cellStyle name="60% - 强调文字颜色 1 27" xfId="1321"/>
    <cellStyle name="60% - 强调文字颜色 1 51" xfId="1322"/>
    <cellStyle name="60% - 强调文字颜色 1 46" xfId="1323"/>
    <cellStyle name="60% - 强调文字颜色 1 47" xfId="1324"/>
    <cellStyle name="60% - 强调文字颜色 1 48" xfId="1325"/>
    <cellStyle name="60% - 强调文字颜色 1 49" xfId="1326"/>
    <cellStyle name="60% - 强调文字颜色 2 2" xfId="1327"/>
    <cellStyle name="60% - 强调文字颜色 2 4" xfId="1328"/>
    <cellStyle name="60% - 强调文字颜色 2 5" xfId="1329"/>
    <cellStyle name="60% - 强调文字颜色 2 6" xfId="1330"/>
    <cellStyle name="60% - 强调文字颜色 2 7" xfId="1331"/>
    <cellStyle name="60% - 强调文字颜色 2 8" xfId="1332"/>
    <cellStyle name="60% - 强调文字颜色 2 9" xfId="1333"/>
    <cellStyle name="60% - 强调文字颜色 3 3" xfId="1334"/>
    <cellStyle name="好_园建、机电主材表格式（马术完整）_02马术场--清单开项1218（一标）" xfId="1335"/>
    <cellStyle name="60% - 强调文字颜色 3 4" xfId="1336"/>
    <cellStyle name="差_E04样板房清单（初步审核-08年7月14日）_文冲售楼部装修招标清单控制价2011.6.29(终) 2" xfId="1337"/>
    <cellStyle name="60% - 强调文字颜色 3 5" xfId="1338"/>
    <cellStyle name="好_万科三期桩基础成本(6.1) 2" xfId="1339"/>
    <cellStyle name="60% - 强调文字颜色 3 7" xfId="1340"/>
    <cellStyle name="60% - 强调文字颜色 3 8" xfId="1341"/>
    <cellStyle name="60% - 强调文字颜色 3 9" xfId="1342"/>
    <cellStyle name="60% - 强调文字颜色 4 10" xfId="1343"/>
    <cellStyle name="汇总 54" xfId="1344"/>
    <cellStyle name="汇总 49" xfId="1345"/>
    <cellStyle name="差_单价分析" xfId="1346"/>
    <cellStyle name="60% - 强调文字颜色 4 2" xfId="1347"/>
    <cellStyle name="差_E04样板房清单（初步审核-08年7月14日）" xfId="1348"/>
    <cellStyle name="60% - 强调文字颜色 4 3" xfId="1349"/>
    <cellStyle name="60% - 强调文字颜色 4 4" xfId="1350"/>
    <cellStyle name="60% - 强调文字颜色 4 5" xfId="1351"/>
    <cellStyle name="60% - 强调文字颜色 4 6" xfId="1352"/>
    <cellStyle name="60% - 强调文字颜色 4 7" xfId="1353"/>
    <cellStyle name="差_门窗主材计算规则（修改尺寸计算原则081024）" xfId="1354"/>
    <cellStyle name="60% - 强调文字颜色 4 8" xfId="1355"/>
    <cellStyle name="60% - 强调文字颜色 4 9" xfId="1356"/>
    <cellStyle name="常规 3 2 33" xfId="1357"/>
    <cellStyle name="常规 3 2 28" xfId="1358"/>
    <cellStyle name="60% - 强调文字颜色 5 10" xfId="1359"/>
    <cellStyle name="千位分隔 3 30" xfId="1360"/>
    <cellStyle name="千位分隔 3 25" xfId="1361"/>
    <cellStyle name="60% - 强调文字颜色 5 2" xfId="1362"/>
    <cellStyle name="千位分隔 3 31" xfId="1363"/>
    <cellStyle name="千位分隔 3 26" xfId="1364"/>
    <cellStyle name="60% - 强调文字颜色 5 3" xfId="1365"/>
    <cellStyle name="差_中天七建2009年9月20日进度申请款B4~B8-审批表" xfId="1366"/>
    <cellStyle name="差_马术场--清单开项091109（三标园林）_广州城市规划展览中心安装部分（工程量清单）051819钱" xfId="1367"/>
    <cellStyle name="千位分隔 3 32" xfId="1368"/>
    <cellStyle name="千位分隔 3 27" xfId="1369"/>
    <cellStyle name="60% - 强调文字颜色 5 4" xfId="1370"/>
    <cellStyle name="千位分隔 3 33" xfId="1371"/>
    <cellStyle name="千位分隔 3 28" xfId="1372"/>
    <cellStyle name="60% - 强调文字颜色 5 5" xfId="1373"/>
    <cellStyle name="千位分隔 3 34" xfId="1374"/>
    <cellStyle name="千位分隔 3 29" xfId="1375"/>
    <cellStyle name="60% - 强调文字颜色 5 6" xfId="1376"/>
    <cellStyle name="千位分隔 3 40" xfId="1377"/>
    <cellStyle name="千位分隔 3 35" xfId="1378"/>
    <cellStyle name="好_Sheet1 (2)_东莞红珊瑚（二标）工程土建汇总明细表审_金珠湾•慧谷总部一期总承包工程工程量清单3-13安" xfId="1379"/>
    <cellStyle name="60% - 强调文字颜色 5 7" xfId="1380"/>
    <cellStyle name="千位分隔 3 41" xfId="1381"/>
    <cellStyle name="千位分隔 3 36" xfId="1382"/>
    <cellStyle name="60% - 强调文字颜色 5 8" xfId="1383"/>
    <cellStyle name="千位分隔 3 42" xfId="1384"/>
    <cellStyle name="千位分隔 3 37" xfId="1385"/>
    <cellStyle name="60% - 强调文字颜色 5 9" xfId="1386"/>
    <cellStyle name="60% - 强调文字颜色 6 10" xfId="1387"/>
    <cellStyle name="60% - 强调文字颜色 6 5" xfId="1388"/>
    <cellStyle name="60% - 强调文字颜色 6 6" xfId="1389"/>
    <cellStyle name="60% - 强调文字颜色 6 7" xfId="1390"/>
    <cellStyle name="60% - 强调文字颜色 6 8" xfId="1391"/>
    <cellStyle name="好_%E5%B7%A5%E7%A8%8B%E9%87%8F%E6%8B%9B%E6%A0%87%E6%B8%85%E5%8D%95%282010%5B1%5D.4.26%29(1)" xfId="1392"/>
    <cellStyle name="60% - 强调文字颜色 6 9" xfId="1393"/>
    <cellStyle name="Accent1" xfId="1394"/>
    <cellStyle name="Accent2" xfId="1395"/>
    <cellStyle name="常规 10 7" xfId="1396"/>
    <cellStyle name="Accent3" xfId="1397"/>
    <cellStyle name="Accent4" xfId="1398"/>
    <cellStyle name="Accent6" xfId="1399"/>
    <cellStyle name="Bad" xfId="1400"/>
    <cellStyle name="Calculation" xfId="1401"/>
    <cellStyle name="category" xfId="1402"/>
    <cellStyle name="常规 20" xfId="1403"/>
    <cellStyle name="常规 15" xfId="1404"/>
    <cellStyle name="Check Cell" xfId="1405"/>
    <cellStyle name="ColLevel_0" xfId="1406"/>
    <cellStyle name="Column_Title" xfId="1407"/>
    <cellStyle name="标题 2 2" xfId="1408"/>
    <cellStyle name="差_引导页" xfId="1409"/>
    <cellStyle name="Comma [0]_ARN (2)" xfId="1410"/>
    <cellStyle name="Currency [0]_ARN (2)" xfId="1411"/>
    <cellStyle name="Currency_ARN (2)" xfId="1412"/>
    <cellStyle name="差_A7-9栋非示范区园建绿化清单090309(对标)_合锦南沙南沙表" xfId="1413"/>
    <cellStyle name="Explanatory Text" xfId="1414"/>
    <cellStyle name="Good" xfId="1415"/>
    <cellStyle name="常规 10" xfId="1416"/>
    <cellStyle name="Grey" xfId="1417"/>
    <cellStyle name="标题 46" xfId="1418"/>
    <cellStyle name="标题 51" xfId="1419"/>
    <cellStyle name="HEADER" xfId="1420"/>
    <cellStyle name="千位分隔 13" xfId="1421"/>
    <cellStyle name="Header1" xfId="1422"/>
    <cellStyle name="差_常州云山诗意（销售区-投标） 2" xfId="1423"/>
    <cellStyle name="千位分隔 14" xfId="1424"/>
    <cellStyle name="Header2" xfId="1425"/>
    <cellStyle name="Heading 2" xfId="1426"/>
    <cellStyle name="Heading 3" xfId="1427"/>
    <cellStyle name="好_金域蓝湾二期基坑支护招标清单（阿友修改版090211）_文冲售楼部装修招标清单控制价2011.6.29(终) 2" xfId="1428"/>
    <cellStyle name="Heading 4" xfId="1429"/>
    <cellStyle name="Input" xfId="1430"/>
    <cellStyle name="常规 2 19" xfId="1431"/>
    <cellStyle name="常规 2 24" xfId="1432"/>
    <cellStyle name="千位分隔 2 4" xfId="1433"/>
    <cellStyle name="Input [yellow]" xfId="1434"/>
    <cellStyle name="解释性文本 6" xfId="1435"/>
    <cellStyle name="Jun" xfId="1436"/>
    <cellStyle name="差 3" xfId="1437"/>
    <cellStyle name="标题 1 18" xfId="1438"/>
    <cellStyle name="标题 1 23" xfId="1439"/>
    <cellStyle name="百分比 2 14" xfId="1440"/>
    <cellStyle name="Linked Cell" xfId="1441"/>
    <cellStyle name="差_Sheet1 (2)_东莞红珊瑚（二标）工程土建汇总明细表审" xfId="1442"/>
    <cellStyle name="Model" xfId="1443"/>
    <cellStyle name="千位分隔 23" xfId="1444"/>
    <cellStyle name="千位分隔 18" xfId="1445"/>
    <cellStyle name="标题 4 13" xfId="1446"/>
    <cellStyle name="Neutral" xfId="1447"/>
    <cellStyle name="Normal" xfId="1448"/>
    <cellStyle name="差_测算 2" xfId="1449"/>
    <cellStyle name="Normal 2" xfId="1450"/>
    <cellStyle name="差_万科云山二期铝合金及护栏统计清单" xfId="1451"/>
    <cellStyle name="好_Sheet1 (3)_金珠湾•慧谷总部一期总承包工程甲控乙供主材暂定价格汇总表补充20140312_金珠湾•慧谷总部一期总承包工程工程量预算3-18安" xfId="1452"/>
    <cellStyle name="好_04地块永久用电工程投标清单（344万） 2" xfId="1453"/>
    <cellStyle name="常规 3 7 2" xfId="1454"/>
    <cellStyle name="Normal 3" xfId="1455"/>
    <cellStyle name="钢筋计算表 5" xfId="1456"/>
    <cellStyle name="Normal 3 2" xfId="1457"/>
    <cellStyle name="Normal 4" xfId="1458"/>
    <cellStyle name="差_大坦沙一期总包预算调差20100403 2" xfId="1459"/>
    <cellStyle name="Normal 5" xfId="1460"/>
    <cellStyle name="计算 22" xfId="1461"/>
    <cellStyle name="计算 17" xfId="1462"/>
    <cellStyle name="Note 2" xfId="1463"/>
    <cellStyle name="常规 2 2 75" xfId="1464"/>
    <cellStyle name="好_广州市房屋建筑和市政基础设施工程施工招标控制价编制说明、工程概况表-广州医学院" xfId="1465"/>
    <cellStyle name="常规 7 6" xfId="1466"/>
    <cellStyle name="Output" xfId="1467"/>
    <cellStyle name="Percent [2]" xfId="1468"/>
    <cellStyle name="RowLevel_0" xfId="1469"/>
    <cellStyle name="subhead" xfId="1470"/>
    <cellStyle name="Total" xfId="1471"/>
    <cellStyle name="Warning Text" xfId="1472"/>
    <cellStyle name="百分比 2" xfId="1473"/>
    <cellStyle name="百分比 2 10" xfId="1474"/>
    <cellStyle name="百分比 2 11" xfId="1475"/>
    <cellStyle name="百分比 2 12" xfId="1476"/>
    <cellStyle name="差_广州万科大坦沙项目小学精装招标清单2" xfId="1477"/>
    <cellStyle name="差_2011～2012年广州万科园建绿化工程年度战略(水电)... 2" xfId="1478"/>
    <cellStyle name="百分比 2 13" xfId="1479"/>
    <cellStyle name="百分比 2 15" xfId="1480"/>
    <cellStyle name="百分比 2 20" xfId="1481"/>
    <cellStyle name="百分比 2 16" xfId="1482"/>
    <cellStyle name="百分比 2 21" xfId="1483"/>
    <cellStyle name="差_广州万科清远项目二期标段一桩基冲孔桩B13~B17栋工程报价 2" xfId="1484"/>
    <cellStyle name="百分比 2 17" xfId="1485"/>
    <cellStyle name="百分比 2 22" xfId="1486"/>
    <cellStyle name="百分比 2 18" xfId="1487"/>
    <cellStyle name="百分比 2 23" xfId="1488"/>
    <cellStyle name="百分比 2 19" xfId="1489"/>
    <cellStyle name="百分比 2 24" xfId="1490"/>
    <cellStyle name="百分比 2 2" xfId="1491"/>
    <cellStyle name="百分比 2 2 2" xfId="1492"/>
    <cellStyle name="百分比 2 25" xfId="1493"/>
    <cellStyle name="百分比 2 30" xfId="1494"/>
    <cellStyle name="百分比 2 26" xfId="1495"/>
    <cellStyle name="百分比 2 31" xfId="1496"/>
    <cellStyle name="百分比 2 27" xfId="1497"/>
    <cellStyle name="百分比 2 32" xfId="1498"/>
    <cellStyle name="百分比 2 28" xfId="1499"/>
    <cellStyle name="百分比 2 33" xfId="1500"/>
    <cellStyle name="好_广州城市规划展览中心安装部分（工程量清单）051819钱 2" xfId="1501"/>
    <cellStyle name="百分比 2 29" xfId="1502"/>
    <cellStyle name="百分比 2 34" xfId="1503"/>
    <cellStyle name="差_安装标段2" xfId="1504"/>
    <cellStyle name="百分比 2 3" xfId="1505"/>
    <cellStyle name="百分比 2 36" xfId="1506"/>
    <cellStyle name="百分比 2 41" xfId="1507"/>
    <cellStyle name="百分比 2 37" xfId="1508"/>
    <cellStyle name="百分比 2 42" xfId="1509"/>
    <cellStyle name="百分比 2 38" xfId="1510"/>
    <cellStyle name="百分比 2 43" xfId="1511"/>
    <cellStyle name="百分比 2 39" xfId="1512"/>
    <cellStyle name="百分比 2 44" xfId="1513"/>
    <cellStyle name="百分比 2 4" xfId="1514"/>
    <cellStyle name="百分比 2 45" xfId="1515"/>
    <cellStyle name="百分比 2 50" xfId="1516"/>
    <cellStyle name="好_广州万科大坦沙项目小学精装招标清单2" xfId="1517"/>
    <cellStyle name="百分比 2 46" xfId="1518"/>
    <cellStyle name="百分比 2 51" xfId="1519"/>
    <cellStyle name="百分比 2 47" xfId="1520"/>
    <cellStyle name="百分比 2 52" xfId="1521"/>
    <cellStyle name="差_H地块绿化工程量清单1" xfId="1522"/>
    <cellStyle name="百分比 2 49" xfId="1523"/>
    <cellStyle name="百分比 2 54" xfId="1524"/>
    <cellStyle name="百分比 2 5" xfId="1525"/>
    <cellStyle name="百分比 2 55" xfId="1526"/>
    <cellStyle name="百分比 2 60" xfId="1527"/>
    <cellStyle name="差_二期T5栋至T8栋总包水电预算对数版20101110_万科科学城A3、A4、A20栋总包招标清单20110810静（修改）" xfId="1528"/>
    <cellStyle name="百分比 2 56" xfId="1529"/>
    <cellStyle name="百分比 2 61" xfId="1530"/>
    <cellStyle name="百分比 2 57" xfId="1531"/>
    <cellStyle name="百分比 2 62" xfId="1532"/>
    <cellStyle name="百分比 2 58" xfId="1533"/>
    <cellStyle name="百分比 2 63" xfId="1534"/>
    <cellStyle name="差_广州万科金沙洲B04地块总包招标清单(工程量对数 后挂网100305)_合锦南沙南沙表" xfId="1535"/>
    <cellStyle name="百分比 2 59" xfId="1536"/>
    <cellStyle name="百分比 2 64" xfId="1537"/>
    <cellStyle name="好_广州万科万科城2期E01~E04精装修招标清单-套用上海五建价" xfId="1538"/>
    <cellStyle name="百分比 2 6" xfId="1539"/>
    <cellStyle name="常规 15 2" xfId="1540"/>
    <cellStyle name="百分比 2 65" xfId="1541"/>
    <cellStyle name="百分比 2 70" xfId="1542"/>
    <cellStyle name="强调文字颜色 1 8" xfId="1543"/>
    <cellStyle name="差_09192009清单开项范本(含清单修正)_广州城市规划展览中心终版（安装）" xfId="1544"/>
    <cellStyle name="计算 2" xfId="1545"/>
    <cellStyle name="百分比 2 66" xfId="1546"/>
    <cellStyle name="百分比 2 71" xfId="1547"/>
    <cellStyle name="计算 3" xfId="1548"/>
    <cellStyle name="百分比 2 67" xfId="1549"/>
    <cellStyle name="百分比 2 72" xfId="1550"/>
    <cellStyle name="计算 4" xfId="1551"/>
    <cellStyle name="百分比 2 68" xfId="1552"/>
    <cellStyle name="百分比 2 73" xfId="1553"/>
    <cellStyle name="计算 5" xfId="1554"/>
    <cellStyle name="百分比 2 69" xfId="1555"/>
    <cellStyle name="百分比 2 7" xfId="1556"/>
    <cellStyle name="百分比 2 8" xfId="1557"/>
    <cellStyle name="百分比 2 9" xfId="1558"/>
    <cellStyle name="百分比 2_6栋架空层、住户大堂精装饰" xfId="1559"/>
    <cellStyle name="百分比 3" xfId="1560"/>
    <cellStyle name="好_金域蓝湾B2-B3栋精装修招标清单(报甲方)_文冲售楼部装修招标清单控制价2011.6.29(终)" xfId="1561"/>
    <cellStyle name="百分比 3 2" xfId="1562"/>
    <cellStyle name="差_20100127报价要求及报价清单（主材表）" xfId="1563"/>
    <cellStyle name="差_广州万科金沙洲B04地块总包招标清单(工程量对数 后挂网100305) 2" xfId="1564"/>
    <cellStyle name="差_装修清单（达宇）" xfId="1565"/>
    <cellStyle name="百分比 4" xfId="1566"/>
    <cellStyle name="差_T1B_红珊瑚二期工程--指标表" xfId="1567"/>
    <cellStyle name="百分比 4 2" xfId="1568"/>
    <cellStyle name="常规 2 2 6" xfId="1569"/>
    <cellStyle name="千位分隔 3 63" xfId="1570"/>
    <cellStyle name="千位分隔 3 58" xfId="1571"/>
    <cellStyle name="捠壿 [0.00]_PRODUCT DETAIL Q1" xfId="1572"/>
    <cellStyle name="備" xfId="1573"/>
    <cellStyle name="输出 8" xfId="1574"/>
    <cellStyle name="差_马术场--清单开项091109（一标）_广州城市规划展览中心安装部分（工程量清单）051819钱" xfId="1575"/>
    <cellStyle name="标题 1 10" xfId="1576"/>
    <cellStyle name="差_T090422亚运中小学工程量清单开项汇总（20090420）晚-打印版_呈批初稿（飞碟）广州亚运城场馆弱电工程量清单(一标段）" xfId="1577"/>
    <cellStyle name="标题 1 11" xfId="1578"/>
    <cellStyle name="标题 1 12" xfId="1579"/>
    <cellStyle name="差_万科办公室装修招标清单（审核12-21）" xfId="1580"/>
    <cellStyle name="标题 1 13" xfId="1581"/>
    <cellStyle name="标题 1 14" xfId="1582"/>
    <cellStyle name="标题 1 16" xfId="1583"/>
    <cellStyle name="标题 1 21" xfId="1584"/>
    <cellStyle name="解释性文本 5" xfId="1585"/>
    <cellStyle name="差 2" xfId="1586"/>
    <cellStyle name="标题 1 17" xfId="1587"/>
    <cellStyle name="标题 1 22" xfId="1588"/>
    <cellStyle name="解释性文本 7" xfId="1589"/>
    <cellStyle name="差 4" xfId="1590"/>
    <cellStyle name="标题 1 19" xfId="1591"/>
    <cellStyle name="标题 1 24" xfId="1592"/>
    <cellStyle name="解释性文本 8" xfId="1593"/>
    <cellStyle name="差 5" xfId="1594"/>
    <cellStyle name="标题 1 25" xfId="1595"/>
    <cellStyle name="标题 1 30" xfId="1596"/>
    <cellStyle name="解释性文本 9" xfId="1597"/>
    <cellStyle name="差 6" xfId="1598"/>
    <cellStyle name="标题 1 26" xfId="1599"/>
    <cellStyle name="标题 1 31" xfId="1600"/>
    <cellStyle name="差 8" xfId="1601"/>
    <cellStyle name="标题 1 28" xfId="1602"/>
    <cellStyle name="标题 1 33" xfId="1603"/>
    <cellStyle name="差 9" xfId="1604"/>
    <cellStyle name="好_20090227兰乔圣菲非展示区中轴景观二园建招标清单" xfId="1605"/>
    <cellStyle name="标题 1 29" xfId="1606"/>
    <cellStyle name="标题 1 34" xfId="1607"/>
    <cellStyle name="标题 1 35" xfId="1608"/>
    <cellStyle name="标题 1 40" xfId="1609"/>
    <cellStyle name="标题 1 36" xfId="1610"/>
    <cellStyle name="标题 1 41" xfId="1611"/>
    <cellStyle name="标题 1 37" xfId="1612"/>
    <cellStyle name="标题 1 42" xfId="1613"/>
    <cellStyle name="标题 1 38" xfId="1614"/>
    <cellStyle name="标题 1 43" xfId="1615"/>
    <cellStyle name="差_T1B" xfId="1616"/>
    <cellStyle name="标题 1 39" xfId="1617"/>
    <cellStyle name="标题 1 44" xfId="1618"/>
    <cellStyle name="差_Sheet1 (3)_东莞红珊瑚（二标）工程土建汇总明细表审_金珠湾•慧谷总部一期总承包工程甲控乙供主材暂定价格汇总表补充20140312" xfId="1619"/>
    <cellStyle name="标题 1 45" xfId="1620"/>
    <cellStyle name="标题 1 50" xfId="1621"/>
    <cellStyle name="标题 1 46" xfId="1622"/>
    <cellStyle name="标题 1 51" xfId="1623"/>
    <cellStyle name="好_综合体育馆工程量清单表格（090409）_呈批初稿（广东工大）广州亚运城场馆弱电工程量清单(四标段）" xfId="1624"/>
    <cellStyle name="标题 1 47" xfId="1625"/>
    <cellStyle name="差_T1B_东莞红珊瑚（二标）工程土建汇总明细表审_金珠湾•慧谷总部一期总承包工程工程量清单3-13安_金珠湾•慧谷总部一期总承包工程工程量预算3-18安" xfId="1626"/>
    <cellStyle name="适中 10" xfId="1627"/>
    <cellStyle name="好_T1B_东莞红珊瑚（二标）工程土建汇总明细表审_金珠湾•慧谷总部一期总承包工程工程量清单3-13安_金珠湾•慧谷总部一期总承包工程工程量清单3-14" xfId="1628"/>
    <cellStyle name="标题 1 48" xfId="1629"/>
    <cellStyle name="适中 11" xfId="1630"/>
    <cellStyle name="标题 1 49" xfId="1631"/>
    <cellStyle name="标题 10" xfId="1632"/>
    <cellStyle name="标题 11" xfId="1633"/>
    <cellStyle name="差_园建、机电主材表格式（马术完整）_广州城市规划展览中心终版（工程量清单） 2" xfId="1634"/>
    <cellStyle name="标题 12" xfId="1635"/>
    <cellStyle name="标题 13" xfId="1636"/>
    <cellStyle name="标题 14" xfId="1637"/>
    <cellStyle name="标题 15" xfId="1638"/>
    <cellStyle name="标题 20" xfId="1639"/>
    <cellStyle name="标题 16" xfId="1640"/>
    <cellStyle name="标题 21" xfId="1641"/>
    <cellStyle name="标题 2 10" xfId="1642"/>
    <cellStyle name="标题 2 11" xfId="1643"/>
    <cellStyle name="差_广州大坦沙项目二期（T10T11栋）钢筋指标表" xfId="1644"/>
    <cellStyle name="标题 2 12" xfId="1645"/>
    <cellStyle name="标题 2 13" xfId="1646"/>
    <cellStyle name="差_广州万科万科城2期E01~E04精装修招标清单-套用上海五建价" xfId="1647"/>
    <cellStyle name="好_常州云山诗意（销售区-投标） 2" xfId="1648"/>
    <cellStyle name="标题 2 14" xfId="1649"/>
    <cellStyle name="标题 2 15" xfId="1650"/>
    <cellStyle name="标题 2 20" xfId="1651"/>
    <cellStyle name="标题 2 16" xfId="1652"/>
    <cellStyle name="标题 2 21" xfId="1653"/>
    <cellStyle name="标题 2 17" xfId="1654"/>
    <cellStyle name="标题 2 22" xfId="1655"/>
    <cellStyle name="标题 2 18" xfId="1656"/>
    <cellStyle name="标题 2 23" xfId="1657"/>
    <cellStyle name="好_T090422亚运中小学工程量清单开项汇总（20090420）晚-打印版_呈批初稿（广东工大）广州亚运城场馆弱电工程量清单(四标段） 2" xfId="1658"/>
    <cellStyle name="标题 2 19" xfId="1659"/>
    <cellStyle name="标题 2 24" xfId="1660"/>
    <cellStyle name="标题 2 25" xfId="1661"/>
    <cellStyle name="标题 2 30" xfId="1662"/>
    <cellStyle name="标题 2 26" xfId="1663"/>
    <cellStyle name="标题 2 31" xfId="1664"/>
    <cellStyle name="标题 2 27" xfId="1665"/>
    <cellStyle name="标题 2 32" xfId="1666"/>
    <cellStyle name="标题 2 28" xfId="1667"/>
    <cellStyle name="标题 2 33" xfId="1668"/>
    <cellStyle name="差_金域蓝湾金栏杆采购工程招标清单 2" xfId="1669"/>
    <cellStyle name="标题 2 29" xfId="1670"/>
    <cellStyle name="标题 2 34" xfId="1671"/>
    <cellStyle name="差_2011～2012年广州万科园建绿化工程年度战略(预算)... 2" xfId="1672"/>
    <cellStyle name="标题 2 3" xfId="1673"/>
    <cellStyle name="标题 2 35" xfId="1674"/>
    <cellStyle name="标题 2 40" xfId="1675"/>
    <cellStyle name="标题 2 36" xfId="1676"/>
    <cellStyle name="标题 2 41" xfId="1677"/>
    <cellStyle name="好_Sheet1 (2)_金珠湾•慧谷总部一期总承包工程甲控乙供主材暂定价格汇总表补充20140312_金珠湾•慧谷总部一期总承包工程工程量预算3-18安" xfId="1678"/>
    <cellStyle name="标题 2 37" xfId="1679"/>
    <cellStyle name="标题 2 42" xfId="1680"/>
    <cellStyle name="标题 2 38" xfId="1681"/>
    <cellStyle name="标题 2 43" xfId="1682"/>
    <cellStyle name="差_金沙洲B04地块甲供材、甲限材汇总表（100303）_合锦南沙南沙表" xfId="1683"/>
    <cellStyle name="好_安装标段2_02马术场--清单开项1218（一标） 2" xfId="1684"/>
    <cellStyle name="标题 2 39" xfId="1685"/>
    <cellStyle name="标题 2 44" xfId="1686"/>
    <cellStyle name="好_2009-08金域蓝湾二期A7-A9,F栋进度审批表" xfId="1687"/>
    <cellStyle name="标题 2 4" xfId="1688"/>
    <cellStyle name="好_2009-08金域蓝湾二期A7-A9,F栋进度审批表_合锦南沙南沙表" xfId="1689"/>
    <cellStyle name="标题 2 45" xfId="1690"/>
    <cellStyle name="标题 2 50" xfId="1691"/>
    <cellStyle name="标题 2 46" xfId="1692"/>
    <cellStyle name="标题 2 51" xfId="1693"/>
    <cellStyle name="标题 2 47" xfId="1694"/>
    <cellStyle name="标题 2 48" xfId="1695"/>
    <cellStyle name="标题 2 5" xfId="1696"/>
    <cellStyle name="标题 2 6" xfId="1697"/>
    <cellStyle name="标题 2 7" xfId="1698"/>
    <cellStyle name="差_柏悦湾项目二期精装修大堂修改 2" xfId="1699"/>
    <cellStyle name="标题 2 8" xfId="1700"/>
    <cellStyle name="标题 2 9" xfId="1701"/>
    <cellStyle name="钢筋计算表 6" xfId="1702"/>
    <cellStyle name="差_云山项目F1F2地上含量表 2" xfId="1703"/>
    <cellStyle name="标题 3 10" xfId="1704"/>
    <cellStyle name="钢筋计算表 7" xfId="1705"/>
    <cellStyle name="差_标厅_文冲售楼部装修招标清单控制价2011.6.29(终)" xfId="1706"/>
    <cellStyle name="标题 3 11" xfId="1707"/>
    <cellStyle name="标题 3 12" xfId="1708"/>
    <cellStyle name="标题 3 13" xfId="1709"/>
    <cellStyle name="好_广州万科清远项目招标清单（20110613交标版）" xfId="1710"/>
    <cellStyle name="标题 3 14" xfId="1711"/>
    <cellStyle name="标题 3 15" xfId="1712"/>
    <cellStyle name="标题 3 20" xfId="1713"/>
    <cellStyle name="好_马术场--清单开项091104（新-汇总）" xfId="1714"/>
    <cellStyle name="好_T1B_保利金沙洲B3701A04地块项目土建及水电安装工程后期样板房增加工程项目汇总表_金珠湾•慧谷总部一期总承包工程工程量清单3-13安_金珠湾•慧谷总部一期总承包工程工程量清单3-14" xfId="1715"/>
    <cellStyle name="标题 3 16" xfId="1716"/>
    <cellStyle name="标题 3 21" xfId="1717"/>
    <cellStyle name="标题 3 17" xfId="1718"/>
    <cellStyle name="标题 3 22" xfId="1719"/>
    <cellStyle name="好_E04样板房清单（初步审核-08年7月14日）_合锦南沙南沙表" xfId="1720"/>
    <cellStyle name="标题 3 18" xfId="1721"/>
    <cellStyle name="标题 3 23" xfId="1722"/>
    <cellStyle name="标题 3 19" xfId="1723"/>
    <cellStyle name="标题 3 24" xfId="1724"/>
    <cellStyle name="标题 3 2" xfId="1725"/>
    <cellStyle name="好 8" xfId="1726"/>
    <cellStyle name="差_金域蓝湾二期基坑支护招标清单（阿友修改版090211）_文冲售楼部装修招标清单控制价2011.6.29(终) 2" xfId="1727"/>
    <cellStyle name="标题 3 25" xfId="1728"/>
    <cellStyle name="标题 3 30" xfId="1729"/>
    <cellStyle name="标题 3 26" xfId="1730"/>
    <cellStyle name="标题 3 31" xfId="1731"/>
    <cellStyle name="标题 3 27" xfId="1732"/>
    <cellStyle name="标题 3 32" xfId="1733"/>
    <cellStyle name="常规 7 3 2" xfId="1734"/>
    <cellStyle name="标题 3 28" xfId="1735"/>
    <cellStyle name="标题 3 33" xfId="1736"/>
    <cellStyle name="好_大坦沙一期总包预算调差20100403 2" xfId="1737"/>
    <cellStyle name="标题 3 3" xfId="1738"/>
    <cellStyle name="千位分隔 4" xfId="1739"/>
    <cellStyle name="标题 4 3" xfId="1740"/>
    <cellStyle name="标题 3 35" xfId="1741"/>
    <cellStyle name="标题 3 40" xfId="1742"/>
    <cellStyle name="千位分隔 5" xfId="1743"/>
    <cellStyle name="好_B4B5B6大堂和电梯厅、楼梯间清单及增加工程清单2009-4-13_文冲售楼部装修招标清单控制价2011.6.29(终)" xfId="1744"/>
    <cellStyle name="标题 4 4" xfId="1745"/>
    <cellStyle name="标题 3 36" xfId="1746"/>
    <cellStyle name="标题 3 41" xfId="1747"/>
    <cellStyle name="千位分隔 6" xfId="1748"/>
    <cellStyle name="标题 4 5" xfId="1749"/>
    <cellStyle name="标题 3 37" xfId="1750"/>
    <cellStyle name="标题 3 42" xfId="1751"/>
    <cellStyle name="千位分隔 7" xfId="1752"/>
    <cellStyle name="标题 4 6" xfId="1753"/>
    <cellStyle name="标题 3 38" xfId="1754"/>
    <cellStyle name="标题 3 43" xfId="1755"/>
    <cellStyle name="千位分隔 8" xfId="1756"/>
    <cellStyle name="标题 4 7" xfId="1757"/>
    <cellStyle name="标题 3 39" xfId="1758"/>
    <cellStyle name="标题 3 44" xfId="1759"/>
    <cellStyle name="标题 3 4" xfId="1760"/>
    <cellStyle name="千位分隔 9" xfId="1761"/>
    <cellStyle name="好_工作表 在 2010年广州万科成本铝合金培训 2" xfId="1762"/>
    <cellStyle name="标题 4 8" xfId="1763"/>
    <cellStyle name="标题 3 45" xfId="1764"/>
    <cellStyle name="标题 3 50" xfId="1765"/>
    <cellStyle name="标题 4 9" xfId="1766"/>
    <cellStyle name="差_Sheet1 (2)_保利金沙洲B3701A04地块项目土建及水电安装工程后期样板房增加工程项目汇总表_金珠湾•慧谷总部一期总承包工程甲控乙供主材暂定价格汇总表补充20140312_金珠湾•慧谷总部一期总承包工程工程量预算3-18安" xfId="1767"/>
    <cellStyle name="标题 3 46" xfId="1768"/>
    <cellStyle name="标题 3 51" xfId="1769"/>
    <cellStyle name="标题 3 47" xfId="1770"/>
    <cellStyle name="标题 3 48" xfId="1771"/>
    <cellStyle name="标题 3 49" xfId="1772"/>
    <cellStyle name="标题 3 5" xfId="1773"/>
    <cellStyle name="差_地下室" xfId="1774"/>
    <cellStyle name="好_万科云山二期铝合金及护栏统计清单 2" xfId="1775"/>
    <cellStyle name="标题 3 6" xfId="1776"/>
    <cellStyle name="差_综合单价分析表（阿友修改版090211）_文冲售楼部装修招标清单控制价2011.6.29(终)" xfId="1777"/>
    <cellStyle name="标题 3 7" xfId="1778"/>
    <cellStyle name="标题 3 8" xfId="1779"/>
    <cellStyle name="钢筋计算表 2" xfId="1780"/>
    <cellStyle name="标题 3 9" xfId="1781"/>
    <cellStyle name="标题 35" xfId="1782"/>
    <cellStyle name="标题 40" xfId="1783"/>
    <cellStyle name="标题 36" xfId="1784"/>
    <cellStyle name="标题 41" xfId="1785"/>
    <cellStyle name="标题 37" xfId="1786"/>
    <cellStyle name="标题 42" xfId="1787"/>
    <cellStyle name="标题 38" xfId="1788"/>
    <cellStyle name="标题 43" xfId="1789"/>
    <cellStyle name="好_09192009清单开项范本(含清单修正)" xfId="1790"/>
    <cellStyle name="标题 39" xfId="1791"/>
    <cellStyle name="标题 44" xfId="1792"/>
    <cellStyle name="千位分隔 20" xfId="1793"/>
    <cellStyle name="千位分隔 15" xfId="1794"/>
    <cellStyle name="标题 4 10" xfId="1795"/>
    <cellStyle name="千位分隔 21" xfId="1796"/>
    <cellStyle name="千位分隔 16" xfId="1797"/>
    <cellStyle name="标题 4 11" xfId="1798"/>
    <cellStyle name="千位分隔 22" xfId="1799"/>
    <cellStyle name="千位分隔 17" xfId="1800"/>
    <cellStyle name="标题 4 12" xfId="1801"/>
    <cellStyle name="差_T090422亚运中小学工程量清单开项汇总（20090420）晚-打印版 2" xfId="1802"/>
    <cellStyle name="千位分隔 24" xfId="1803"/>
    <cellStyle name="千位分隔 19" xfId="1804"/>
    <cellStyle name="好_二期T5栋至T8栋总包水电预算对数版20101110" xfId="1805"/>
    <cellStyle name="好_B4-B8主体含量指标表9.10_合锦南沙南沙表" xfId="1806"/>
    <cellStyle name="标题 4 14" xfId="1807"/>
    <cellStyle name="千位分隔 30" xfId="1808"/>
    <cellStyle name="千位分隔 25" xfId="1809"/>
    <cellStyle name="超链接 3 2" xfId="1810"/>
    <cellStyle name="标题 4 15" xfId="1811"/>
    <cellStyle name="标题 4 20" xfId="1812"/>
    <cellStyle name="差_金域蓝湾A1-A6、B1、C1C2铝合金栏杆工程预算(定案）_合锦南沙南沙表" xfId="1813"/>
    <cellStyle name="千位分隔 31" xfId="1814"/>
    <cellStyle name="千位分隔 26" xfId="1815"/>
    <cellStyle name="标题 4 16" xfId="1816"/>
    <cellStyle name="标题 4 21" xfId="1817"/>
    <cellStyle name="千位分隔 32" xfId="1818"/>
    <cellStyle name="千位分隔 27" xfId="1819"/>
    <cellStyle name="标题 4 17" xfId="1820"/>
    <cellStyle name="标题 4 22" xfId="1821"/>
    <cellStyle name="差_Sheet1 (3)_红珊瑚二期工程--指标表_金珠湾•慧谷总部一期总承包工程工程量清单3-13安_金珠湾•慧谷总部一期总承包工程工程量预算3-18安" xfId="1822"/>
    <cellStyle name="差_综合单价分析表（阿友修改版090211）_文冲售楼部装修招标清单控制价2011.6.29(终) 2" xfId="1823"/>
    <cellStyle name="差_广州城市规划展览中心安装部分（工程量清单）051819钱" xfId="1824"/>
    <cellStyle name="千位分隔 28" xfId="1825"/>
    <cellStyle name="标题 4 18" xfId="1826"/>
    <cellStyle name="标题 4 23" xfId="1827"/>
    <cellStyle name="千位分隔 29" xfId="1828"/>
    <cellStyle name="好_红珊瑚二期工程--指标表" xfId="1829"/>
    <cellStyle name="好_Sheet1 (3)_红珊瑚二期工程--指标表_金珠湾•慧谷总部一期总承包工程甲控乙供主材暂定价格汇总表补充20140312" xfId="1830"/>
    <cellStyle name="标题 4 19" xfId="1831"/>
    <cellStyle name="标题 4 24" xfId="1832"/>
    <cellStyle name="标题 4 25" xfId="1833"/>
    <cellStyle name="标题 4 30" xfId="1834"/>
    <cellStyle name="常规 3 5" xfId="1835"/>
    <cellStyle name="差_综合体育馆工程量清单表格（090409）_呈批初稿（广东工大）广州亚运城场馆弱电工程量清单(四标段）" xfId="1836"/>
    <cellStyle name="标题 4 27" xfId="1837"/>
    <cellStyle name="标题 4 32" xfId="1838"/>
    <cellStyle name="常规 3 6" xfId="1839"/>
    <cellStyle name="差_总包预算造价对比表_合锦南沙南沙表" xfId="1840"/>
    <cellStyle name="标题 4 28" xfId="1841"/>
    <cellStyle name="标题 4 33" xfId="1842"/>
    <cellStyle name="标题 4 29" xfId="1843"/>
    <cellStyle name="标题 4 34" xfId="1844"/>
    <cellStyle name="标题 4 35" xfId="1845"/>
    <cellStyle name="标题 4 40" xfId="1846"/>
    <cellStyle name="标题 4 36" xfId="1847"/>
    <cellStyle name="标题 4 41" xfId="1848"/>
    <cellStyle name="标题 4 37" xfId="1849"/>
    <cellStyle name="标题 4 42" xfId="1850"/>
    <cellStyle name="标题 4 38" xfId="1851"/>
    <cellStyle name="标题 4 43" xfId="1852"/>
    <cellStyle name="标题 4 39" xfId="1853"/>
    <cellStyle name="标题 4 44" xfId="1854"/>
    <cellStyle name="标题 4 45" xfId="1855"/>
    <cellStyle name="标题 4 50" xfId="1856"/>
    <cellStyle name="标题 4 46" xfId="1857"/>
    <cellStyle name="标题 4 51" xfId="1858"/>
    <cellStyle name="标题 4 47" xfId="1859"/>
    <cellStyle name="好_附件6：一标段高层精装修清单" xfId="1860"/>
    <cellStyle name="标题 4 48" xfId="1861"/>
    <cellStyle name="标题 45" xfId="1862"/>
    <cellStyle name="标题 50" xfId="1863"/>
    <cellStyle name="标题 47" xfId="1864"/>
    <cellStyle name="标题 52" xfId="1865"/>
    <cellStyle name="标题 48" xfId="1866"/>
    <cellStyle name="标题 53" xfId="1867"/>
    <cellStyle name="标题 49" xfId="1868"/>
    <cellStyle name="标题 54" xfId="1869"/>
    <cellStyle name="标题 5" xfId="1870"/>
    <cellStyle name="标题 6" xfId="1871"/>
    <cellStyle name="标题 7" xfId="1872"/>
    <cellStyle name="差_广州大坦沙项目二期（T10T11栋）钢筋指标表 2" xfId="1873"/>
    <cellStyle name="标题 8" xfId="1874"/>
    <cellStyle name="标题 9" xfId="1875"/>
    <cellStyle name="解释性文本 40" xfId="1876"/>
    <cellStyle name="解释性文本 35" xfId="1877"/>
    <cellStyle name="差 10" xfId="1878"/>
    <cellStyle name="解释性文本 41" xfId="1879"/>
    <cellStyle name="解释性文本 36" xfId="1880"/>
    <cellStyle name="差 11" xfId="1881"/>
    <cellStyle name="解释性文本 43" xfId="1882"/>
    <cellStyle name="解释性文本 38" xfId="1883"/>
    <cellStyle name="差 13" xfId="1884"/>
    <cellStyle name="强调文字颜色 2 40" xfId="1885"/>
    <cellStyle name="强调文字颜色 2 35" xfId="1886"/>
    <cellStyle name="好_装修清单（达宇）" xfId="1887"/>
    <cellStyle name="常规 14 2" xfId="1888"/>
    <cellStyle name="解释性文本 44" xfId="1889"/>
    <cellStyle name="解释性文本 39" xfId="1890"/>
    <cellStyle name="差 14" xfId="1891"/>
    <cellStyle name="强调文字颜色 2 41" xfId="1892"/>
    <cellStyle name="强调文字颜色 2 36" xfId="1893"/>
    <cellStyle name="常规 14 3" xfId="1894"/>
    <cellStyle name="解释性文本 50" xfId="1895"/>
    <cellStyle name="解释性文本 45" xfId="1896"/>
    <cellStyle name="差 15" xfId="1897"/>
    <cellStyle name="差 20" xfId="1898"/>
    <cellStyle name="解释性文本 51" xfId="1899"/>
    <cellStyle name="解释性文本 46" xfId="1900"/>
    <cellStyle name="好_文冲项目一期(I1-I4栋)总承包机电工程量清单(机电)招标清单2011.5.22 2" xfId="1901"/>
    <cellStyle name="差 16" xfId="1902"/>
    <cellStyle name="差 21" xfId="1903"/>
    <cellStyle name="强调文字颜色 2 43" xfId="1904"/>
    <cellStyle name="强调文字颜色 2 38" xfId="1905"/>
    <cellStyle name="差_T090422亚运中小学工程量清单开项汇总（20090420）晚-打印版" xfId="1906"/>
    <cellStyle name="解释性文本 47" xfId="1907"/>
    <cellStyle name="差 17" xfId="1908"/>
    <cellStyle name="差 22" xfId="1909"/>
    <cellStyle name="解释性文本 48" xfId="1910"/>
    <cellStyle name="差 18" xfId="1911"/>
    <cellStyle name="差 23" xfId="1912"/>
    <cellStyle name="解释性文本 49" xfId="1913"/>
    <cellStyle name="差 19" xfId="1914"/>
    <cellStyle name="差 24" xfId="1915"/>
    <cellStyle name="差 25" xfId="1916"/>
    <cellStyle name="差 30" xfId="1917"/>
    <cellStyle name="差 26" xfId="1918"/>
    <cellStyle name="差 31" xfId="1919"/>
    <cellStyle name="差 28" xfId="1920"/>
    <cellStyle name="差 33" xfId="1921"/>
    <cellStyle name="差_安装标段2_02马术场--清单开项1218（一标）" xfId="1922"/>
    <cellStyle name="差 29" xfId="1923"/>
    <cellStyle name="差 34" xfId="1924"/>
    <cellStyle name="差 35" xfId="1925"/>
    <cellStyle name="差 40" xfId="1926"/>
    <cellStyle name="差_大坦沙一期商业街景观园建水电工程" xfId="1927"/>
    <cellStyle name="差 36" xfId="1928"/>
    <cellStyle name="差 41" xfId="1929"/>
    <cellStyle name="差 37" xfId="1930"/>
    <cellStyle name="差 42" xfId="1931"/>
    <cellStyle name="好_门窗主材计算规则（修改尺寸计算原则081024）_合锦南沙南沙表" xfId="1932"/>
    <cellStyle name="差 38" xfId="1933"/>
    <cellStyle name="差 43" xfId="1934"/>
    <cellStyle name="差_A、B区单栋造价分析表(样本) 2" xfId="1935"/>
    <cellStyle name="差 39" xfId="1936"/>
    <cellStyle name="差 44" xfId="1937"/>
    <cellStyle name="差 45" xfId="1938"/>
    <cellStyle name="差 50" xfId="1939"/>
    <cellStyle name="差 46" xfId="1940"/>
    <cellStyle name="差 51" xfId="1941"/>
    <cellStyle name="差 47" xfId="1942"/>
    <cellStyle name="差 48" xfId="1943"/>
    <cellStyle name="差 49" xfId="1944"/>
    <cellStyle name="输入 12" xfId="1945"/>
    <cellStyle name="常规 2 72" xfId="1946"/>
    <cellStyle name="常规 2 67" xfId="1947"/>
    <cellStyle name="差_%E5%B7%A5%E7%A8%8B%E9%87%8F%E6%8B%9B%E6%A0%87%E6%B8%85%E5%8D%95%282010%5B1%5D.4.26%29(1) 2" xfId="1948"/>
    <cellStyle name="差_总包预算主体含量标20100826 2" xfId="1949"/>
    <cellStyle name="差_(33个点)2011～2012年广州万科园建绿化工程年度战略..." xfId="1950"/>
    <cellStyle name="差_(33个点)2011～2012年广州万科园建绿化工程年度战略... 2" xfId="1951"/>
    <cellStyle name="差_02马术场--清单开项1218（一标）" xfId="1952"/>
    <cellStyle name="差_02马术场--清单开项1218（一标） 2" xfId="1953"/>
    <cellStyle name="差_T1B_东莞红珊瑚（二标）工程土建汇总明细表审" xfId="1954"/>
    <cellStyle name="差_04地块永久用电工程投标清单（344万）" xfId="1955"/>
    <cellStyle name="差_04地块永久用电工程投标清单（344万） 2" xfId="1956"/>
    <cellStyle name="注释 42" xfId="1957"/>
    <cellStyle name="注释 37" xfId="1958"/>
    <cellStyle name="好 43" xfId="1959"/>
    <cellStyle name="好 38" xfId="1960"/>
    <cellStyle name="差_09192009清单开项范本(含清单修正)" xfId="1961"/>
    <cellStyle name="差_呈批初稿（广东工大）广州亚运城场馆弱电工程量清单(四标段） 2" xfId="1962"/>
    <cellStyle name="注释 32" xfId="1963"/>
    <cellStyle name="注释 27" xfId="1964"/>
    <cellStyle name="好 33" xfId="1965"/>
    <cellStyle name="好 28" xfId="1966"/>
    <cellStyle name="差_09192009清单开项范本(含清单修正)_02马术场--清单开项1218（一标）" xfId="1967"/>
    <cellStyle name="差_09192009清单开项范本(含清单修正)_02马术场--清单开项1218（一标） 2" xfId="1968"/>
    <cellStyle name="常规 14" xfId="1969"/>
    <cellStyle name="差_09192009清单开项范本(含清单修正)_广州城市规划展览中心安装部分（工程量清单）051819钱" xfId="1970"/>
    <cellStyle name="常规 2 17" xfId="1971"/>
    <cellStyle name="常规 2 22" xfId="1972"/>
    <cellStyle name="差_09192009清单开项范本(含清单修正)_广州城市规划展览中心安装部分（工程量清单）051819钱 2" xfId="1973"/>
    <cellStyle name="差_09192009清单开项范本(含清单修正)_广州城市规划展览中心终版（工程量清单）" xfId="1974"/>
    <cellStyle name="差_09192009清单开项范本(含清单修正)_广州城市规划展览中心终版（工程量清单） 2" xfId="1975"/>
    <cellStyle name="差_11-13栋" xfId="1976"/>
    <cellStyle name="差_11户型架空层入户大堂" xfId="1977"/>
    <cellStyle name="差_14~16栋" xfId="1978"/>
    <cellStyle name="差_2009-08金域蓝湾二期A7-A9,F栋进度审批表" xfId="1979"/>
    <cellStyle name="差_2009-08金域蓝湾二期A7-A9,F栋进度审批表_合锦南沙南沙表" xfId="1980"/>
    <cellStyle name="差_2011～2012年广州万科园建绿化工程年度战略(水电)..." xfId="1981"/>
    <cellStyle name="差_金域蓝湾金栏杆采购工程招标清单" xfId="1982"/>
    <cellStyle name="差_2011～2012年广州万科园建绿化工程年度战略(预算)..." xfId="1983"/>
    <cellStyle name="差_2011～2012年广州万科园建绿化工程年度战略协议清单(2011年8月2日） 2" xfId="1984"/>
    <cellStyle name="差_2011～2012年广州万科园建绿化工程年度战略协议清单(2011年8月2日）汇总" xfId="1985"/>
    <cellStyle name="千位分隔 10" xfId="1986"/>
    <cellStyle name="差_金域蓝湾二期B4-5、B6-8、F栋精装修招标标准表格（样板1）" xfId="1987"/>
    <cellStyle name="输入 7" xfId="1988"/>
    <cellStyle name="差_2011～2012年广州万科园建绿化工程年度战略协议清单(2011年8月2日）汇总 2" xfId="1989"/>
    <cellStyle name="差_6栋架空层、住户大堂精装饰" xfId="1990"/>
    <cellStyle name="差_A、B区单栋造价分析表(样本)" xfId="1991"/>
    <cellStyle name="差_广德昌消防工程标准清单（2013-7-11改）" xfId="1992"/>
    <cellStyle name="好_南沙金珠湾、慧谷总部一期的土方工程评标" xfId="1993"/>
    <cellStyle name="差_A户型架空层入户大堂" xfId="1994"/>
    <cellStyle name="强调文字颜色 6 24" xfId="1995"/>
    <cellStyle name="强调文字颜色 6 19" xfId="1996"/>
    <cellStyle name="差_B4B5B6大堂和电梯厅、楼梯间清单及增加工程清单2009-4-13" xfId="1997"/>
    <cellStyle name="输入 3" xfId="1998"/>
    <cellStyle name="常规 2 9" xfId="1999"/>
    <cellStyle name="差_B4B5B6大堂和电梯厅、楼梯间清单及增加工程清单2009-4-13 2" xfId="2000"/>
    <cellStyle name="差_二期总包预算对比表" xfId="2001"/>
    <cellStyle name="差_B4-B8栋装修做法（9.8）打印 2" xfId="2002"/>
    <cellStyle name="差_天朗装修测算_合锦南沙南沙表" xfId="2003"/>
    <cellStyle name="差_B4-B8栋装修做法（9.8）打印_合锦南沙南沙表" xfId="2004"/>
    <cellStyle name="差_B4-B8主体含量指标表9.10" xfId="2005"/>
    <cellStyle name="常规 2 2 26" xfId="2006"/>
    <cellStyle name="常规 2 2 31" xfId="2007"/>
    <cellStyle name="常规 5 10" xfId="2008"/>
    <cellStyle name="差_B4-B8主体含量指标表9.10 2" xfId="2009"/>
    <cellStyle name="常规 6 7" xfId="2010"/>
    <cellStyle name="差_B4-B8主体含量指标表9.10_合锦南沙南沙表" xfId="2011"/>
    <cellStyle name="差_E04样板房清单（初步审核-08年7月14日）_合锦南沙南沙表" xfId="2012"/>
    <cellStyle name="差_E04样板房清单（初步审核-08年7月14日）_文冲售楼部装修招标清单控制价2011.6.29(终)" xfId="2013"/>
    <cellStyle name="差_H地块景观工程量清单11(预算按询价)" xfId="2014"/>
    <cellStyle name="差_H地块景观工程量清单11(预算按询价) 2" xfId="2015"/>
    <cellStyle name="检查单元格 48" xfId="2016"/>
    <cellStyle name="差_H地块绿化工程量清单1 2" xfId="2017"/>
    <cellStyle name="差_水电评标" xfId="2018"/>
    <cellStyle name="差_Sheet1 (2)_保利金沙洲B3701A04地块项目土建及水电安装工程后期样板房增加工程项目汇总表" xfId="2019"/>
    <cellStyle name="常规 2 2 28" xfId="2020"/>
    <cellStyle name="常规 2 2 33" xfId="2021"/>
    <cellStyle name="强调文字颜色 1 40" xfId="2022"/>
    <cellStyle name="强调文字颜色 1 35" xfId="2023"/>
    <cellStyle name="差_广州万科清远项目招标清单（20110613交标版） 2" xfId="2024"/>
    <cellStyle name="差_Sheet1 (2)_保利金沙洲B3701A04地块项目土建及水电安装工程后期样板房增加工程项目汇总表_金珠湾•慧谷总部一期总承包工程工程量清单3-13安" xfId="2025"/>
    <cellStyle name="千位分隔 3 7" xfId="2026"/>
    <cellStyle name="差_Sheet1 (2)_保利金沙洲B3701A04地块项目土建及水电安装工程后期样板房增加工程项目汇总表_金珠湾•慧谷总部一期总承包工程工程量清单3-13安_金珠湾•慧谷总部一期总承包工程工程量清单3-14" xfId="2027"/>
    <cellStyle name="千位分隔 2 32" xfId="2028"/>
    <cellStyle name="千位分隔 2 27" xfId="2029"/>
    <cellStyle name="差_Sheet1 (2)_保利金沙洲B3701A04地块项目土建及水电安装工程后期样板房增加工程项目汇总表_金珠湾•慧谷总部一期总承包工程甲控乙供主材暂定价格汇总表补充20140312" xfId="2030"/>
    <cellStyle name="差_Sheet1 (2)_东莞红珊瑚（二标）工程土建汇总明细表审_金珠湾•慧谷总部一期总承包工程工程量清单3-13安" xfId="2031"/>
    <cellStyle name="差_Sheet1 (2)_东莞红珊瑚（二标）工程土建汇总明细表审_金珠湾•慧谷总部一期总承包工程工程量清单3-13安_金珠湾•慧谷总部一期总承包工程工程量清单3-14" xfId="2032"/>
    <cellStyle name="差_Sheet1 (2)_东莞红珊瑚（二标）工程土建汇总明细表审_金珠湾•慧谷总部一期总承包工程工程量清单3-13安_金珠湾•慧谷总部一期总承包工程工程量预算3-18安" xfId="2033"/>
    <cellStyle name="差_Sheet1 (2)_东莞红珊瑚（二标）工程土建汇总明细表审_金珠湾•慧谷总部一期总承包工程甲控乙供主材暂定价格汇总表补充20140312" xfId="2034"/>
    <cellStyle name="千位分隔 2 64" xfId="2035"/>
    <cellStyle name="千位分隔 2 59" xfId="2036"/>
    <cellStyle name="差_Sheet1 (2)_红珊瑚二期工程--指标表" xfId="2037"/>
    <cellStyle name="差_Sheet1 (2)_红珊瑚二期工程--指标表_金珠湾•慧谷总部一期总承包工程工程量清单3-13安" xfId="2038"/>
    <cellStyle name="差_Sheet1 (2)_红珊瑚二期工程--指标表_金珠湾•慧谷总部一期总承包工程甲控乙供主材暂定价格汇总表补充20140312" xfId="2039"/>
    <cellStyle name="差_Sheet1 (2)_金珠湾•慧谷总部一期总承包工程工程量清单3-13安" xfId="2040"/>
    <cellStyle name="常规 3 5 2" xfId="2041"/>
    <cellStyle name="差_综合体育馆工程量清单表格（090409）_呈批初稿（广东工大）广州亚运城场馆弱电工程量清单(四标段） 2" xfId="2042"/>
    <cellStyle name="差_Sheet1 (2)_金珠湾•慧谷总部一期总承包工程工程量清单3-13安_金珠湾•慧谷总部一期总承包工程工程量预算3-18安" xfId="2043"/>
    <cellStyle name="好_广州万科清远项目二期标段一桩基冲孔桩B13~B17栋工程报价 2" xfId="2044"/>
    <cellStyle name="差_Sheet1 (2)_金珠湾•慧谷总部一期总承包工程甲控乙供主材暂定价格汇总表补充20140312" xfId="2045"/>
    <cellStyle name="注释 24" xfId="2046"/>
    <cellStyle name="注释 19" xfId="2047"/>
    <cellStyle name="好 30" xfId="2048"/>
    <cellStyle name="好 25" xfId="2049"/>
    <cellStyle name="差_Sheet1 (2)_金珠湾•慧谷总部一期总承包工程甲控乙供主材暂定价格汇总表补充20140312_金珠湾•慧谷总部一期总承包工程工程量预算3-18安" xfId="2050"/>
    <cellStyle name="差_Sheet1 (3)_保利金沙洲B3701A04地块项目土建及水电安装工程后期样板房增加工程项目汇总表" xfId="2051"/>
    <cellStyle name="差_Sheet1 (3)_保利金沙洲B3701A04地块项目土建及水电安装工程后期样板房增加工程项目汇总表_金珠湾•慧谷总部一期总承包工程工程量清单3-13安" xfId="2052"/>
    <cellStyle name="常规 5 13" xfId="2053"/>
    <cellStyle name="差_Sheet1 (3)_保利金沙洲B3701A04地块项目土建及水电安装工程后期样板房增加工程项目汇总表_金珠湾•慧谷总部一期总承包工程工程量清单3-13安_金珠湾•慧谷总部一期总承包工程工程量清单3-14" xfId="2054"/>
    <cellStyle name="差_Sheet1 (3)_保利金沙洲B3701A04地块项目土建及水电安装工程后期样板房增加工程项目汇总表_金珠湾•慧谷总部一期总承包工程工程量清单3-13安_金珠湾•慧谷总部一期总承包工程工程量预算3-18安" xfId="2055"/>
    <cellStyle name="差_Sheet1 (3)_保利金沙洲B3701A04地块项目土建及水电安装工程后期样板房增加工程项目汇总表_金珠湾•慧谷总部一期总承包工程甲控乙供主材暂定价格汇总表补充20140312" xfId="2056"/>
    <cellStyle name="解释性文本 24" xfId="2057"/>
    <cellStyle name="解释性文本 19" xfId="2058"/>
    <cellStyle name="差_Sheet1 (3)_保利金沙洲B3701A04地块项目土建及水电安装工程后期样板房增加工程项目汇总表_金珠湾•慧谷总部一期总承包工程甲控乙供主材暂定价格汇总表补充20140312_金珠湾•慧谷总部一期总承包工程工程量预算3-18安" xfId="2059"/>
    <cellStyle name="差_Sheet1 (3)_东莞红珊瑚（二标）工程土建汇总明细表审" xfId="2060"/>
    <cellStyle name="差_Sheet1 (3)_东莞红珊瑚（二标）工程土建汇总明细表审_金珠湾•慧谷总部一期总承包工程工程量清单3-13安" xfId="2061"/>
    <cellStyle name="差_Sheet1 (3)_东莞红珊瑚（二标）工程土建汇总明细表审_金珠湾•慧谷总部一期总承包工程工程量清单3-13安_金珠湾•慧谷总部一期总承包工程工程量预算3-18安" xfId="2062"/>
    <cellStyle name="差_金域蓝湾三期标段一桩基签约清单(100622省基础) 2" xfId="2063"/>
    <cellStyle name="差_Sheet1 (3)_红珊瑚二期工程--指标表" xfId="2064"/>
    <cellStyle name="差_Sheet1 (3)_红珊瑚二期工程--指标表_金珠湾•慧谷总部一期总承包工程工程量清单3-13安_金珠湾•慧谷总部一期总承包工程工程量清单3-14" xfId="2065"/>
    <cellStyle name="千位分隔 4 3" xfId="2066"/>
    <cellStyle name="好_T1B_金珠湾•慧谷总部一期总承包工程工程量清单3-13安_金珠湾•慧谷总部一期总承包工程工程量清单3-14" xfId="2067"/>
    <cellStyle name="差_Sheet1 (3)_红珊瑚二期工程--指标表_金珠湾•慧谷总部一期总承包工程甲控乙供主材暂定价格汇总表补充20140312_金珠湾•慧谷总部一期总承包工程工程量预算3-18安" xfId="2068"/>
    <cellStyle name="差_Sheet1 (3)_金珠湾•慧谷总部一期总承包工程工程量清单3-13安_金珠湾•慧谷总部一期总承包工程工程量清单3-14" xfId="2069"/>
    <cellStyle name="强调文字颜色 1 10" xfId="2070"/>
    <cellStyle name="常规 3 62" xfId="2071"/>
    <cellStyle name="常规 3 57" xfId="2072"/>
    <cellStyle name="差_Sheet1 (3)_金珠湾•慧谷总部一期总承包工程工程量清单3-13安_金珠湾•慧谷总部一期总承包工程工程量预算3-18安" xfId="2073"/>
    <cellStyle name="常规 2 2 2" xfId="2074"/>
    <cellStyle name="差_Sheet1 (3)_金珠湾•慧谷总部一期总承包工程甲控乙供主材暂定价格汇总表补充20140312" xfId="2075"/>
    <cellStyle name="差_Sheet1 (3)_金珠湾•慧谷总部一期总承包工程甲控乙供主材暂定价格汇总表补充20140312_金珠湾•慧谷总部一期总承包工程工程量预算3-18安" xfId="2076"/>
    <cellStyle name="差_T090422亚运中小学工程量清单开项汇总（20090420）晚-打印版_呈批初稿（广东工大）广州亚运城场馆弱电工程量清单(四标段）" xfId="2077"/>
    <cellStyle name="差_T090422亚运中小学工程量清单开项汇总（20090420）晚-打印版_呈批初稿（广东工大）广州亚运城场馆弱电工程量清单(四标段） 2" xfId="2078"/>
    <cellStyle name="差_T1B_保利金沙洲B3701A04地块项目土建及水电安装工程后期样板房增加工程项目汇总表" xfId="2079"/>
    <cellStyle name="差_T1B_保利金沙洲B3701A04地块项目土建及水电安装工程后期样板房增加工程项目汇总表_金珠湾•慧谷总部一期总承包工程工程量清单3-13安" xfId="2080"/>
    <cellStyle name="差_T1B_保利金沙洲B3701A04地块项目土建及水电安装工程后期样板房增加工程项目汇总表_金珠湾•慧谷总部一期总承包工程工程量清单3-13安_金珠湾•慧谷总部一期总承包工程工程量清单3-14" xfId="2081"/>
    <cellStyle name="差_文冲项目精装修工程量清单标准测算(8稿含优化终)-2012.4.12 2" xfId="2082"/>
    <cellStyle name="常规 2 2 15" xfId="2083"/>
    <cellStyle name="常规 2 2 20" xfId="2084"/>
    <cellStyle name="差_T1B_东莞红珊瑚（二标）工程土建汇总明细表审_金珠湾•慧谷总部一期总承包工程工程量清单3-13安" xfId="2085"/>
    <cellStyle name="差_T1B_东莞红珊瑚（二标）工程土建汇总明细表审_金珠湾•慧谷总部一期总承包工程工程量清单3-13安_金珠湾•慧谷总部一期总承包工程工程量清单3-14" xfId="2086"/>
    <cellStyle name="差_T1B_东莞红珊瑚（二标）工程土建汇总明细表审_金珠湾•慧谷总部一期总承包工程甲控乙供主材暂定价格汇总表补充20140312_金珠湾•慧谷总部一期总承包工程工程量预算3-18安" xfId="2087"/>
    <cellStyle name="差_T1B_红珊瑚二期工程--指标表_金珠湾•慧谷总部一期总承包工程工程量清单3-13安" xfId="2088"/>
    <cellStyle name="好_工程量清单（第三部分）（弱电标段一）090622_呈批初稿（飞碟）广州亚运城场馆弱电工程量清单(一标段）" xfId="2089"/>
    <cellStyle name="差_T1B_红珊瑚二期工程--指标表_金珠湾•慧谷总部一期总承包工程工程量清单3-13安_金珠湾•慧谷总部一期总承包工程工程量清单3-14" xfId="2090"/>
    <cellStyle name="差_T1B_红珊瑚二期工程--指标表_金珠湾•慧谷总部一期总承包工程工程量清单3-13安_金珠湾•慧谷总部一期总承包工程工程量预算3-18安" xfId="2091"/>
    <cellStyle name="差_T1B_红珊瑚二期工程--指标表_金珠湾•慧谷总部一期总承包工程甲控乙供主材暂定价格汇总表补充20140312" xfId="2092"/>
    <cellStyle name="强调文字颜色 4 23" xfId="2093"/>
    <cellStyle name="强调文字颜色 4 18" xfId="2094"/>
    <cellStyle name="汇总 22" xfId="2095"/>
    <cellStyle name="汇总 17" xfId="2096"/>
    <cellStyle name="好_E04样板房清单（初步审核-08年7月14日）" xfId="2097"/>
    <cellStyle name="差_T1B_红珊瑚二期工程--指标表_金珠湾•慧谷总部一期总承包工程甲控乙供主材暂定价格汇总表补充20140312_金珠湾•慧谷总部一期总承包工程工程量预算3-18安" xfId="2098"/>
    <cellStyle name="差_T1B_金珠湾•慧谷总部一期总承包工程工程量清单3-13安" xfId="2099"/>
    <cellStyle name="差_T1B_金珠湾•慧谷总部一期总承包工程工程量清单3-13安_金珠湾•慧谷总部一期总承包工程工程量清单3-14" xfId="2100"/>
    <cellStyle name="好_柏悦湾项目二期精装修张建乔_文冲售楼部装修招标清单控制价2011.6.29(终)" xfId="2101"/>
    <cellStyle name="差_T1B_金珠湾•慧谷总部一期总承包工程甲控乙供主材暂定价格汇总表补充20140312" xfId="2102"/>
    <cellStyle name="差_T1B_金珠湾•慧谷总部一期总承包工程甲控乙供主材暂定价格汇总表补充20140312_金珠湾•慧谷总部一期总承包工程工程量预算3-18安" xfId="2103"/>
    <cellStyle name="差_安装标段2_02马术场--清单开项1218（一标） 2" xfId="2104"/>
    <cellStyle name="差_安装标段2_广州城市规划展览中心安装部分（工程量清单）051819钱" xfId="2105"/>
    <cellStyle name="差_智能化备品备件" xfId="2106"/>
    <cellStyle name="检查单元格 51" xfId="2107"/>
    <cellStyle name="检查单元格 46" xfId="2108"/>
    <cellStyle name="差_安装标段2_广州城市规划展览中心终版（安装）" xfId="2109"/>
    <cellStyle name="差_智能化备品备件 2" xfId="2110"/>
    <cellStyle name="差_安装标段2_广州城市规划展览中心终版（安装） 2" xfId="2111"/>
    <cellStyle name="强调文字颜色 6 34" xfId="2112"/>
    <cellStyle name="强调文字颜色 6 29" xfId="2113"/>
    <cellStyle name="差_安装标段2_广州城市规划展览中心终版（工程量清单）" xfId="2114"/>
    <cellStyle name="常规 7 9" xfId="2115"/>
    <cellStyle name="差_安装标段2_广州城市规划展览中心终版（工程量清单） 2" xfId="2116"/>
    <cellStyle name="差_金域蓝湾三期桩基招标清单(100531) 2" xfId="2117"/>
    <cellStyle name="差_柏悦湾二期(T10T11栋)总承包机电工程量清单2010.12.5" xfId="2118"/>
    <cellStyle name="差_柏悦湾二期(T10T11栋)总承包机电工程量清单2010.12.5 2" xfId="2119"/>
    <cellStyle name="好_广州金域华府电梯厅精装修工程招标清单" xfId="2120"/>
    <cellStyle name="差_柏悦湾二期(T10T11栋)总承包机电工程量清单2010.12.5_合锦南沙南沙表" xfId="2121"/>
    <cellStyle name="差_柏悦湾项目二期精装修大堂修改_文冲售楼部装修招标清单控制价2011.6.29(终)" xfId="2122"/>
    <cellStyle name="差_柏悦湾项目二期精装修大堂修改_文冲售楼部装修招标清单控制价2011.6.29(终) 2" xfId="2123"/>
    <cellStyle name="差_柏悦湾项目二期精装修张建乔" xfId="2124"/>
    <cellStyle name="差_柏悦湾项目二期精装修张建乔 2" xfId="2125"/>
    <cellStyle name="千位分隔[0] 2 2" xfId="2126"/>
    <cellStyle name="常规 6 31" xfId="2127"/>
    <cellStyle name="常规 6 26" xfId="2128"/>
    <cellStyle name="差_柏悦湾项目二期精装修张建乔_文冲售楼部装修招标清单控制价2011.6.29(终) 2" xfId="2129"/>
    <cellStyle name="差_柏悦湾项目一期精装T1栋与T4栋标段签约清单新科 2" xfId="2130"/>
    <cellStyle name="差_柏悦湾项目一期精装T1栋与T4栋标段签约清单新科_文冲售楼部装修招标清单控制价2011.6.29(终)" xfId="2131"/>
    <cellStyle name="差_柏悦湾项目一期精装T1栋与T4栋标段签约清单新科_文冲售楼部装修招标清单控制价2011.6.29(终) 2" xfId="2132"/>
    <cellStyle name="差_保利金沙洲B3701A04地块项目土建及水电安装工程（三标）汇总表" xfId="2133"/>
    <cellStyle name="好_金域蓝湾二期B4-5、B6-8、F栋精装修招标标准表格（样板1）_文冲售楼部装修招标清单控制价2011.6.29(终)" xfId="2134"/>
    <cellStyle name="常规 41" xfId="2135"/>
    <cellStyle name="常规 36" xfId="2136"/>
    <cellStyle name="差_文冲项目一期(I1-I4栋)总承包机电工程量清单(机电)招标清单2011.5.22_万科科学城A3、A4、A20栋总包招标清单20110810（修改）(1)_合锦南沙南沙表" xfId="2137"/>
    <cellStyle name="差_保利金沙洲B3701A04地块项目土建及水电安装工程（三标）汇总表1" xfId="2138"/>
    <cellStyle name="常规 2 2 8" xfId="2139"/>
    <cellStyle name="差_保利金沙洲B3701A04地块项目土建及水电安装工程（三标）汇总表1_东莞红珊瑚（二标）工程土建汇总明细表审" xfId="2140"/>
    <cellStyle name="差_报价清单(万科金域华府全期永久用电工程)" xfId="2141"/>
    <cellStyle name="常规 2 2 56" xfId="2142"/>
    <cellStyle name="常规 2 2 61" xfId="2143"/>
    <cellStyle name="常规 2 2 47" xfId="2144"/>
    <cellStyle name="常规 2 2 52" xfId="2145"/>
    <cellStyle name="强调文字颜色 1 49" xfId="2146"/>
    <cellStyle name="差_编制说明" xfId="2147"/>
    <cellStyle name="千位分隔 2 41" xfId="2148"/>
    <cellStyle name="千位分隔 2 36" xfId="2149"/>
    <cellStyle name="差_标厅" xfId="2150"/>
    <cellStyle name="差_标厅 2" xfId="2151"/>
    <cellStyle name="常规 2 3 2 3" xfId="2152"/>
    <cellStyle name="钢筋计算表 7 2" xfId="2153"/>
    <cellStyle name="差_标厅_文冲售楼部装修招标清单控制价2011.6.29(终) 2" xfId="2154"/>
    <cellStyle name="检查单元格 11" xfId="2155"/>
    <cellStyle name="差_水电评标 2" xfId="2156"/>
    <cellStyle name="差_测算" xfId="2157"/>
    <cellStyle name="差_常州云山诗意（销售区-投标）" xfId="2158"/>
    <cellStyle name="差_二期T5栋至T8栋总包水电预算对数版20101110_万科科学城A3、A4、A20栋总包招标清单20110810超（修改1）" xfId="2159"/>
    <cellStyle name="差_呈批初稿（广东工大）广州亚运城场馆弱电工程量清单(四标段）" xfId="2160"/>
    <cellStyle name="计算 23" xfId="2161"/>
    <cellStyle name="计算 18" xfId="2162"/>
    <cellStyle name="差_措施项目汇总表" xfId="2163"/>
    <cellStyle name="差_大坦沙全过程管理台帐1" xfId="2164"/>
    <cellStyle name="差_大坦沙一期商业街景观园建水电工程 2" xfId="2165"/>
    <cellStyle name="差_大坦沙一期总包预算调差20100403_合锦南沙南沙表" xfId="2166"/>
    <cellStyle name="差_大堂_附件3-3：部品清单(居众)" xfId="2167"/>
    <cellStyle name="差_东莞红珊瑚（二标）工程土建汇总明细表对数后" xfId="2168"/>
    <cellStyle name="常规 12" xfId="2169"/>
    <cellStyle name="检查单元格 23" xfId="2170"/>
    <cellStyle name="检查单元格 18" xfId="2171"/>
    <cellStyle name="差_东平二期铝合金清单2008.03.19" xfId="2172"/>
    <cellStyle name="差_东平二期铝合金清单2008.03.19_合锦南沙南沙表" xfId="2173"/>
    <cellStyle name="差_二期T5栋至T8栋总包水电预算对数版20101110" xfId="2174"/>
    <cellStyle name="链接单元格 31" xfId="2175"/>
    <cellStyle name="链接单元格 26" xfId="2176"/>
    <cellStyle name="差_二期T5栋至T8栋总包水电预算对数版20101110 2" xfId="2177"/>
    <cellStyle name="差_二期T5栋至T8栋总包水电预算对数版20101110_合锦南沙南沙表" xfId="2178"/>
    <cellStyle name="好_金域蓝湾三期桩基招标清单(100531)" xfId="2179"/>
    <cellStyle name="差_二期T5栋至T8栋总包水电预算对数版20101110_万科科学城A3、A4、A20栋总包招标清单20110810（修改）(1)" xfId="2180"/>
    <cellStyle name="好_二期T5栋至T8栋总包水电预算对数版20101110 2" xfId="2181"/>
    <cellStyle name="差_二期T5栋至T8栋总包水电预算对数版20101110_万科科学城A3、A4、A20栋总包招标清单20110810（修改）(1)_合锦南沙南沙表" xfId="2182"/>
    <cellStyle name="差_二期T5栋至T8栋总包水电预算对数版20101110_万科科学城A3、A4、A20栋总包招标清单20110810超（修改1）_合锦南沙南沙表" xfId="2183"/>
    <cellStyle name="常规 2 2 27" xfId="2184"/>
    <cellStyle name="常规 2 2 32" xfId="2185"/>
    <cellStyle name="强调文字颜色 1 34" xfId="2186"/>
    <cellStyle name="强调文字颜色 1 29" xfId="2187"/>
    <cellStyle name="差_二期T5栋至T8栋总包水电预算对数版20101110_万科科学城A3、A4、A20栋总包招标清单20110810静（修改）_合锦南沙南沙表" xfId="2188"/>
    <cellStyle name="常规 42" xfId="2189"/>
    <cellStyle name="常规 37" xfId="2190"/>
    <cellStyle name="差_二期总包预算对比表 2" xfId="2191"/>
    <cellStyle name="差_发电机价差计算表_合锦南沙南沙表" xfId="2192"/>
    <cellStyle name="差_施工节点与材料信息价" xfId="2193"/>
    <cellStyle name="检查单元格 3" xfId="2194"/>
    <cellStyle name="差_附件1：招标要求（第五园三期精装修招标）" xfId="2195"/>
    <cellStyle name="差_附件3-3：部品清单(居众)" xfId="2196"/>
    <cellStyle name="差_附件4：主要材料设备汇总一览表（表九）" xfId="2197"/>
    <cellStyle name="差_附件4：主要材料设备汇总一览表（表九） 2" xfId="2198"/>
    <cellStyle name="差_附件6：一标段高层精装修清单" xfId="2199"/>
    <cellStyle name="差_工程量清单（第三部分）（弱电标段一）090622" xfId="2200"/>
    <cellStyle name="好_天朗A1A2精装修预算20131105" xfId="2201"/>
    <cellStyle name="好_马术场--清单开项091109（三标园林）_广州城市规划展览中心终版（工程量清单） 2" xfId="2202"/>
    <cellStyle name="差_工程量清单（第三部分）（弱电标段一）090622_呈批初稿（广东工大）广州亚运城场馆弱电工程量清单(四标段） 2" xfId="2203"/>
    <cellStyle name="超链接 2" xfId="2204"/>
    <cellStyle name="差_工作表 在 2010年广州万科成本铝合金培训" xfId="2205"/>
    <cellStyle name="差_楼梯 2" xfId="2206"/>
    <cellStyle name="超链接 2 2" xfId="2207"/>
    <cellStyle name="差_工作表 在 2010年广州万科成本铝合金培训 2" xfId="2208"/>
    <cellStyle name="差_工作表 在 2010年广州万科成本铝合金培训_合锦南沙南沙表" xfId="2209"/>
    <cellStyle name="差_广州城市规划展览中心（工程量清单）（第二版2011.5.20珠）" xfId="2210"/>
    <cellStyle name="差_广州市万科金色悦府中学园建工程量招标清单" xfId="2211"/>
    <cellStyle name="检查单元格 9" xfId="2212"/>
    <cellStyle name="差_广州城市规划展览中心安装部分（工程量清单）051819钱 2" xfId="2213"/>
    <cellStyle name="差_广州城市规划展览中心终版（安装）" xfId="2214"/>
    <cellStyle name="差_广州城市规划展览中心终版（工程量清单）" xfId="2215"/>
    <cellStyle name="差_广州城市规划展览中心终版（工程量清单） 2" xfId="2216"/>
    <cellStyle name="差_广州金域华府电梯厅精装修工程招标清单" xfId="2217"/>
    <cellStyle name="差_广州时代地产天朗售楼处装修预算清单" xfId="2218"/>
    <cellStyle name="差_广州时代地产天朗售楼处装修预算清单_合锦南沙南沙表" xfId="2219"/>
    <cellStyle name="差_园建、机电主材表格式（马术完整）_广州城市规划展览中心安装部分（工程量清单）051819钱 2" xfId="2220"/>
    <cellStyle name="千位_5.13" xfId="2221"/>
    <cellStyle name="差_广州市房屋建筑和市政基础设施工程施工招标控制价编制说明、工程概况表-广州医学院" xfId="2222"/>
    <cellStyle name="差_文冲项目一期(I1-I4栋)总承包机电工程量清单(机电)招标清单2011.5.22 2" xfId="2223"/>
    <cellStyle name="差_广州市人大代表之家项目施工总承包-绿化工程" xfId="2224"/>
    <cellStyle name="差_广州市人大代表之家项目施工总承包-绿化工程 2" xfId="2225"/>
    <cellStyle name="差_广州市万科金色悦府中学园建工程量招标清单 2" xfId="2226"/>
    <cellStyle name="差_广州万科大坦沙项目小学泳池精装招标清单" xfId="2227"/>
    <cellStyle name="好_T1B_保利金沙洲B3701A04地块项目土建及水电安装工程后期样板房增加工程项目汇总表_金珠湾•慧谷总部一期总承包工程工程量清单3-13安" xfId="2228"/>
    <cellStyle name="差_广州万科大坦沙项目小学泳池精装招标清单 2" xfId="2229"/>
    <cellStyle name="强调文字颜色 5 8" xfId="2230"/>
    <cellStyle name="差_广州万科金沙洲B04地块总包招标清单(工程量对数 后挂网100305)" xfId="2231"/>
    <cellStyle name="常规 5 38" xfId="2232"/>
    <cellStyle name="差_广州万科清远项目二期标段一桩基冲孔桩B13~B17栋工程报价" xfId="2233"/>
    <cellStyle name="差_广州万科清远项目招标清单（20110613交标版）" xfId="2234"/>
    <cellStyle name="差_综合体育馆工程量清单表格（090409）_呈批初稿（飞碟）广州亚运城场馆弱电工程量清单(一标段）" xfId="2235"/>
    <cellStyle name="链接单元格 13" xfId="2236"/>
    <cellStyle name="好_工程量清单（第三部分）（弱电标段一）090622" xfId="2237"/>
    <cellStyle name="差_广州万科万科城2期E01~E04精装修招标清单-套用上海五建价 2" xfId="2238"/>
    <cellStyle name="强调文字颜色 2 3" xfId="2239"/>
    <cellStyle name="差_广州万科万科城2期E01~E04精装修招标清单-套用上海五建价_合锦南沙南沙表" xfId="2240"/>
    <cellStyle name="差_广州亚运城弱电工程量清单表格(一标段）0616" xfId="2241"/>
    <cellStyle name="强调文字颜色 3 5" xfId="2242"/>
    <cellStyle name="差_广州亚运城弱电工程量清单表格(一标段）0616 2" xfId="2243"/>
    <cellStyle name="差_派出所精装修标底招标清单修改20100720" xfId="2244"/>
    <cellStyle name="常规 2 12" xfId="2245"/>
    <cellStyle name="差_广州亚运城弱电工程量清单表格(一标段）0616_呈批初稿（飞碟）广州亚运城场馆弱电工程量清单(一标段）" xfId="2246"/>
    <cellStyle name="常规 5 24" xfId="2247"/>
    <cellStyle name="常规 5 19" xfId="2248"/>
    <cellStyle name="差_广州亚运城弱电工程量清单表格(一标段）0616_呈批初稿（广东工大）广州亚运城场馆弱电工程量清单(四标段）" xfId="2249"/>
    <cellStyle name="常规 2 3 2" xfId="2250"/>
    <cellStyle name="差_架空层" xfId="2251"/>
    <cellStyle name="差_广州亚运城弱电工程量清单表格(一标段）0616_呈批初稿（广东工大）广州亚运城场馆弱电工程量清单(四标段） 2" xfId="2252"/>
    <cellStyle name="常规 2 3 2 2" xfId="2253"/>
    <cellStyle name="差_合锦南沙南沙表" xfId="2254"/>
    <cellStyle name="差_合锦南沙总包工程量清单" xfId="2255"/>
    <cellStyle name="差_红珊瑚二期工程--指标表" xfId="2256"/>
    <cellStyle name="差_汇总表" xfId="2257"/>
    <cellStyle name="好_金域蓝湾A1-A6、B1、C1C2铝合金栏杆工程预算(定案）_合锦南沙南沙表" xfId="2258"/>
    <cellStyle name="差_汇总表 2" xfId="2259"/>
    <cellStyle name="差_价格参考36#商业中央空调工程量清单(打印)" xfId="2260"/>
    <cellStyle name="差_金沙洲B04地块甲供材、甲限材汇总表（100303）" xfId="2261"/>
    <cellStyle name="差_金域蓝湾三期标段2桩基招标清单(100829)" xfId="2262"/>
    <cellStyle name="千位分隔 3 10" xfId="2263"/>
    <cellStyle name="差_金沙洲B04地块甲供材、甲限材汇总表（100303） 2" xfId="2264"/>
    <cellStyle name="差_金域蓝湾B2-B3栋精装修招标清单(090106标底)" xfId="2265"/>
    <cellStyle name="差_金域蓝湾B2-B3栋精装修招标清单(报甲方)" xfId="2266"/>
    <cellStyle name="差_金域蓝湾B2-B3栋精装修招标清单(报甲方) 2" xfId="2267"/>
    <cellStyle name="差_金域蓝湾B2-B3栋精装修招标清单(报甲方)_文冲售楼部装修招标清单控制价2011.6.29(终)" xfId="2268"/>
    <cellStyle name="差_金域蓝湾B2-B3栋精装修招标清单(报甲方)_文冲售楼部装修招标清单控制价2011.6.29(终) 2" xfId="2269"/>
    <cellStyle name="差_金域蓝湾二期B4-5、B6-8、F栋精装修招标标准表格（样板1） 2" xfId="2270"/>
    <cellStyle name="差_金域蓝湾二期B4-5、B6-8、F栋精装修招标标准表格（样板1）_文冲售楼部装修招标清单控制价2011.6.29(终)" xfId="2271"/>
    <cellStyle name="差_金域蓝湾二期B9B10栋精装修招标清单(分析）" xfId="2272"/>
    <cellStyle name="好_合锦南沙总包工程量清单" xfId="2273"/>
    <cellStyle name="差_金域蓝湾二期B9B10栋精装修招标清单(分析）_文冲售楼部装修招标清单控制价2011.6.29(终)" xfId="2274"/>
    <cellStyle name="差_派出所精装修标底招标清单修改20100720 2" xfId="2275"/>
    <cellStyle name="差_马术场--清单开项091109（三标园林）_02马术场--清单开项1218（一标）" xfId="2276"/>
    <cellStyle name="强调文字颜色 3 9" xfId="2277"/>
    <cellStyle name="差_马术场--清单开项091109（三标园林）_02马术场--清单开项1218（一标） 2" xfId="2278"/>
    <cellStyle name="常规 2 16" xfId="2279"/>
    <cellStyle name="常规 2 21" xfId="2280"/>
    <cellStyle name="差_金域蓝湾二期B9B10栋精装修招标清单(分析）_文冲售楼部装修招标清单控制价2011.6.29(终) 2" xfId="2281"/>
    <cellStyle name="常规 2 2 11" xfId="2282"/>
    <cellStyle name="强调文字颜色 1 13" xfId="2283"/>
    <cellStyle name="好_发电机价差计算表_合锦南沙南沙表" xfId="2284"/>
    <cellStyle name="常规 3 70" xfId="2285"/>
    <cellStyle name="常规 3 65" xfId="2286"/>
    <cellStyle name="差_金域蓝湾二期B9精装修清单报价表2009-5-7" xfId="2287"/>
    <cellStyle name="差_金域蓝湾二期B9精装修清单报价表2009-5-7 2" xfId="2288"/>
    <cellStyle name="差_金域蓝湾三期标段一桩基签约清单(100622省基础)" xfId="2289"/>
    <cellStyle name="好_总包预算主体含量标20100826" xfId="2290"/>
    <cellStyle name="差_金域蓝湾二期B9精装修清单报价表2009-5-7_文冲售楼部装修招标清单控制价2011.6.29(终)" xfId="2291"/>
    <cellStyle name="好_总包预算主体含量标20100826 2" xfId="2292"/>
    <cellStyle name="差_金域蓝湾二期B9精装修清单报价表2009-5-7_文冲售楼部装修招标清单控制价2011.6.29(终) 2" xfId="2293"/>
    <cellStyle name="差_金域蓝湾二期基坑支护招标清单（阿友修改版090211）" xfId="2294"/>
    <cellStyle name="常规 2 4" xfId="2295"/>
    <cellStyle name="差_金域蓝湾二期基坑支护招标清单（阿友修改版090211） 2" xfId="2296"/>
    <cellStyle name="差_金域蓝湾二期基坑支护招标清单（阿友修改版090211）_文冲售楼部装修招标清单控制价2011.6.29(终)" xfId="2297"/>
    <cellStyle name="好_金域蓝湾二期B4-5、B6-8、F栋精装修招标标准表格（样板1）_文冲售楼部装修招标清单控制价2011.6.29(终) 2" xfId="2298"/>
    <cellStyle name="差_金域蓝湾金栏杆采购工程招标清单_合锦南沙南沙表" xfId="2299"/>
    <cellStyle name="计算 13" xfId="2300"/>
    <cellStyle name="常规 2 2 66" xfId="2301"/>
    <cellStyle name="常规 2 2 71" xfId="2302"/>
    <cellStyle name="差_金域蓝湾三期标段2桩基招标清单(100829) 2" xfId="2303"/>
    <cellStyle name="差_金域蓝湾三期桩基招标清单(090525)(7月28日)" xfId="2304"/>
    <cellStyle name="强调文字颜色 6 12" xfId="2305"/>
    <cellStyle name="差_金域蓝湾三期桩基招标清单(090525)(7月28日) 2" xfId="2306"/>
    <cellStyle name="差_金域蓝湾三期桩基招标清单(100531)" xfId="2307"/>
    <cellStyle name="差_金珠湾•慧谷总部一期临水安装审核" xfId="2308"/>
    <cellStyle name="常规 3 34" xfId="2309"/>
    <cellStyle name="常规 3 29" xfId="2310"/>
    <cellStyle name="差_金珠湾慧谷总部一期基坑支护工程" xfId="2311"/>
    <cellStyle name="差_马术场--清单开项091110（新-改造）" xfId="2312"/>
    <cellStyle name="差_马术场--清单开项091109（二标）" xfId="2313"/>
    <cellStyle name="差_马术场--清单开项091109（三标园林）" xfId="2314"/>
    <cellStyle name="差_马术场--清单开项091109（三标园林）_广州城市规划展览中心安装部分（工程量清单）051819钱 2" xfId="2315"/>
    <cellStyle name="差_马术场--清单开项091109（三标园林）_广州城市规划展览中心终版（安装）" xfId="2316"/>
    <cellStyle name="差_马术场--清单开项091109（三标园林）_广州城市规划展览中心终版（工程量清单） 2" xfId="2317"/>
    <cellStyle name="常规 13 7" xfId="2318"/>
    <cellStyle name="差_马术场--清单开项091109（一标）" xfId="2319"/>
    <cellStyle name="好_安装标段2_广州城市规划展览中心安装部分（工程量清单）051819钱" xfId="2320"/>
    <cellStyle name="差_马术场--清单开项091109（一标）_02马术场--清单开项1218（一标）" xfId="2321"/>
    <cellStyle name="好_马术场--清单开项091109（一标）_02马术场--清单开项1218（一标）" xfId="2322"/>
    <cellStyle name="差_马术场--清单开项091109（一标）_广州城市规划展览中心终版（安装）" xfId="2323"/>
    <cellStyle name="强调文字颜色 3 12" xfId="2324"/>
    <cellStyle name="好_马术场--清单开项091109（一标）_02马术场--清单开项1218（一标） 2" xfId="2325"/>
    <cellStyle name="差_马术场--清单开项091109（一标）_广州城市规划展览中心终版（安装） 2" xfId="2326"/>
    <cellStyle name="差_马术场--清单开项091109（一标）_广州城市规划展览中心终版（工程量清单）" xfId="2327"/>
    <cellStyle name="好_广州亚运城弱电工程量清单表格(一标段）0616" xfId="2328"/>
    <cellStyle name="差_马术场--清单开项091109（一标）_广州城市规划展览中心终版（工程量清单） 2" xfId="2329"/>
    <cellStyle name="常规 3 13" xfId="2330"/>
    <cellStyle name="差_马术场--清单开项091118（二标）" xfId="2331"/>
    <cellStyle name="差_马术场--清单开项091120（三版-临建）" xfId="2332"/>
    <cellStyle name="差_门窗主材计算规则（修改尺寸计算原则081024） 2" xfId="2333"/>
    <cellStyle name="差_南沙C组团总包清单2010-10-29" xfId="2334"/>
    <cellStyle name="差_南沙C组团总包清单2010-10-29 2" xfId="2335"/>
    <cellStyle name="检查单元格 32" xfId="2336"/>
    <cellStyle name="检查单元格 27" xfId="2337"/>
    <cellStyle name="差_南沙金珠湾、慧谷总部一期的基坑支护工程评标" xfId="2338"/>
    <cellStyle name="差_南沙金珠湾、慧谷总部一期的基坑支护工程评标0307" xfId="2339"/>
    <cellStyle name="差_南沙金珠湾、慧谷总部一期的土方工程评标" xfId="2340"/>
    <cellStyle name="解释性文本 21" xfId="2341"/>
    <cellStyle name="解释性文本 16" xfId="2342"/>
    <cellStyle name="差_南沙金珠湾、慧谷总部一期的土方工程评标0307定稿打印版" xfId="2343"/>
    <cellStyle name="差_南沙金珠湾、慧谷总部一期的土方工程评标新" xfId="2344"/>
    <cellStyle name="差_南沙样板房(原有清单）" xfId="2345"/>
    <cellStyle name="差_文冲售楼部室内灯具参数表01  2" xfId="2346"/>
    <cellStyle name="差_派出所精装修标底招标清单2" xfId="2347"/>
    <cellStyle name="好_售楼部&amp;会所装修预算书" xfId="2348"/>
    <cellStyle name="差_派出所精装修标底招标清单2 2" xfId="2349"/>
    <cellStyle name="差_售楼处装修（水电部分1.16）" xfId="2350"/>
    <cellStyle name="差_售楼处装修（水电部分1.16）_合锦南沙南沙表" xfId="2351"/>
    <cellStyle name="差_天河御品环境绿化工程456 2" xfId="2352"/>
    <cellStyle name="差_天景花园一期合同执行情况07年12月" xfId="2353"/>
    <cellStyle name="差_天景花园一期合同执行情况07年12月 2" xfId="2354"/>
    <cellStyle name="好_马术场--清单开项091109（三标园林）_广州城市规划展览中心安装部分（工程量清单）051819钱 2" xfId="2355"/>
    <cellStyle name="好_广州万科金沙洲B04地块总包招标清单(工程量对数 后挂网100305) 2" xfId="2356"/>
    <cellStyle name="差_天朗A1A2精装修预算20131105" xfId="2357"/>
    <cellStyle name="样式 2_对数版本-广州万科售楼中心招标清单（20140715）" xfId="2358"/>
    <cellStyle name="差_天朗二标段精装修评标" xfId="2359"/>
    <cellStyle name="差_土石方零星工程报价审核20140305" xfId="2360"/>
    <cellStyle name="常规 4 33" xfId="2361"/>
    <cellStyle name="常规 4 28" xfId="2362"/>
    <cellStyle name="差_万科三期桩基础成本(6.1)" xfId="2363"/>
    <cellStyle name="强调文字颜色 6 10" xfId="2364"/>
    <cellStyle name="差_万科三期桩基础成本(6.1) 2" xfId="2365"/>
    <cellStyle name="差_万科云山二期铝合金及护栏统计清单 2" xfId="2366"/>
    <cellStyle name="常规 4 8" xfId="2367"/>
    <cellStyle name="差_万科云山二期铝合金及护栏统计清单_合锦南沙南沙表" xfId="2368"/>
    <cellStyle name="差_文冲城中村中学景观工程量清单-(12.4.19)(修改)" xfId="2369"/>
    <cellStyle name="差_文冲项目一期(I1-I4栋)总承包机电工程量清单(机电)招标清单2011.5.22_万科科学城A3、A4、A20栋总包招标清单20110810超（修改1）" xfId="2370"/>
    <cellStyle name="常规 4 35" xfId="2371"/>
    <cellStyle name="差_文冲城中村中学景观工程量清单-(12.4.19)(修改) 2" xfId="2372"/>
    <cellStyle name="差_文冲售楼部室内灯具参数表01 " xfId="2373"/>
    <cellStyle name="差_文冲项目一期(I1-I4栋)总承包机电工程量清单(机电)招标清单2011.5.22_合锦南沙南沙表" xfId="2374"/>
    <cellStyle name="差_文冲售楼部装修招标清单控制价2011.6.29(终)" xfId="2375"/>
    <cellStyle name="差_文冲售楼部装修招标清单控制价2011.6.29(终) 2" xfId="2376"/>
    <cellStyle name="差_文冲项目精装修工程量清单标准测算(8稿含优化终)-2012.4.12" xfId="2377"/>
    <cellStyle name="差_文冲项目一期(I1-I4栋)总承包机电工程量清单(机电)招标清单2011.5.22_万科科学城A3、A4、A20栋总包招标清单20110810（修改）(1)" xfId="2378"/>
    <cellStyle name="差_文冲项目一期(I1-I4栋)总承包机电工程量清单(机电)招标清单2011.5.22_万科科学城A3、A4、A20栋总包招标清单20110810超（修改1）_合锦南沙南沙表" xfId="2379"/>
    <cellStyle name="差_文冲项目一期(I1-I4栋)总承包机电工程量清单(机电)招标清单2011.5.22_万科科学城A3、A4、A20栋总包招标清单20110810静（修改）_合锦南沙南沙表" xfId="2380"/>
    <cellStyle name="好_广州城市规划展览中心终版（工程量清单）" xfId="2381"/>
    <cellStyle name="差_限价清单" xfId="2382"/>
    <cellStyle name="差_一标段高层精装修清单" xfId="2383"/>
    <cellStyle name="差_限价清单_呈批初稿（飞碟）广州亚运城场馆弱电工程量清单(一标段）" xfId="2384"/>
    <cellStyle name="差_引导页 2" xfId="2385"/>
    <cellStyle name="差_园建、机电主材表格式（马术完整）_02马术场--清单开项1218（一标） 2" xfId="2386"/>
    <cellStyle name="差_园建、机电主材表格式（马术完整）_广州城市规划展览中心终版（安装）" xfId="2387"/>
    <cellStyle name="差_园建、机电主材表格式（马术完整）_广州城市规划展览中心终版（安装） 2" xfId="2388"/>
    <cellStyle name="输出 11" xfId="2389"/>
    <cellStyle name="差_园建、机电主材表格式（马术完整）_广州城市规划展览中心终版（工程量清单）" xfId="2390"/>
    <cellStyle name="好_金域蓝湾二期基坑支护招标清单（阿友修改版090211） 2" xfId="2391"/>
    <cellStyle name="常规 3 11" xfId="2392"/>
    <cellStyle name="差_云山项目F1F2地上含量表" xfId="2393"/>
    <cellStyle name="钢筋计算表 3" xfId="2394"/>
    <cellStyle name="差_增减清单" xfId="2395"/>
    <cellStyle name="千位分隔 2 43" xfId="2396"/>
    <cellStyle name="千位分隔 2 38" xfId="2397"/>
    <cellStyle name="差_中天七建2009年9月20日进度申请款B4~B8-审批表 2" xfId="2398"/>
    <cellStyle name="注释 4" xfId="2399"/>
    <cellStyle name="常规 7 30" xfId="2400"/>
    <cellStyle name="常规 7 25" xfId="2401"/>
    <cellStyle name="差_中天七建2009年9月20日进度申请款B4~B8-审批表_合锦南沙南沙表" xfId="2402"/>
    <cellStyle name="适中 2" xfId="2403"/>
    <cellStyle name="差_中天装饰B4-B6首层大堂、B5B6标准层电梯厅预算2009-4-15-0 2" xfId="2404"/>
    <cellStyle name="差_中天装饰B4-B6首层大堂、B5B6标准层电梯厅预算2009-4-15-0_文冲售楼部装修招标清单控制价2011.6.29(终)" xfId="2405"/>
    <cellStyle name="好_天朗二标段精装修评标" xfId="2406"/>
    <cellStyle name="常规 3 2 21" xfId="2407"/>
    <cellStyle name="常规 3 2 16" xfId="2408"/>
    <cellStyle name="差_中天装饰B4-B6首层大堂、B5B6标准层电梯厅预算2009-4-15-0_文冲售楼部装修招标清单控制价2011.6.29(终) 2" xfId="2409"/>
    <cellStyle name="链接单元格 12" xfId="2410"/>
    <cellStyle name="差_综合单价分析表（阿友修改版090211）" xfId="2411"/>
    <cellStyle name="差_综合单价分析表（阿友修改版090211） 2" xfId="2412"/>
    <cellStyle name="差_综合体育馆工程量清单表格（090409）" xfId="2413"/>
    <cellStyle name="差_综合体育馆工程量清单表格（090409） 2" xfId="2414"/>
    <cellStyle name="差_总包预算造价对比表" xfId="2415"/>
    <cellStyle name="差_总包预算造价对比表 2" xfId="2416"/>
    <cellStyle name="差_总包预算主体含量标20100826" xfId="2417"/>
    <cellStyle name="常规 11" xfId="2418"/>
    <cellStyle name="常规 11 2" xfId="2419"/>
    <cellStyle name="好_万科办公室装修招标清单（审核12-21）" xfId="2420"/>
    <cellStyle name="常规 11 2 2" xfId="2421"/>
    <cellStyle name="常规 12 2" xfId="2422"/>
    <cellStyle name="常规 12 3" xfId="2423"/>
    <cellStyle name="常规 12 4" xfId="2424"/>
    <cellStyle name="常规 12 5" xfId="2425"/>
    <cellStyle name="常规 12 6" xfId="2426"/>
    <cellStyle name="常规 13" xfId="2427"/>
    <cellStyle name="常规 4 38" xfId="2428"/>
    <cellStyle name="常规 13 3" xfId="2429"/>
    <cellStyle name="常规 13 4" xfId="2430"/>
    <cellStyle name="常规 21" xfId="2431"/>
    <cellStyle name="常规 16" xfId="2432"/>
    <cellStyle name="常规 22" xfId="2433"/>
    <cellStyle name="常规 17" xfId="2434"/>
    <cellStyle name="常规 23" xfId="2435"/>
    <cellStyle name="常规 18" xfId="2436"/>
    <cellStyle name="常规 24" xfId="2437"/>
    <cellStyle name="常规 19" xfId="2438"/>
    <cellStyle name="好_09192009清单开项范本(含清单修正)_广州城市规划展览中心终版（工程量清单） 2" xfId="2439"/>
    <cellStyle name="好 10" xfId="2440"/>
    <cellStyle name="常规 2" xfId="2441"/>
    <cellStyle name="强调文字颜色 3 3" xfId="2442"/>
    <cellStyle name="常规 2 10" xfId="2443"/>
    <cellStyle name="常规 2 10 3" xfId="2444"/>
    <cellStyle name="强调文字颜色 3 4" xfId="2445"/>
    <cellStyle name="常规 2 11" xfId="2446"/>
    <cellStyle name="强调文字颜色 3 6" xfId="2447"/>
    <cellStyle name="常规 2 13" xfId="2448"/>
    <cellStyle name="强调文字颜色 3 7" xfId="2449"/>
    <cellStyle name="好_限价清单_呈批初稿（广东工大）广州亚运城场馆弱电工程量清单(四标段） 2" xfId="2450"/>
    <cellStyle name="常规 2 14" xfId="2451"/>
    <cellStyle name="强调文字颜色 3 8" xfId="2452"/>
    <cellStyle name="常规 2 15" xfId="2453"/>
    <cellStyle name="常规 2 20" xfId="2454"/>
    <cellStyle name="常规 2 18" xfId="2455"/>
    <cellStyle name="常规 2 23" xfId="2456"/>
    <cellStyle name="常规 2 2" xfId="2457"/>
    <cellStyle name="常规 2 2 10" xfId="2458"/>
    <cellStyle name="常规 2 2 12" xfId="2459"/>
    <cellStyle name="常规 2 2 13" xfId="2460"/>
    <cellStyle name="常规 2 2 14" xfId="2461"/>
    <cellStyle name="常规 2 2 17" xfId="2462"/>
    <cellStyle name="常规 2 2 22" xfId="2463"/>
    <cellStyle name="烹拳_97MBO" xfId="2464"/>
    <cellStyle name="常规 2 2 18" xfId="2465"/>
    <cellStyle name="常规 2 2 23" xfId="2466"/>
    <cellStyle name="常规 2 2 19" xfId="2467"/>
    <cellStyle name="常规 2 2 24" xfId="2468"/>
    <cellStyle name="常规 2 2 2 2 2" xfId="2469"/>
    <cellStyle name="常规 2 2 2 2_5栋E户型清单2013-10-12(报价)" xfId="2470"/>
    <cellStyle name="常规 2 2 25" xfId="2471"/>
    <cellStyle name="常规 2 2 30" xfId="2472"/>
    <cellStyle name="常规 2 2 29" xfId="2473"/>
    <cellStyle name="常规 2 2 34" xfId="2474"/>
    <cellStyle name="常规 2 2 3" xfId="2475"/>
    <cellStyle name="常规 2 2 35" xfId="2476"/>
    <cellStyle name="常规 2 2 40" xfId="2477"/>
    <cellStyle name="常规 2 2 36" xfId="2478"/>
    <cellStyle name="常规 2 2 41" xfId="2479"/>
    <cellStyle name="常规 2 2 37" xfId="2480"/>
    <cellStyle name="常规 2 2 42" xfId="2481"/>
    <cellStyle name="常规 2 2 38" xfId="2482"/>
    <cellStyle name="常规 2 2 43" xfId="2483"/>
    <cellStyle name="常规 2 2 39" xfId="2484"/>
    <cellStyle name="常规 2 2 44" xfId="2485"/>
    <cellStyle name="常规 2 2 4" xfId="2486"/>
    <cellStyle name="常规 2 2 45" xfId="2487"/>
    <cellStyle name="常规 2 2 50" xfId="2488"/>
    <cellStyle name="常规 2 2 46" xfId="2489"/>
    <cellStyle name="常规 2 2 51" xfId="2490"/>
    <cellStyle name="常规 2 2 48" xfId="2491"/>
    <cellStyle name="常规 2 2 53" xfId="2492"/>
    <cellStyle name="常规 2 2 49" xfId="2493"/>
    <cellStyle name="常规 2 2 54" xfId="2494"/>
    <cellStyle name="常规 2 2 5" xfId="2495"/>
    <cellStyle name="常规 2 2 55" xfId="2496"/>
    <cellStyle name="常规 2 2 60" xfId="2497"/>
    <cellStyle name="常规 2 2 57" xfId="2498"/>
    <cellStyle name="常规 2 2 62" xfId="2499"/>
    <cellStyle name="计算 10" xfId="2500"/>
    <cellStyle name="常规 2 2 58" xfId="2501"/>
    <cellStyle name="常规 2 2 63" xfId="2502"/>
    <cellStyle name="计算 11" xfId="2503"/>
    <cellStyle name="常规 2 2 59" xfId="2504"/>
    <cellStyle name="常规 2 2 64" xfId="2505"/>
    <cellStyle name="计算 12" xfId="2506"/>
    <cellStyle name="常规 2 2 65" xfId="2507"/>
    <cellStyle name="常规 2 2 70" xfId="2508"/>
    <cellStyle name="计算 14" xfId="2509"/>
    <cellStyle name="好_大堂" xfId="2510"/>
    <cellStyle name="常规 5 2 2" xfId="2511"/>
    <cellStyle name="常规 2 2 67" xfId="2512"/>
    <cellStyle name="常规 2 2 72" xfId="2513"/>
    <cellStyle name="计算 20" xfId="2514"/>
    <cellStyle name="计算 15" xfId="2515"/>
    <cellStyle name="常规 2 2 68" xfId="2516"/>
    <cellStyle name="常规 2 2 73" xfId="2517"/>
    <cellStyle name="计算 21" xfId="2518"/>
    <cellStyle name="计算 16" xfId="2519"/>
    <cellStyle name="常规 2 2 69" xfId="2520"/>
    <cellStyle name="常规 2 2 74" xfId="2521"/>
    <cellStyle name="常规 2 2 7" xfId="2522"/>
    <cellStyle name="常规 2 2 9" xfId="2523"/>
    <cellStyle name="常规 2 2_（总工程）商品砂浆+节能检测费（定标01）总包清单（一标段）" xfId="2524"/>
    <cellStyle name="好_二期T5栋至T8栋总包水电预算对数版20101110_万科科学城A3、A4、A20栋总包招标清单20110810（修改）(1)_合锦南沙南沙表" xfId="2525"/>
    <cellStyle name="常规 2 25" xfId="2526"/>
    <cellStyle name="常规 2 30" xfId="2527"/>
    <cellStyle name="常规 2 26" xfId="2528"/>
    <cellStyle name="常规 2 31" xfId="2529"/>
    <cellStyle name="常规 2 27" xfId="2530"/>
    <cellStyle name="常规 2 32" xfId="2531"/>
    <cellStyle name="常规 2 28" xfId="2532"/>
    <cellStyle name="常规 2 33" xfId="2533"/>
    <cellStyle name="常规 2 29" xfId="2534"/>
    <cellStyle name="常规 2 34" xfId="2535"/>
    <cellStyle name="常规 2 3" xfId="2536"/>
    <cellStyle name="常规 2 3 2 2 2" xfId="2537"/>
    <cellStyle name="常规 5 30" xfId="2538"/>
    <cellStyle name="常规 5 25" xfId="2539"/>
    <cellStyle name="常规 2 3 3" xfId="2540"/>
    <cellStyle name="常规 2 3_金珠湾•慧谷总部一期总承包工程工程量清单3-13安" xfId="2541"/>
    <cellStyle name="常规 2 40" xfId="2542"/>
    <cellStyle name="常规 2 35" xfId="2543"/>
    <cellStyle name="好_标厅_文冲售楼部装修招标清单控制价2011.6.29(终)" xfId="2544"/>
    <cellStyle name="常规 2 41" xfId="2545"/>
    <cellStyle name="常规 2 36" xfId="2546"/>
    <cellStyle name="常规 2 42" xfId="2547"/>
    <cellStyle name="常规 2 37" xfId="2548"/>
    <cellStyle name="常规 2 43" xfId="2549"/>
    <cellStyle name="常规 2 38" xfId="2550"/>
    <cellStyle name="常规 2 44" xfId="2551"/>
    <cellStyle name="常规 2 39" xfId="2552"/>
    <cellStyle name="强调文字颜色 3 22" xfId="2553"/>
    <cellStyle name="强调文字颜色 3 17" xfId="2554"/>
    <cellStyle name="常规 2 4 2" xfId="2555"/>
    <cellStyle name="好_Sheet1 (3)_东莞红珊瑚（二标）工程土建汇总明细表审_金珠湾•慧谷总部一期总承包工程工程量清单3-13安_金珠湾•慧谷总部一期总承包工程工程量清单3-14" xfId="2556"/>
    <cellStyle name="常规 2 5" xfId="2557"/>
    <cellStyle name="常规 2 5 2" xfId="2558"/>
    <cellStyle name="强调文字颜色 4 4" xfId="2559"/>
    <cellStyle name="常规 2 61" xfId="2560"/>
    <cellStyle name="常规 2 56" xfId="2561"/>
    <cellStyle name="强调文字颜色 4 5" xfId="2562"/>
    <cellStyle name="常规 2 62" xfId="2563"/>
    <cellStyle name="常规 2 57" xfId="2564"/>
    <cellStyle name="强调文字颜色 4 6" xfId="2565"/>
    <cellStyle name="常规 2 63" xfId="2566"/>
    <cellStyle name="常规 2 58" xfId="2567"/>
    <cellStyle name="强调文字颜色 4 7" xfId="2568"/>
    <cellStyle name="常规 2 64" xfId="2569"/>
    <cellStyle name="常规 2 59" xfId="2570"/>
    <cellStyle name="好_09192009清单开项范本(含清单修正)_02马术场--清单开项1218（一标） 2" xfId="2571"/>
    <cellStyle name="常规 2 6" xfId="2572"/>
    <cellStyle name="常规 2 6 2" xfId="2573"/>
    <cellStyle name="输入 10" xfId="2574"/>
    <cellStyle name="强调文字颜色 4 8" xfId="2575"/>
    <cellStyle name="常规 2 70" xfId="2576"/>
    <cellStyle name="常规 2 65" xfId="2577"/>
    <cellStyle name="输入 11" xfId="2578"/>
    <cellStyle name="强调文字颜色 4 9" xfId="2579"/>
    <cellStyle name="好_金域蓝湾二期B9B10栋精装修招标清单(分析）_文冲售楼部装修招标清单控制价2011.6.29(终)" xfId="2580"/>
    <cellStyle name="常规 2 71" xfId="2581"/>
    <cellStyle name="常规 2 66" xfId="2582"/>
    <cellStyle name="输入 13" xfId="2583"/>
    <cellStyle name="霓付 [0]_97MBO" xfId="2584"/>
    <cellStyle name="好_Sheet1 (2)_东莞红珊瑚（二标）工程土建汇总明细表审" xfId="2585"/>
    <cellStyle name="常规 2 73" xfId="2586"/>
    <cellStyle name="常规 2 68" xfId="2587"/>
    <cellStyle name="输入 14" xfId="2588"/>
    <cellStyle name="常规 2 74" xfId="2589"/>
    <cellStyle name="常规 2 69" xfId="2590"/>
    <cellStyle name="常规 2 7" xfId="2591"/>
    <cellStyle name="常规 2 7 2" xfId="2592"/>
    <cellStyle name="输入 20" xfId="2593"/>
    <cellStyle name="输入 15" xfId="2594"/>
    <cellStyle name="常规 2 75" xfId="2595"/>
    <cellStyle name="输入 21" xfId="2596"/>
    <cellStyle name="输入 16" xfId="2597"/>
    <cellStyle name="常规 2 76" xfId="2598"/>
    <cellStyle name="输入 2" xfId="2599"/>
    <cellStyle name="常规 2 8" xfId="2600"/>
    <cellStyle name="常规 6 24" xfId="2601"/>
    <cellStyle name="常规 6 19" xfId="2602"/>
    <cellStyle name="常规 2 8 2" xfId="2603"/>
    <cellStyle name="常规 2_（总工程）商品砂浆+节能检测费（定标01）总包清单（一标段）" xfId="2604"/>
    <cellStyle name="常规 21 2" xfId="2605"/>
    <cellStyle name="常规 30" xfId="2606"/>
    <cellStyle name="常规 25" xfId="2607"/>
    <cellStyle name="常规 31" xfId="2608"/>
    <cellStyle name="常规 26" xfId="2609"/>
    <cellStyle name="常规 32" xfId="2610"/>
    <cellStyle name="常规 27" xfId="2611"/>
    <cellStyle name="常规 33" xfId="2612"/>
    <cellStyle name="常规 28" xfId="2613"/>
    <cellStyle name="常规 34" xfId="2614"/>
    <cellStyle name="常规 29" xfId="2615"/>
    <cellStyle name="注释 10" xfId="2616"/>
    <cellStyle name="好 11" xfId="2617"/>
    <cellStyle name="常规 3" xfId="2618"/>
    <cellStyle name="常规 3 10" xfId="2619"/>
    <cellStyle name="常规 3 12" xfId="2620"/>
    <cellStyle name="常规 3 14" xfId="2621"/>
    <cellStyle name="常规 3 20" xfId="2622"/>
    <cellStyle name="常规 3 15" xfId="2623"/>
    <cellStyle name="常规 3 21" xfId="2624"/>
    <cellStyle name="常规 3 16" xfId="2625"/>
    <cellStyle name="常规 3 22" xfId="2626"/>
    <cellStyle name="常规 3 17" xfId="2627"/>
    <cellStyle name="常规 3 23" xfId="2628"/>
    <cellStyle name="常规 3 18" xfId="2629"/>
    <cellStyle name="常规 3 24" xfId="2630"/>
    <cellStyle name="常规 3 19" xfId="2631"/>
    <cellStyle name="常规 3 2" xfId="2632"/>
    <cellStyle name="常规 3 2 10" xfId="2633"/>
    <cellStyle name="常规 3 2 11" xfId="2634"/>
    <cellStyle name="常规 3 2 12" xfId="2635"/>
    <cellStyle name="常规 3 2 13" xfId="2636"/>
    <cellStyle name="常规 3 2 14" xfId="2637"/>
    <cellStyle name="常规 3 2 20" xfId="2638"/>
    <cellStyle name="常规 3 2 15" xfId="2639"/>
    <cellStyle name="好_派出所精装修标底招标清单2 2" xfId="2640"/>
    <cellStyle name="常规 3 2 22" xfId="2641"/>
    <cellStyle name="常规 3 2 17" xfId="2642"/>
    <cellStyle name="常规 3 2 23" xfId="2643"/>
    <cellStyle name="常规 3 2 18" xfId="2644"/>
    <cellStyle name="常规 3 2 24" xfId="2645"/>
    <cellStyle name="常规 3 2 19" xfId="2646"/>
    <cellStyle name="常规 3 2 2" xfId="2647"/>
    <cellStyle name="常规 3 2 2 2" xfId="2648"/>
    <cellStyle name="常规 3 2 30" xfId="2649"/>
    <cellStyle name="常规 3 2 25" xfId="2650"/>
    <cellStyle name="常规 3 2 31" xfId="2651"/>
    <cellStyle name="常规 3 2 26" xfId="2652"/>
    <cellStyle name="常规 3 2 32" xfId="2653"/>
    <cellStyle name="常规 3 2 27" xfId="2654"/>
    <cellStyle name="常规 3 2 3" xfId="2655"/>
    <cellStyle name="常规 3 2 4" xfId="2656"/>
    <cellStyle name="常规 3 2_6栋架空层、住户大堂精装饰" xfId="2657"/>
    <cellStyle name="常规 3 30" xfId="2658"/>
    <cellStyle name="常规 3 25" xfId="2659"/>
    <cellStyle name="常规 7_复件 总包清单" xfId="2660"/>
    <cellStyle name="常规 3 31" xfId="2661"/>
    <cellStyle name="常规 3 26" xfId="2662"/>
    <cellStyle name="常规 3 32" xfId="2663"/>
    <cellStyle name="常规 3 27" xfId="2664"/>
    <cellStyle name="常规 3 33" xfId="2665"/>
    <cellStyle name="常规 3 28" xfId="2666"/>
    <cellStyle name="常规 3 3" xfId="2667"/>
    <cellStyle name="常规 3 3_东荟城永久售楼部精装修清单-鸿宝" xfId="2668"/>
    <cellStyle name="常规 3 40" xfId="2669"/>
    <cellStyle name="常规 3 35" xfId="2670"/>
    <cellStyle name="常规 3 41" xfId="2671"/>
    <cellStyle name="常规 3 36" xfId="2672"/>
    <cellStyle name="常规 3 42" xfId="2673"/>
    <cellStyle name="常规 3 37" xfId="2674"/>
    <cellStyle name="常规 3 43" xfId="2675"/>
    <cellStyle name="常规 3 38" xfId="2676"/>
    <cellStyle name="好_T1B_保利金沙洲B3701A04地块项目土建及水电安装工程后期样板房增加工程项目汇总表_金珠湾•慧谷总部一期总承包工程工程量清单3-13安_金珠湾•慧谷总部一期总承包工程工程量预算3-18安" xfId="2677"/>
    <cellStyle name="常规 3 44" xfId="2678"/>
    <cellStyle name="常规 3 39" xfId="2679"/>
    <cellStyle name="好_文冲项目一期(I1-I4栋)总承包机电工程量清单(机电)招标清单2011.5.22_万科科学城A3、A4、A20栋总包招标清单20110810超（修改1）" xfId="2680"/>
    <cellStyle name="常规 3 4" xfId="2681"/>
    <cellStyle name="常规 3 4 2" xfId="2682"/>
    <cellStyle name="好_金沙洲B04地块甲供材、甲限材汇总表（100303）_合锦南沙南沙表" xfId="2683"/>
    <cellStyle name="常规 3 50" xfId="2684"/>
    <cellStyle name="常规 3 45" xfId="2685"/>
    <cellStyle name="常规 3 51" xfId="2686"/>
    <cellStyle name="常规 3 46" xfId="2687"/>
    <cellStyle name="常规 3 52" xfId="2688"/>
    <cellStyle name="常规 3 47" xfId="2689"/>
    <cellStyle name="常规 3 53" xfId="2690"/>
    <cellStyle name="常规 3 48" xfId="2691"/>
    <cellStyle name="常规 3 60" xfId="2692"/>
    <cellStyle name="常规 3 55" xfId="2693"/>
    <cellStyle name="常规 3 61" xfId="2694"/>
    <cellStyle name="常规 3 56" xfId="2695"/>
    <cellStyle name="强调文字颜色 1 11" xfId="2696"/>
    <cellStyle name="常规 3 63" xfId="2697"/>
    <cellStyle name="常规 3 58" xfId="2698"/>
    <cellStyle name="强调文字颜色 1 12" xfId="2699"/>
    <cellStyle name="常规 3 64" xfId="2700"/>
    <cellStyle name="常规 3 59" xfId="2701"/>
    <cellStyle name="检查单元格 33" xfId="2702"/>
    <cellStyle name="检查单元格 28" xfId="2703"/>
    <cellStyle name="常规 3 6 2" xfId="2704"/>
    <cellStyle name="强调文字颜色 1 14" xfId="2705"/>
    <cellStyle name="常规 3 71" xfId="2706"/>
    <cellStyle name="常规 3 66" xfId="2707"/>
    <cellStyle name="强调文字颜色 1 20" xfId="2708"/>
    <cellStyle name="强调文字颜色 1 15" xfId="2709"/>
    <cellStyle name="常规 3 72" xfId="2710"/>
    <cellStyle name="常规 3 67" xfId="2711"/>
    <cellStyle name="强调文字颜色 1 21" xfId="2712"/>
    <cellStyle name="强调文字颜色 1 16" xfId="2713"/>
    <cellStyle name="常规 3 73" xfId="2714"/>
    <cellStyle name="常规 3 68" xfId="2715"/>
    <cellStyle name="强调文字颜色 1 22" xfId="2716"/>
    <cellStyle name="强调文字颜色 1 17" xfId="2717"/>
    <cellStyle name="好_东莞红珊瑚（二标）工程土建汇总明细表对数后" xfId="2718"/>
    <cellStyle name="常规 3 69" xfId="2719"/>
    <cellStyle name="好_04地块永久用电工程投标清单（344万）" xfId="2720"/>
    <cellStyle name="常规 3 7" xfId="2721"/>
    <cellStyle name="常规 3 8" xfId="2722"/>
    <cellStyle name="常规 3 9" xfId="2723"/>
    <cellStyle name="常规 3 9 2" xfId="2724"/>
    <cellStyle name="汇总 3" xfId="2725"/>
    <cellStyle name="常规 3_广州时代地产天朗售楼处装修预算清单" xfId="2726"/>
    <cellStyle name="好_广州市人大代表之家项目施工总承包-绿化工程 2" xfId="2727"/>
    <cellStyle name="常规 40" xfId="2728"/>
    <cellStyle name="常规 35" xfId="2729"/>
    <cellStyle name="常规 43" xfId="2730"/>
    <cellStyle name="常规 38" xfId="2731"/>
    <cellStyle name="注释 11" xfId="2732"/>
    <cellStyle name="好 12" xfId="2733"/>
    <cellStyle name="常规 4" xfId="2734"/>
    <cellStyle name="常规 4 10" xfId="2735"/>
    <cellStyle name="常规 4 11" xfId="2736"/>
    <cellStyle name="常规 4 12" xfId="2737"/>
    <cellStyle name="常规 4 14" xfId="2738"/>
    <cellStyle name="常规 4 20" xfId="2739"/>
    <cellStyle name="常规 4 15" xfId="2740"/>
    <cellStyle name="常规 4 21" xfId="2741"/>
    <cellStyle name="常规 4 16" xfId="2742"/>
    <cellStyle name="常规 4 22" xfId="2743"/>
    <cellStyle name="常规 4 17" xfId="2744"/>
    <cellStyle name="千位分隔 4_文冲售楼部装修招标清单控制价2011.6.29(终)" xfId="2745"/>
    <cellStyle name="常规 4 23" xfId="2746"/>
    <cellStyle name="常规 4 18" xfId="2747"/>
    <cellStyle name="好_测算" xfId="2748"/>
    <cellStyle name="常规 4 24" xfId="2749"/>
    <cellStyle name="常规 4 19" xfId="2750"/>
    <cellStyle name="常规 4 2" xfId="2751"/>
    <cellStyle name="常规 4 4" xfId="2752"/>
    <cellStyle name="常规 4 2 2" xfId="2753"/>
    <cellStyle name="常规 4 5" xfId="2754"/>
    <cellStyle name="常规 4 2 3" xfId="2755"/>
    <cellStyle name="常规 4 30" xfId="2756"/>
    <cellStyle name="常规 4 25" xfId="2757"/>
    <cellStyle name="常规 4 31" xfId="2758"/>
    <cellStyle name="常规 4 26" xfId="2759"/>
    <cellStyle name="常规 4 32" xfId="2760"/>
    <cellStyle name="常规 4 27" xfId="2761"/>
    <cellStyle name="常规 4 34" xfId="2762"/>
    <cellStyle name="常规 4 29" xfId="2763"/>
    <cellStyle name="常规 4 3" xfId="2764"/>
    <cellStyle name="통화 [0]_BOILER-CO1" xfId="2765"/>
    <cellStyle name="常规 4 36" xfId="2766"/>
    <cellStyle name="常规 6 4" xfId="2767"/>
    <cellStyle name="常规 4 4 2" xfId="2768"/>
    <cellStyle name="常规 4 6" xfId="2769"/>
    <cellStyle name="常规 4 7" xfId="2770"/>
    <cellStyle name="常规 4 9" xfId="2771"/>
    <cellStyle name="常规 4_合锦南沙南沙表" xfId="2772"/>
    <cellStyle name="常规 50" xfId="2773"/>
    <cellStyle name="常规 45" xfId="2774"/>
    <cellStyle name="常规 51" xfId="2775"/>
    <cellStyle name="常规 46" xfId="2776"/>
    <cellStyle name="常规 52" xfId="2777"/>
    <cellStyle name="常规 47" xfId="2778"/>
    <cellStyle name="常规 53" xfId="2779"/>
    <cellStyle name="常规 48" xfId="2780"/>
    <cellStyle name="常规 54" xfId="2781"/>
    <cellStyle name="常规 49" xfId="2782"/>
    <cellStyle name="注释 12" xfId="2783"/>
    <cellStyle name="好 13" xfId="2784"/>
    <cellStyle name="常规 5" xfId="2785"/>
    <cellStyle name="常规 5 11" xfId="2786"/>
    <cellStyle name="常规 5 12" xfId="2787"/>
    <cellStyle name="常规 5 14" xfId="2788"/>
    <cellStyle name="常规 5 20" xfId="2789"/>
    <cellStyle name="常规 5 15" xfId="2790"/>
    <cellStyle name="常规 5 21" xfId="2791"/>
    <cellStyle name="常规 5 16" xfId="2792"/>
    <cellStyle name="常规 5 23" xfId="2793"/>
    <cellStyle name="常规 5 18" xfId="2794"/>
    <cellStyle name="常规 5 31" xfId="2795"/>
    <cellStyle name="常规 5 26" xfId="2796"/>
    <cellStyle name="常规 5 32" xfId="2797"/>
    <cellStyle name="常规 5 27" xfId="2798"/>
    <cellStyle name="常规 5 33" xfId="2799"/>
    <cellStyle name="常规 5 28" xfId="2800"/>
    <cellStyle name="常规 5 34" xfId="2801"/>
    <cellStyle name="常规 5 29" xfId="2802"/>
    <cellStyle name="常规 5 3 2" xfId="2803"/>
    <cellStyle name="常规 5 35" xfId="2804"/>
    <cellStyle name="常规 5 36" xfId="2805"/>
    <cellStyle name="常规 5 37" xfId="2806"/>
    <cellStyle name="常规 5_万景德A2、A3地上~计算书(09-11-17)" xfId="2807"/>
    <cellStyle name="后继超级链接 2" xfId="2808"/>
    <cellStyle name="常规 60" xfId="2809"/>
    <cellStyle name="常规 55" xfId="2810"/>
    <cellStyle name="常规 61" xfId="2811"/>
    <cellStyle name="常规 56" xfId="2812"/>
    <cellStyle name="常规 63" xfId="2813"/>
    <cellStyle name="常规 58" xfId="2814"/>
    <cellStyle name="常规 64" xfId="2815"/>
    <cellStyle name="常规 59" xfId="2816"/>
    <cellStyle name="注释 13" xfId="2817"/>
    <cellStyle name="好 14" xfId="2818"/>
    <cellStyle name="常规 6" xfId="2819"/>
    <cellStyle name="常规 6 10" xfId="2820"/>
    <cellStyle name="常规 6 11" xfId="2821"/>
    <cellStyle name="常规 6 12" xfId="2822"/>
    <cellStyle name="常规 6 13" xfId="2823"/>
    <cellStyle name="好_园建、机电主材表格式（马术完整）_广州城市规划展览中心终版（安装）" xfId="2824"/>
    <cellStyle name="常规 6 14" xfId="2825"/>
    <cellStyle name="常规 6 20" xfId="2826"/>
    <cellStyle name="常规 6 15" xfId="2827"/>
    <cellStyle name="常规 6 21" xfId="2828"/>
    <cellStyle name="常规 6 16" xfId="2829"/>
    <cellStyle name="常规 6 22" xfId="2830"/>
    <cellStyle name="常规 6 17" xfId="2831"/>
    <cellStyle name="常规 6 23" xfId="2832"/>
    <cellStyle name="常规 6 18" xfId="2833"/>
    <cellStyle name="好_Sheet1 (2)_保利金沙洲B3701A04地块项目土建及水电安装工程后期样板房增加工程项目汇总表_金珠湾•慧谷总部一期总承包工程甲控乙供主材暂定价格汇总表补充20140312" xfId="2834"/>
    <cellStyle name="常规 6 2" xfId="2835"/>
    <cellStyle name="常规 6 30" xfId="2836"/>
    <cellStyle name="常规 6 25" xfId="2837"/>
    <cellStyle name="千位分隔[0] 2 3" xfId="2838"/>
    <cellStyle name="常规 6 32" xfId="2839"/>
    <cellStyle name="常规 6 27" xfId="2840"/>
    <cellStyle name="千位分隔[0] 2 4" xfId="2841"/>
    <cellStyle name="常规 6 33" xfId="2842"/>
    <cellStyle name="常规 6 28" xfId="2843"/>
    <cellStyle name="千位分隔[0] 2 5" xfId="2844"/>
    <cellStyle name="常规 6 34" xfId="2845"/>
    <cellStyle name="常规 6 29" xfId="2846"/>
    <cellStyle name="常规 6 3" xfId="2847"/>
    <cellStyle name="千位分隔[0] 2 6" xfId="2848"/>
    <cellStyle name="常规 6 35" xfId="2849"/>
    <cellStyle name="千位分隔[0] 2 7" xfId="2850"/>
    <cellStyle name="常规 6 36" xfId="2851"/>
    <cellStyle name="常规 6 37" xfId="2852"/>
    <cellStyle name="常规 6 6" xfId="2853"/>
    <cellStyle name="常规 6 8" xfId="2854"/>
    <cellStyle name="常规 6 9" xfId="2855"/>
    <cellStyle name="注释 14" xfId="2856"/>
    <cellStyle name="好_万科云山二期铝合金及护栏统计清单_合锦南沙南沙表" xfId="2857"/>
    <cellStyle name="好 20" xfId="2858"/>
    <cellStyle name="好 15" xfId="2859"/>
    <cellStyle name="常规 7" xfId="2860"/>
    <cellStyle name="常规 7 10" xfId="2861"/>
    <cellStyle name="常规 7 11" xfId="2862"/>
    <cellStyle name="常规 7 12" xfId="2863"/>
    <cellStyle name="常规 7 13" xfId="2864"/>
    <cellStyle name="好_Sheet1 (3)_保利金沙洲B3701A04地块项目土建及水电安装工程后期样板房增加工程项目汇总表_金珠湾•慧谷总部一期总承包工程甲控乙供主材暂定价格汇总表补充20140312_金珠湾•慧谷总部一期总承包工程工程量预算3-18安" xfId="2865"/>
    <cellStyle name="常规 7 14" xfId="2866"/>
    <cellStyle name="常规 7 21" xfId="2867"/>
    <cellStyle name="常规 7 16" xfId="2868"/>
    <cellStyle name="常规 7 22" xfId="2869"/>
    <cellStyle name="常规 7 17" xfId="2870"/>
    <cellStyle name="注释 2" xfId="2871"/>
    <cellStyle name="常规 7 23" xfId="2872"/>
    <cellStyle name="常规 7 18" xfId="2873"/>
    <cellStyle name="注释 3" xfId="2874"/>
    <cellStyle name="常规 7 24" xfId="2875"/>
    <cellStyle name="常规 7 19" xfId="2876"/>
    <cellStyle name="常规 7 2" xfId="2877"/>
    <cellStyle name="注释 5" xfId="2878"/>
    <cellStyle name="常规 7 31" xfId="2879"/>
    <cellStyle name="常规 7 26" xfId="2880"/>
    <cellStyle name="注释 6" xfId="2881"/>
    <cellStyle name="常规 7 32" xfId="2882"/>
    <cellStyle name="常规 7 27" xfId="2883"/>
    <cellStyle name="注释 7" xfId="2884"/>
    <cellStyle name="常规 7 33" xfId="2885"/>
    <cellStyle name="常规 7 28" xfId="2886"/>
    <cellStyle name="注释 8" xfId="2887"/>
    <cellStyle name="常规 7 34" xfId="2888"/>
    <cellStyle name="常规 7 29" xfId="2889"/>
    <cellStyle name="常规 7 3" xfId="2890"/>
    <cellStyle name="注释 9" xfId="2891"/>
    <cellStyle name="常规 7 35" xfId="2892"/>
    <cellStyle name="常规 7 36" xfId="2893"/>
    <cellStyle name="常规 7 37" xfId="2894"/>
    <cellStyle name="常规 7 4" xfId="2895"/>
    <cellStyle name="常规 7 5" xfId="2896"/>
    <cellStyle name="常规 7 7" xfId="2897"/>
    <cellStyle name="常规 7 8" xfId="2898"/>
    <cellStyle name="注释 20" xfId="2899"/>
    <cellStyle name="注释 15" xfId="2900"/>
    <cellStyle name="好 21" xfId="2901"/>
    <cellStyle name="好 16" xfId="2902"/>
    <cellStyle name="常规 8" xfId="2903"/>
    <cellStyle name="链接单元格 7" xfId="2904"/>
    <cellStyle name="常规 8 2" xfId="2905"/>
    <cellStyle name="注释 21" xfId="2906"/>
    <cellStyle name="注释 16" xfId="2907"/>
    <cellStyle name="好_H地块景观工程量清单11(预算按询价)" xfId="2908"/>
    <cellStyle name="好 22" xfId="2909"/>
    <cellStyle name="好 17" xfId="2910"/>
    <cellStyle name="常规 9" xfId="2911"/>
    <cellStyle name="常规_合锦南沙总包工程量清单" xfId="2912"/>
    <cellStyle name="超级链接" xfId="2913"/>
    <cellStyle name="超级链接 2" xfId="2914"/>
    <cellStyle name="超级链接_H1型别墅工程量" xfId="2915"/>
    <cellStyle name="超链接 3" xfId="2916"/>
    <cellStyle name="钢筋计算表 3 2" xfId="2917"/>
    <cellStyle name="好_二期总包预算对比表 2" xfId="2918"/>
    <cellStyle name="钢筋计算表 4" xfId="2919"/>
    <cellStyle name="钢筋计算表 4 2" xfId="2920"/>
    <cellStyle name="链接单元格 5" xfId="2921"/>
    <cellStyle name="钢筋计算表 5 2" xfId="2922"/>
    <cellStyle name="钢筋计算表 6 2" xfId="2923"/>
    <cellStyle name="钢筋计算表 8" xfId="2924"/>
    <cellStyle name="注释 22" xfId="2925"/>
    <cellStyle name="注释 17" xfId="2926"/>
    <cellStyle name="好 23" xfId="2927"/>
    <cellStyle name="好 18" xfId="2928"/>
    <cellStyle name="注释 23" xfId="2929"/>
    <cellStyle name="注释 18" xfId="2930"/>
    <cellStyle name="好 24" xfId="2931"/>
    <cellStyle name="好 19" xfId="2932"/>
    <cellStyle name="好 2" xfId="2933"/>
    <cellStyle name="注释 30" xfId="2934"/>
    <cellStyle name="注释 25" xfId="2935"/>
    <cellStyle name="好 31" xfId="2936"/>
    <cellStyle name="好 26" xfId="2937"/>
    <cellStyle name="注释 31" xfId="2938"/>
    <cellStyle name="注释 26" xfId="2939"/>
    <cellStyle name="好 32" xfId="2940"/>
    <cellStyle name="好 27" xfId="2941"/>
    <cellStyle name="注释 33" xfId="2942"/>
    <cellStyle name="注释 28" xfId="2943"/>
    <cellStyle name="好 34" xfId="2944"/>
    <cellStyle name="好 29" xfId="2945"/>
    <cellStyle name="好 3" xfId="2946"/>
    <cellStyle name="注释 34" xfId="2947"/>
    <cellStyle name="注释 29" xfId="2948"/>
    <cellStyle name="好 40" xfId="2949"/>
    <cellStyle name="好 35" xfId="2950"/>
    <cellStyle name="注释 40" xfId="2951"/>
    <cellStyle name="注释 35" xfId="2952"/>
    <cellStyle name="好 41" xfId="2953"/>
    <cellStyle name="好 36" xfId="2954"/>
    <cellStyle name="注释 41" xfId="2955"/>
    <cellStyle name="注释 36" xfId="2956"/>
    <cellStyle name="好 42" xfId="2957"/>
    <cellStyle name="好 37" xfId="2958"/>
    <cellStyle name="注释 43" xfId="2959"/>
    <cellStyle name="注释 38" xfId="2960"/>
    <cellStyle name="好 44" xfId="2961"/>
    <cellStyle name="好 39" xfId="2962"/>
    <cellStyle name="好 4" xfId="2963"/>
    <cellStyle name="注释 44" xfId="2964"/>
    <cellStyle name="注释 39" xfId="2965"/>
    <cellStyle name="好_金域蓝湾二期B9精装修清单报价表2009-5-7_文冲售楼部装修招标清单控制价2011.6.29(终) 2" xfId="2966"/>
    <cellStyle name="好 50" xfId="2967"/>
    <cellStyle name="好 45" xfId="2968"/>
    <cellStyle name="注释 50" xfId="2969"/>
    <cellStyle name="注释 45" xfId="2970"/>
    <cellStyle name="好 51" xfId="2971"/>
    <cellStyle name="好 46" xfId="2972"/>
    <cellStyle name="注释 51" xfId="2973"/>
    <cellStyle name="注释 46" xfId="2974"/>
    <cellStyle name="好 47" xfId="2975"/>
    <cellStyle name="注释 47" xfId="2976"/>
    <cellStyle name="好 48" xfId="2977"/>
    <cellStyle name="注释 48" xfId="2978"/>
    <cellStyle name="好_H地块绿化工程量清单1" xfId="2979"/>
    <cellStyle name="好 49" xfId="2980"/>
    <cellStyle name="好 5" xfId="2981"/>
    <cellStyle name="好 6" xfId="2982"/>
    <cellStyle name="好 7" xfId="2983"/>
    <cellStyle name="好 9" xfId="2984"/>
    <cellStyle name="适中 34" xfId="2985"/>
    <cellStyle name="适中 29" xfId="2986"/>
    <cellStyle name="好_%E5%B7%A5%E7%A8%8B%E9%87%8F%E6%8B%9B%E6%A0%87%E6%B8%85%E5%8D%95%282010%5B1%5D.4.26%29(1) 2" xfId="2987"/>
    <cellStyle name="好_02马术场--清单开项1218（一标）" xfId="2988"/>
    <cellStyle name="好_02马术场--清单开项1218（一标） 2" xfId="2989"/>
    <cellStyle name="好_09192009清单开项范本(含清单修正)_02马术场--清单开项1218（一标）" xfId="2990"/>
    <cellStyle name="好_09192009清单开项范本(含清单修正)_广州城市规划展览中心安装部分（工程量清单）051819钱" xfId="2991"/>
    <cellStyle name="好_09192009清单开项范本(含清单修正)_广州城市规划展览中心安装部分（工程量清单）051819钱 2" xfId="2992"/>
    <cellStyle name="好_09192009清单开项范本(含清单修正)_广州城市规划展览中心终版（安装）" xfId="2993"/>
    <cellStyle name="好_09192009清单开项范本(含清单修正)_广州城市规划展览中心终版（安装） 2" xfId="2994"/>
    <cellStyle name="好_11-13栋" xfId="2995"/>
    <cellStyle name="好_金域蓝湾二期B9B10栋精装修招标清单(分析）" xfId="2996"/>
    <cellStyle name="好_11户型架空层入户大堂" xfId="2997"/>
    <cellStyle name="好_14~16栋" xfId="2998"/>
    <cellStyle name="好_20100127报价要求及报价清单（主材表）" xfId="2999"/>
    <cellStyle name="好_2011～2012年广州万科园建绿化工程年度战略(水电)... 2" xfId="3000"/>
    <cellStyle name="好_2011～2012年广州万科园建绿化工程年度战略(预算)... 2" xfId="3001"/>
    <cellStyle name="好_2011～2012年广州万科园建绿化工程年度战略协议清单(2011年8月2日）" xfId="3002"/>
    <cellStyle name="好_2011～2012年广州万科园建绿化工程年度战略协议清单(2011年8月2日） 2" xfId="3003"/>
    <cellStyle name="好_2011～2012年广州万科园建绿化工程年度战略协议清单(2011年8月2日）汇总" xfId="3004"/>
    <cellStyle name="好_6栋架空层、住户大堂精装饰" xfId="3005"/>
    <cellStyle name="好_A、B区单栋造价分析表(样本)" xfId="3006"/>
    <cellStyle name="好_文冲项目一期(I1-I4栋)总承包机电工程量清单(机电)招标清单2011.5.22_万科科学城A3、A4、A20栋总包招标清单20110810静（修改）" xfId="3007"/>
    <cellStyle name="好_A7-9栋非示范区园建绿化清单090309(对标)" xfId="3008"/>
    <cellStyle name="好_A7-9栋非示范区园建绿化清单090309(对标) 2" xfId="3009"/>
    <cellStyle name="好_文冲项目一期(I1-I4栋)总承包机电工程量清单(机电)招标清单2011.5.22_万科科学城A3、A4、A20栋总包招标清单20110810静（修改）_合锦南沙南沙表" xfId="3010"/>
    <cellStyle name="好_A7-9栋非示范区园建绿化清单090309(对标)_合锦南沙南沙表" xfId="3011"/>
    <cellStyle name="好_A户型架空层入户大堂" xfId="3012"/>
    <cellStyle name="好_派出所精装修标底招标清单修改20100720" xfId="3013"/>
    <cellStyle name="好_B4B5B6大堂和电梯厅、楼梯间清单及增加工程清单2009-4-13" xfId="3014"/>
    <cellStyle name="好_派出所精装修标底招标清单修改20100720 2" xfId="3015"/>
    <cellStyle name="好_Sheet1 (2)_东莞红珊瑚（二标）工程土建汇总明细表审_金珠湾•慧谷总部一期总承包工程工程量清单3-13安_金珠湾•慧谷总部一期总承包工程工程量清单3-14" xfId="3016"/>
    <cellStyle name="好_B4B5B6大堂和电梯厅、楼梯间清单及增加工程清单2009-4-13 2" xfId="3017"/>
    <cellStyle name="千位分隔 5 2" xfId="3018"/>
    <cellStyle name="好_B4B5B6大堂和电梯厅、楼梯间清单及增加工程清单2009-4-13_文冲售楼部装修招标清单控制价2011.6.29(终) 2" xfId="3019"/>
    <cellStyle name="好_B4-B8栋装修做法（9.8）打印" xfId="3020"/>
    <cellStyle name="好_B4-B8栋装修做法（9.8）打印_合锦南沙南沙表" xfId="3021"/>
    <cellStyle name="好_B4-B8主体含量指标表9.10" xfId="3022"/>
    <cellStyle name="好_B4-B8主体含量指标表9.10 2" xfId="3023"/>
    <cellStyle name="好_E04样板房清单（初步审核-08年7月14日） 2" xfId="3024"/>
    <cellStyle name="好_E04样板房清单（初步审核-08年7月14日）_文冲售楼部装修招标清单控制价2011.6.29(终)" xfId="3025"/>
    <cellStyle name="好_E04样板房清单（初步审核-08年7月14日）_文冲售楼部装修招标清单控制价2011.6.29(终) 2" xfId="3026"/>
    <cellStyle name="好_H地块绿化工程量清单1 2" xfId="3027"/>
    <cellStyle name="好_Sheet1 (2)" xfId="3028"/>
    <cellStyle name="好_Sheet1 (2)_保利金沙洲B3701A04地块项目土建及水电安装工程后期样板房增加工程项目汇总表" xfId="3029"/>
    <cellStyle name="好_Sheet1 (2)_保利金沙洲B3701A04地块项目土建及水电安装工程后期样板房增加工程项目汇总表_金珠湾•慧谷总部一期总承包工程工程量清单3-13安" xfId="3030"/>
    <cellStyle name="好_Sheet1 (2)_保利金沙洲B3701A04地块项目土建及水电安装工程后期样板房增加工程项目汇总表_金珠湾•慧谷总部一期总承包工程工程量清单3-13安_金珠湾•慧谷总部一期总承包工程工程量清单3-14" xfId="3031"/>
    <cellStyle name="强调文字颜色 4 13" xfId="3032"/>
    <cellStyle name="汇总 12" xfId="3033"/>
    <cellStyle name="好_Sheet1 (2)_保利金沙洲B3701A04地块项目土建及水电安装工程后期样板房增加工程项目汇总表_金珠湾•慧谷总部一期总承包工程工程量清单3-13安_金珠湾•慧谷总部一期总承包工程工程量预算3-18安" xfId="3034"/>
    <cellStyle name="好_金沙洲B04地块甲供材、甲限材汇总表（100303）" xfId="3035"/>
    <cellStyle name="好_Sheet1 (2)_保利金沙洲B3701A04地块项目土建及水电安装工程后期样板房增加工程项目汇总表_金珠湾•慧谷总部一期总承包工程甲控乙供主材暂定价格汇总表补充20140312_金珠湾•慧谷总部一期总承包工程工程量预算3-18安" xfId="3036"/>
    <cellStyle name="好_Sheet1 (2)_东莞红珊瑚（二标）工程土建汇总明细表审_金珠湾•慧谷总部一期总承包工程工程量清单3-13安_金珠湾•慧谷总部一期总承包工程工程量预算3-18安" xfId="3037"/>
    <cellStyle name="好_Sheet1 (2)_东莞红珊瑚（二标）工程土建汇总明细表审_金珠湾•慧谷总部一期总承包工程甲控乙供主材暂定价格汇总表补充20140312" xfId="3038"/>
    <cellStyle name="解释性文本 34" xfId="3039"/>
    <cellStyle name="解释性文本 29" xfId="3040"/>
    <cellStyle name="好_Sheet1 (2)_东莞红珊瑚（二标）工程土建汇总明细表审_金珠湾•慧谷总部一期总承包工程甲控乙供主材暂定价格汇总表补充20140312_金珠湾•慧谷总部一期总承包工程工程量预算3-18安" xfId="3041"/>
    <cellStyle name="好_Sheet1 (2)_红珊瑚二期工程--指标表" xfId="3042"/>
    <cellStyle name="好_Sheet1 (2)_红珊瑚二期工程--指标表_金珠湾•慧谷总部一期总承包工程工程量清单3-13安" xfId="3043"/>
    <cellStyle name="好_Sheet1 (2)_红珊瑚二期工程--指标表_金珠湾•慧谷总部一期总承包工程工程量清单3-13安_金珠湾•慧谷总部一期总承包工程工程量清单3-14" xfId="3044"/>
    <cellStyle name="好_Sheet1 (2)_红珊瑚二期工程--指标表_金珠湾•慧谷总部一期总承包工程工程量清单3-13安_金珠湾•慧谷总部一期总承包工程工程量预算3-18安" xfId="3045"/>
    <cellStyle name="好_Sheet1 (2)_红珊瑚二期工程--指标表_金珠湾•慧谷总部一期总承包工程甲控乙供主材暂定价格汇总表补充20140312" xfId="3046"/>
    <cellStyle name="好_Sheet1 (2)_红珊瑚二期工程--指标表_金珠湾•慧谷总部一期总承包工程甲控乙供主材暂定价格汇总表补充20140312_金珠湾•慧谷总部一期总承包工程工程量预算3-18安" xfId="3047"/>
    <cellStyle name="好_Sheet1 (2)_金珠湾•慧谷总部一期总承包工程工程量清单3-13安" xfId="3048"/>
    <cellStyle name="好_Sheet1 (2)_金珠湾•慧谷总部一期总承包工程工程量清单3-13安_金珠湾•慧谷总部一期总承包工程工程量清单3-14" xfId="3049"/>
    <cellStyle name="好_Sheet1 (2)_金珠湾•慧谷总部一期总承包工程工程量清单3-13安_金珠湾•慧谷总部一期总承包工程工程量预算3-18安" xfId="3050"/>
    <cellStyle name="好_Sheet1 (2)_金珠湾•慧谷总部一期总承包工程甲控乙供主材暂定价格汇总表补充20140312" xfId="3051"/>
    <cellStyle name="好_T1B_红珊瑚二期工程--指标表_金珠湾•慧谷总部一期总承包工程甲控乙供主材暂定价格汇总表补充20140312" xfId="3052"/>
    <cellStyle name="好_Sheet1 (3)" xfId="3053"/>
    <cellStyle name="强调文字颜色 3 2" xfId="3054"/>
    <cellStyle name="好_Sheet1 (3)_保利金沙洲B3701A04地块项目土建及水电安装工程后期样板房增加工程项目汇总表" xfId="3055"/>
    <cellStyle name="好_Sheet1 (3)_保利金沙洲B3701A04地块项目土建及水电安装工程后期样板房增加工程项目汇总表_金珠湾•慧谷总部一期总承包工程工程量清单3-13安" xfId="3056"/>
    <cellStyle name="好_Sheet1 (3)_保利金沙洲B3701A04地块项目土建及水电安装工程后期样板房增加工程项目汇总表_金珠湾•慧谷总部一期总承包工程工程量清单3-13安_金珠湾•慧谷总部一期总承包工程工程量清单3-14" xfId="3057"/>
    <cellStyle name="好_金域蓝湾B2-B3栋精装修招标清单(090106标底)" xfId="3058"/>
    <cellStyle name="好_Sheet1 (3)_保利金沙洲B3701A04地块项目土建及水电安装工程后期样板房增加工程项目汇总表_金珠湾•慧谷总部一期总承包工程工程量清单3-13安_金珠湾•慧谷总部一期总承包工程工程量预算3-18安" xfId="3059"/>
    <cellStyle name="好_Sheet1 (3)_保利金沙洲B3701A04地块项目土建及水电安装工程后期样板房增加工程项目汇总表_金珠湾•慧谷总部一期总承包工程甲控乙供主材暂定价格汇总表补充20140312" xfId="3060"/>
    <cellStyle name="好_Sheet1 (3)_东莞红珊瑚（二标）工程土建汇总明细表审" xfId="3061"/>
    <cellStyle name="好_Sheet1 (3)_东莞红珊瑚（二标）工程土建汇总明细表审_金珠湾•慧谷总部一期总承包工程工程量清单3-13安" xfId="3062"/>
    <cellStyle name="好_Sheet1 (3)_东莞红珊瑚（二标）工程土建汇总明细表审_金珠湾•慧谷总部一期总承包工程工程量清单3-13安_金珠湾•慧谷总部一期总承包工程工程量预算3-18安" xfId="3063"/>
    <cellStyle name="计算 44" xfId="3064"/>
    <cellStyle name="计算 39" xfId="3065"/>
    <cellStyle name="好_Sheet1 (3)_东莞红珊瑚（二标）工程土建汇总明细表审_金珠湾•慧谷总部一期总承包工程甲控乙供主材暂定价格汇总表补充20140312" xfId="3066"/>
    <cellStyle name="警告文本 13" xfId="3067"/>
    <cellStyle name="好_Sheet1 (3)_东莞红珊瑚（二标）工程土建汇总明细表审_金珠湾•慧谷总部一期总承包工程甲控乙供主材暂定价格汇总表补充20140312_金珠湾•慧谷总部一期总承包工程工程量预算3-18安" xfId="3068"/>
    <cellStyle name="好_Sheet1 (3)_红珊瑚二期工程--指标表_金珠湾•慧谷总部一期总承包工程工程量清单3-13安_金珠湾•慧谷总部一期总承包工程工程量清单3-14" xfId="3069"/>
    <cellStyle name="好_Sheet1 (3)_红珊瑚二期工程--指标表_金珠湾•慧谷总部一期总承包工程工程量清单3-13安_金珠湾•慧谷总部一期总承包工程工程量预算3-18安" xfId="3070"/>
    <cellStyle name="好_Sheet1 (3)_金珠湾•慧谷总部一期总承包工程工程量清单3-13安" xfId="3071"/>
    <cellStyle name="警告文本 49" xfId="3072"/>
    <cellStyle name="好_Sheet1 (3)_金珠湾•慧谷总部一期总承包工程工程量清单3-13安_金珠湾•慧谷总部一期总承包工程工程量清单3-14" xfId="3073"/>
    <cellStyle name="强调文字颜色 6 43" xfId="3074"/>
    <cellStyle name="强调文字颜色 6 38" xfId="3075"/>
    <cellStyle name="好_Sheet1 (3)_金珠湾•慧谷总部一期总承包工程工程量清单3-13安_金珠湾•慧谷总部一期总承包工程工程量预算3-18安" xfId="3076"/>
    <cellStyle name="强调文字颜色 2 24" xfId="3077"/>
    <cellStyle name="强调文字颜色 2 19" xfId="3078"/>
    <cellStyle name="好_Sheet1 (3)_金珠湾•慧谷总部一期总承包工程甲控乙供主材暂定价格汇总表补充20140312" xfId="3079"/>
    <cellStyle name="好_T090422亚运中小学工程量清单开项汇总（20090420）晚-打印版" xfId="3080"/>
    <cellStyle name="好_T090422亚运中小学工程量清单开项汇总（20090420）晚-打印版 2" xfId="3081"/>
    <cellStyle name="警告文本 5" xfId="3082"/>
    <cellStyle name="好_T090422亚运中小学工程量清单开项汇总（20090420）晚-打印版_呈批初稿（飞碟）广州亚运城场馆弱电工程量清单(一标段）" xfId="3083"/>
    <cellStyle name="好_T1B" xfId="3084"/>
    <cellStyle name="好_T1B_保利金沙洲B3701A04地块项目土建及水电安装工程后期样板房增加工程项目汇总表" xfId="3085"/>
    <cellStyle name="好_T1B_保利金沙洲B3701A04地块项目土建及水电安装工程后期样板房增加工程项目汇总表_金珠湾•慧谷总部一期总承包工程甲控乙供主材暂定价格汇总表补充20140312" xfId="3086"/>
    <cellStyle name="千位分隔 2 33" xfId="3087"/>
    <cellStyle name="千位分隔 2 28" xfId="3088"/>
    <cellStyle name="好_T1B_东莞红珊瑚（二标）工程土建汇总明细表审" xfId="3089"/>
    <cellStyle name="好_T1B_东莞红珊瑚（二标）工程土建汇总明细表审_金珠湾•慧谷总部一期总承包工程工程量清单3-13安" xfId="3090"/>
    <cellStyle name="好_T1B_东莞红珊瑚（二标）工程土建汇总明细表审_金珠湾•慧谷总部一期总承包工程工程量清单3-13安_金珠湾•慧谷总部一期总承包工程工程量预算3-18安" xfId="3091"/>
    <cellStyle name="好_T1B_东莞红珊瑚（二标）工程土建汇总明细表审_金珠湾•慧谷总部一期总承包工程甲控乙供主材暂定价格汇总表补充20140312" xfId="3092"/>
    <cellStyle name="好_T1B_东莞红珊瑚（二标）工程土建汇总明细表审_金珠湾•慧谷总部一期总承包工程甲控乙供主材暂定价格汇总表补充20140312_金珠湾•慧谷总部一期总承包工程工程量预算3-18安" xfId="3093"/>
    <cellStyle name="好_T1B_红珊瑚二期工程--指标表" xfId="3094"/>
    <cellStyle name="好_T1B_红珊瑚二期工程--指标表_金珠湾•慧谷总部一期总承包工程工程量清单3-13安" xfId="3095"/>
    <cellStyle name="好_T1B_红珊瑚二期工程--指标表_金珠湾•慧谷总部一期总承包工程工程量清单3-13安_金珠湾•慧谷总部一期总承包工程工程量清单3-14" xfId="3096"/>
    <cellStyle name="好_T1B_红珊瑚二期工程--指标表_金珠湾•慧谷总部一期总承包工程工程量清单3-13安_金珠湾•慧谷总部一期总承包工程工程量预算3-18安" xfId="3097"/>
    <cellStyle name="好_T1B_红珊瑚二期工程--指标表_金珠湾•慧谷总部一期总承包工程甲控乙供主材暂定价格汇总表补充20140312_金珠湾•慧谷总部一期总承包工程工程量预算3-18安" xfId="3098"/>
    <cellStyle name="好_T1B_金珠湾•慧谷总部一期总承包工程工程量清单3-13安" xfId="3099"/>
    <cellStyle name="好_T1B_金珠湾•慧谷总部一期总承包工程工程量清单3-13安_金珠湾•慧谷总部一期总承包工程工程量预算3-18安" xfId="3100"/>
    <cellStyle name="好_T1B_金珠湾•慧谷总部一期总承包工程甲控乙供主材暂定价格汇总表补充20140312" xfId="3101"/>
    <cellStyle name="好_T1B_金珠湾•慧谷总部一期总承包工程甲控乙供主材暂定价格汇总表补充20140312_金珠湾•慧谷总部一期总承包工程工程量预算3-18安" xfId="3102"/>
    <cellStyle name="好_文冲项目一期(I1-I4栋)总承包机电工程量清单(机电)招标清单2011.5.22_万科科学城A3、A4、A20栋总包招标清单20110810（修改）(1)_合锦南沙南沙表" xfId="3103"/>
    <cellStyle name="好_安装标段2" xfId="3104"/>
    <cellStyle name="好_安装标段2_02马术场--清单开项1218（一标）" xfId="3105"/>
    <cellStyle name="好_安装标段2_广州城市规划展览中心终版（安装）" xfId="3106"/>
    <cellStyle name="好_安装标段2_广州城市规划展览中心终版（安装） 2" xfId="3107"/>
    <cellStyle name="好_马术场--清单开项091109（一标）_广州城市规划展览中心终版（工程量清单） 2" xfId="3108"/>
    <cellStyle name="好_安装标段2_广州城市规划展览中心终版（工程量清单）" xfId="3109"/>
    <cellStyle name="好_南沙金珠湾、慧谷总部一期的土方工程评标新" xfId="3110"/>
    <cellStyle name="好_安装标段2_广州城市规划展览中心终版（工程量清单） 2" xfId="3111"/>
    <cellStyle name="好_柏悦湾二期(T10T11栋)总承包机电工程量清单2010.12.5" xfId="3112"/>
    <cellStyle name="好_柏悦湾二期(T10T11栋)总承包机电工程量清单2010.12.5 2" xfId="3113"/>
    <cellStyle name="好_柏悦湾二期(T10T11栋)总承包机电工程量清单2010.12.5_合锦南沙南沙表" xfId="3114"/>
    <cellStyle name="好_柏悦湾项目二期精装修大堂修改" xfId="3115"/>
    <cellStyle name="千位分隔 3 53" xfId="3116"/>
    <cellStyle name="千位分隔 3 48" xfId="3117"/>
    <cellStyle name="好_柏悦湾项目二期精装修大堂修改_文冲售楼部装修招标清单控制价2011.6.29(终)" xfId="3118"/>
    <cellStyle name="警告文本 44" xfId="3119"/>
    <cellStyle name="警告文本 39" xfId="3120"/>
    <cellStyle name="好_柏悦湾项目二期精装修大堂修改_文冲售楼部装修招标清单控制价2011.6.29(终) 2" xfId="3121"/>
    <cellStyle name="好_柏悦湾项目二期精装修张建乔" xfId="3122"/>
    <cellStyle name="好_柏悦湾项目二期精装修张建乔 2" xfId="3123"/>
    <cellStyle name="强调文字颜色 6 50" xfId="3124"/>
    <cellStyle name="强调文字颜色 6 45" xfId="3125"/>
    <cellStyle name="好_柏悦湾项目一期精装T1栋与T4栋标段签约清单新科" xfId="3126"/>
    <cellStyle name="好_柏悦湾项目一期精装T1栋与T4栋标段签约清单新科 2" xfId="3127"/>
    <cellStyle name="强调文字颜色 5 14" xfId="3128"/>
    <cellStyle name="好_柏悦湾项目一期精装T1栋与T4栋标段签约清单新科_文冲售楼部装修招标清单控制价2011.6.29(终)" xfId="3129"/>
    <cellStyle name="好_柏悦湾项目一期精装T1栋与T4栋标段签约清单新科_文冲售楼部装修招标清单控制价2011.6.29(终) 2" xfId="3130"/>
    <cellStyle name="好_保利金沙洲B3701A04地块项目土建及水电安装工程（三标）汇总表" xfId="3131"/>
    <cellStyle name="好_保利金沙洲B3701A04地块项目土建及水电安装工程（三标）汇总表1_东莞红珊瑚（二标）工程土建汇总明细表审" xfId="3132"/>
    <cellStyle name="好_报价清单(万科金域华府全期永久用电工程)" xfId="3133"/>
    <cellStyle name="好_报价清单(万科金域华府全期永久用电工程) 2" xfId="3134"/>
    <cellStyle name="好_编制说明" xfId="3135"/>
    <cellStyle name="好_标厅" xfId="3136"/>
    <cellStyle name="好_标厅 2" xfId="3137"/>
    <cellStyle name="警告文本 20" xfId="3138"/>
    <cellStyle name="警告文本 15" xfId="3139"/>
    <cellStyle name="好_一标段高层精装修清单" xfId="3140"/>
    <cellStyle name="好_标厅_文冲售楼部装修招标清单控制价2011.6.29(终) 2" xfId="3141"/>
    <cellStyle name="好_测算 2" xfId="3142"/>
    <cellStyle name="解释性文本 32" xfId="3143"/>
    <cellStyle name="解释性文本 27" xfId="3144"/>
    <cellStyle name="好_南沙样板房(原有清单）" xfId="3145"/>
    <cellStyle name="好_常州云山诗意（销售区-投标）" xfId="3146"/>
    <cellStyle name="好_呈批初稿（飞碟）广州亚运城场馆弱电工程量清单(一标段）" xfId="3147"/>
    <cellStyle name="好_呈批初稿（广东工大）广州亚运城场馆弱电工程量清单(四标段）" xfId="3148"/>
    <cellStyle name="强调文字颜色 4 20" xfId="3149"/>
    <cellStyle name="强调文字颜色 4 15" xfId="3150"/>
    <cellStyle name="汇总 14" xfId="3151"/>
    <cellStyle name="好_呈批初稿（广东工大）广州亚运城场馆弱电工程量清单(四标段） 2" xfId="3152"/>
    <cellStyle name="好_大坦沙全过程管理台帐1" xfId="3153"/>
    <cellStyle name="好_大坦沙全过程管理台帐1 2" xfId="3154"/>
    <cellStyle name="好_大坦沙一期商业街景观园建水电工程" xfId="3155"/>
    <cellStyle name="好_大坦沙一期商业街景观园建水电工程 2" xfId="3156"/>
    <cellStyle name="好_大坦沙一期总包预算调差20100403" xfId="3157"/>
    <cellStyle name="好_大堂_附件3-3：部品清单(居众)" xfId="3158"/>
    <cellStyle name="好_单价分析" xfId="3159"/>
    <cellStyle name="好_地下室" xfId="3160"/>
    <cellStyle name="好_地下室修改" xfId="3161"/>
    <cellStyle name="好_东平二期铝合金清单2008.03.19" xfId="3162"/>
    <cellStyle name="好_东平二期铝合金清单2008.03.19 2" xfId="3163"/>
    <cellStyle name="千位分隔 3 54" xfId="3164"/>
    <cellStyle name="千位分隔 3 49" xfId="3165"/>
    <cellStyle name="好_东平二期铝合金清单2008.03.19_合锦南沙南沙表" xfId="3166"/>
    <cellStyle name="好_二期T5栋至T8栋总包水电预算对数版20101110_合锦南沙南沙表" xfId="3167"/>
    <cellStyle name="好_二期T5栋至T8栋总包水电预算对数版20101110_万科科学城A3、A4、A20栋总包招标清单20110810（修改）(1)" xfId="3168"/>
    <cellStyle name="好_二期T5栋至T8栋总包水电预算对数版20101110_万科科学城A3、A4、A20栋总包招标清单20110810静（修改）" xfId="3169"/>
    <cellStyle name="输出 7" xfId="3170"/>
    <cellStyle name="好_二期T5栋至T8栋总包水电预算对数版20101110_万科科学城A3、A4、A20栋总包招标清单20110810静（修改）_合锦南沙南沙表" xfId="3171"/>
    <cellStyle name="好_施工节点与材料信息价" xfId="3172"/>
    <cellStyle name="好_二期总包预算对比表" xfId="3173"/>
    <cellStyle name="好_二期总包预算对比表_合锦南沙南沙表" xfId="3174"/>
    <cellStyle name="好_发电机价差计算表" xfId="3175"/>
    <cellStyle name="好_附件1：招标要求（第五园三期精装修招标）" xfId="3176"/>
    <cellStyle name="好_附件3-3：部品清单(居众)" xfId="3177"/>
    <cellStyle name="好_金域蓝湾二期B4-5、B6-8、F栋精装修招标标准表格（样板1）" xfId="3178"/>
    <cellStyle name="好_附件4：主要材料设备汇总一览表（表九）" xfId="3179"/>
    <cellStyle name="好_金域蓝湾二期B4-5、B6-8、F栋精装修招标标准表格（样板1） 2" xfId="3180"/>
    <cellStyle name="好_附件4：主要材料设备汇总一览表（表九） 2" xfId="3181"/>
    <cellStyle name="好_工程量清单（第三部分）（弱电标段一）090622 2" xfId="3182"/>
    <cellStyle name="输出 42" xfId="3183"/>
    <cellStyle name="输出 37" xfId="3184"/>
    <cellStyle name="好_工程量清单（第三部分）（弱电标段一）090622_呈批初稿（广东工大）广州亚运城场馆弱电工程量清单(四标段）" xfId="3185"/>
    <cellStyle name="计算 50" xfId="3186"/>
    <cellStyle name="计算 45" xfId="3187"/>
    <cellStyle name="好_工程量清单（第三部分）（弱电标段一）090622_呈批初稿（广东工大）广州亚运城场馆弱电工程量清单(四标段） 2" xfId="3188"/>
    <cellStyle name="好_工作表 在 2010年广州万科成本铝合金培训" xfId="3189"/>
    <cellStyle name="好_工作表 在 2010年广州万科成本铝合金培训_合锦南沙南沙表" xfId="3190"/>
    <cellStyle name="好_广德昌消防工程标准清单（2013-7-11改）" xfId="3191"/>
    <cellStyle name="好_广州城市规划展览中心（工程量清单）（第二版2011.5.20珠）" xfId="3192"/>
    <cellStyle name="好_广州城市规划展览中心安装部分（工程量清单）051819钱" xfId="3193"/>
    <cellStyle name="好_广州城市规划展览中心终版（安装）" xfId="3194"/>
    <cellStyle name="好_广州城市规划展览中心终版（安装） 2" xfId="3195"/>
    <cellStyle name="好_广州大坦沙项目二期（T10T11栋）钢筋指标表" xfId="3196"/>
    <cellStyle name="强调文字颜色 2 11" xfId="3197"/>
    <cellStyle name="好_广州大坦沙项目二期（T10T11栋）钢筋指标表 2" xfId="3198"/>
    <cellStyle name="好_广州时代地产天朗售楼处装修预算清单" xfId="3199"/>
    <cellStyle name="适中 49" xfId="3200"/>
    <cellStyle name="好_园建、机电主材表格式（马术完整）_广州城市规划展览中心终版（工程量清单） 2" xfId="3201"/>
    <cellStyle name="好_广州时代地产天朗售楼处装修预算清单_合锦南沙南沙表" xfId="3202"/>
    <cellStyle name="好_广州市人大代表之家项目施工总承包-景观园林工程" xfId="3203"/>
    <cellStyle name="千位分隔 2 40" xfId="3204"/>
    <cellStyle name="千位分隔 2 35" xfId="3205"/>
    <cellStyle name="好_广州市人大代表之家项目施工总承包-景观园林工程 2" xfId="3206"/>
    <cellStyle name="好_广州市万科金色悦府中学园建工程量招标清单" xfId="3207"/>
    <cellStyle name="好_广州市万科金色悦府中学园建工程量招标清单 2" xfId="3208"/>
    <cellStyle name="好_广州万科大坦沙项目小学精装招标清单2 2" xfId="3209"/>
    <cellStyle name="强调文字颜色 6 6" xfId="3210"/>
    <cellStyle name="好_广州万科大坦沙项目小学泳池精装招标清单" xfId="3211"/>
    <cellStyle name="好_广州万科大坦沙项目小学泳池精装招标清单 2" xfId="3212"/>
    <cellStyle name="好_马术场--清单开项091109（三标园林）_广州城市规划展览中心安装部分（工程量清单）051819钱" xfId="3213"/>
    <cellStyle name="好_广州万科金沙洲B04地块总包招标清单(工程量对数 后挂网100305)" xfId="3214"/>
    <cellStyle name="好_广州万科金沙洲B04地块总包招标清单(工程量对数 后挂网100305)_合锦南沙南沙表" xfId="3215"/>
    <cellStyle name="好_广州万科清远项目二期标段一桩基冲孔桩B13~B17栋工程报价" xfId="3216"/>
    <cellStyle name="好_广州万科清远项目招标清单（20110613交标版） 2" xfId="3217"/>
    <cellStyle name="好_广州万科万科城2期E01~E04精装修招标清单-套用上海五建价 2" xfId="3218"/>
    <cellStyle name="好_广州万科万科城2期E01~E04精装修招标清单-套用上海五建价_合锦南沙南沙表" xfId="3219"/>
    <cellStyle name="好_广州亚运城弱电工程量清单表格(一标段）0616_呈批初稿（飞碟）广州亚运城场馆弱电工程量清单(一标段）" xfId="3220"/>
    <cellStyle name="好_广州亚运城弱电工程量清单表格(一标段）0616_呈批初稿（广东工大）广州亚运城场馆弱电工程量清单(四标段） 2" xfId="3221"/>
    <cellStyle name="好_合锦南沙南沙表" xfId="3222"/>
    <cellStyle name="好_会所" xfId="3223"/>
    <cellStyle name="好_价格参考36#商业中央空调工程量清单(打印)" xfId="3224"/>
    <cellStyle name="强调文字颜色 3 33" xfId="3225"/>
    <cellStyle name="强调文字颜色 3 28" xfId="3226"/>
    <cellStyle name="好_架空层" xfId="3227"/>
    <cellStyle name="好_金沙洲B04地块甲供材、甲限材汇总表（100303） 2" xfId="3228"/>
    <cellStyle name="好_金沙洲B04展示区精装修签约清单（东方装饰100827 ）" xfId="3229"/>
    <cellStyle name="好_金域蓝湾A1-A6、B1、C1C2铝合金栏杆工程预算(定案）" xfId="3230"/>
    <cellStyle name="好_金域蓝湾A1-A6、B1、C1C2铝合金栏杆工程预算(定案） 2" xfId="3231"/>
    <cellStyle name="好_金域蓝湾B2-B3栋精装修招标清单(报甲方)" xfId="3232"/>
    <cellStyle name="好_金域蓝湾B2-B3栋精装修招标清单(报甲方) 2" xfId="3233"/>
    <cellStyle name="千位分隔 2 54" xfId="3234"/>
    <cellStyle name="千位分隔 2 49" xfId="3235"/>
    <cellStyle name="好_马术场--清单开项091110（新-改造）" xfId="3236"/>
    <cellStyle name="好_金域蓝湾二期B9B10栋精装修招标清单(分析） 2" xfId="3237"/>
    <cellStyle name="好_金域蓝湾二期B9B10栋精装修招标清单(分析）_文冲售楼部装修招标清单控制价2011.6.29(终) 2" xfId="3238"/>
    <cellStyle name="好_金域蓝湾二期B9精装修清单报价表2009-5-7" xfId="3239"/>
    <cellStyle name="好_金域蓝湾三期标段一桩基签约清单(100622省基础)" xfId="3240"/>
    <cellStyle name="好_金域蓝湾二期B9精装修清单报价表2009-5-7 2" xfId="3241"/>
    <cellStyle name="好_金域蓝湾二期B9精装修清单报价表2009-5-7_文冲售楼部装修招标清单控制价2011.6.29(终)" xfId="3242"/>
    <cellStyle name="好_金域蓝湾二期基坑支护招标清单（阿友修改版090211）" xfId="3243"/>
    <cellStyle name="好_金域蓝湾金栏杆采购工程招标清单" xfId="3244"/>
    <cellStyle name="好_金域蓝湾金栏杆采购工程招标清单 2" xfId="3245"/>
    <cellStyle name="千位分隔 3 23" xfId="3246"/>
    <cellStyle name="千位分隔 3 18" xfId="3247"/>
    <cellStyle name="好_金域蓝湾金栏杆采购工程招标清单_合锦南沙南沙表" xfId="3248"/>
    <cellStyle name="好_金域蓝湾三期标段2桩基招标清单(100829)" xfId="3249"/>
    <cellStyle name="好_金域蓝湾三期标段一桩基签约清单(100622省基础) 2" xfId="3250"/>
    <cellStyle name="计算 7" xfId="3251"/>
    <cellStyle name="好_金域蓝湾三期桩基招标清单(090525)(7月28日)" xfId="3252"/>
    <cellStyle name="好_金域蓝湾三期桩基招标清单(090525)(7月28日) 2" xfId="3253"/>
    <cellStyle name="好_金珠湾•慧谷总部一期临水安装审核" xfId="3254"/>
    <cellStyle name="好_金珠湾慧谷总部一期基坑支护工程" xfId="3255"/>
    <cellStyle name="好_金珠湾慧谷总部一期土方工程预算" xfId="3256"/>
    <cellStyle name="好_兰乔圣菲叠T及D户型装修材料表2010-12-14" xfId="3257"/>
    <cellStyle name="好_楼梯" xfId="3258"/>
    <cellStyle name="好_楼梯 2" xfId="3259"/>
    <cellStyle name="好_马术场--清单开项091109（二标）" xfId="3260"/>
    <cellStyle name="好_马术场--清单开项091109（三标园林）" xfId="3261"/>
    <cellStyle name="强调文字颜色 4 50" xfId="3262"/>
    <cellStyle name="强调文字颜色 4 45" xfId="3263"/>
    <cellStyle name="汇总 44" xfId="3264"/>
    <cellStyle name="汇总 39" xfId="3265"/>
    <cellStyle name="好_马术场--清单开项091109（三标园林）_02马术场--清单开项1218（一标）" xfId="3266"/>
    <cellStyle name="好_马术场--清单开项091109（三标园林）_02马术场--清单开项1218（一标） 2" xfId="3267"/>
    <cellStyle name="输出 44" xfId="3268"/>
    <cellStyle name="输出 39" xfId="3269"/>
    <cellStyle name="好_马术场--清单开项091109（三标园林）_广州城市规划展览中心终版（安装）" xfId="3270"/>
    <cellStyle name="好_马术场--清单开项091109（一标）" xfId="3271"/>
    <cellStyle name="好_马术场--清单开项091109（一标）_广州城市规划展览中心安装部分（工程量清单）051819钱" xfId="3272"/>
    <cellStyle name="好_马术场--清单开项091109（一标）_广州城市规划展览中心终版（安装） 2" xfId="3273"/>
    <cellStyle name="好_马术场--清单开项091109（一标）_广州城市规划展览中心终版（工程量清单）" xfId="3274"/>
    <cellStyle name="好_马术场--清单开项091118（二标）" xfId="3275"/>
    <cellStyle name="好_马术场--清单开项091120（三版-临建）" xfId="3276"/>
    <cellStyle name="千位分隔 2 71" xfId="3277"/>
    <cellStyle name="千位分隔 2 66" xfId="3278"/>
    <cellStyle name="好_门窗主材计算规则（修改尺寸计算原则081024）" xfId="3279"/>
    <cellStyle name="好_门窗主材计算规则（修改尺寸计算原则081024） 2" xfId="3280"/>
    <cellStyle name="强调文字颜色 4 21" xfId="3281"/>
    <cellStyle name="强调文字颜色 4 16" xfId="3282"/>
    <cellStyle name="汇总 20" xfId="3283"/>
    <cellStyle name="汇总 15" xfId="3284"/>
    <cellStyle name="好_南沙C组团总包清单2010-10-29" xfId="3285"/>
    <cellStyle name="好_南沙C组团总包清单2010-10-29_合锦南沙南沙表" xfId="3286"/>
    <cellStyle name="好_南沙金珠湾、慧谷总部一期的基坑支护工程评标" xfId="3287"/>
    <cellStyle name="好_南沙金珠湾、慧谷总部一期的基坑支护工程评标0307" xfId="3288"/>
    <cellStyle name="强调文字颜色 3 10" xfId="3289"/>
    <cellStyle name="好_南沙金珠湾、慧谷总部一期的土方工程评标0307定稿打印版" xfId="3290"/>
    <cellStyle name="强调文字颜色 5 34" xfId="3291"/>
    <cellStyle name="强调文字颜色 5 29" xfId="3292"/>
    <cellStyle name="好_首层入户大堂" xfId="3293"/>
    <cellStyle name="好_售楼部&amp;会所装修预算书_长沙玫瑰园售楼部室内装修清单（报价2011-9-15)0922对量(9023调)" xfId="3294"/>
    <cellStyle name="好_售楼处装修（水电部分1.16）" xfId="3295"/>
    <cellStyle name="强调文字颜色 5 24" xfId="3296"/>
    <cellStyle name="强调文字颜色 5 19" xfId="3297"/>
    <cellStyle name="好_售楼处装修（水电部分1.16）_合锦南沙南沙表" xfId="3298"/>
    <cellStyle name="好_水电评标" xfId="3299"/>
    <cellStyle name="好_水电评标 2" xfId="3300"/>
    <cellStyle name="好_智能化备品备件 2" xfId="3301"/>
    <cellStyle name="好_天河御品环境绿化工程456" xfId="3302"/>
    <cellStyle name="好_天景花园一期合同执行情况07年12月" xfId="3303"/>
    <cellStyle name="好_天景花园一期合同执行情况07年12月 2" xfId="3304"/>
    <cellStyle name="好_天朗A1A2精装修预算20131105_合锦南沙南沙表" xfId="3305"/>
    <cellStyle name="好_天朗装修测算" xfId="3306"/>
    <cellStyle name="好_天朗装修测算_合锦南沙南沙表" xfId="3307"/>
    <cellStyle name="好_土石方零星工程报价审核20140305" xfId="3308"/>
    <cellStyle name="好_万科办公室装修招标清单2010(1)(1).11.23调整后）" xfId="3309"/>
    <cellStyle name="好_万科三期桩基础成本(6.1)" xfId="3310"/>
    <cellStyle name="好_万科文冲项目售楼部洁具报价单01" xfId="3311"/>
    <cellStyle name="好_万科文冲项目售楼部洁具报价单01 2" xfId="3312"/>
    <cellStyle name="好_万科云山二期铝合金及护栏统计清单" xfId="3313"/>
    <cellStyle name="好_文冲城中村中学景观工程量清单-(12.4.19)(修改)" xfId="3314"/>
    <cellStyle name="好_文冲城中村中学景观工程量清单-(12.4.19)(修改) 2" xfId="3315"/>
    <cellStyle name="好_文冲售楼部室内灯具参数表01 " xfId="3316"/>
    <cellStyle name="好_文冲售楼部室内灯具参数表01  2" xfId="3317"/>
    <cellStyle name="好_文冲售楼部装修招标清单控制价2011.6.29(终)" xfId="3318"/>
    <cellStyle name="好_文冲项目精装修工程量清单标准测算(8稿含优化终)-2012.4.12" xfId="3319"/>
    <cellStyle name="检查单元格 4" xfId="3320"/>
    <cellStyle name="好_文冲项目精装修工程量清单标准测算(8稿含优化终)-2012.4.12 2" xfId="3321"/>
    <cellStyle name="好_文冲项目一期(I1-I4栋)总承包机电工程量清单(机电)招标清单2011.5.22" xfId="3322"/>
    <cellStyle name="好_文冲项目一期(I1-I4栋)总承包机电工程量清单(机电)招标清单2011.5.22_合锦南沙南沙表" xfId="3323"/>
    <cellStyle name="好_文冲项目一期(I1-I4栋)总承包机电工程量清单(机电)招标清单2011.5.22_万科科学城A3、A4、A20栋总包招标清单20110810（修改）(1)" xfId="3324"/>
    <cellStyle name="输出 3" xfId="3325"/>
    <cellStyle name="好_文冲项目一期(I1-I4栋)总承包机电工程量清单(机电)招标清单2011.5.22_万科科学城A3、A4、A20栋总包招标清单20110810超（修改1）_合锦南沙南沙表" xfId="3326"/>
    <cellStyle name="好_限价清单 2" xfId="3327"/>
    <cellStyle name="好_限价清单_呈批初稿（飞碟）广州亚运城场馆弱电工程量清单(一标段）" xfId="3328"/>
    <cellStyle name="好_限价清单_呈批初稿（广东工大）广州亚运城场馆弱电工程量清单(四标段）" xfId="3329"/>
    <cellStyle name="好_引导页" xfId="3330"/>
    <cellStyle name="好_引导页 2" xfId="3331"/>
    <cellStyle name="好_园建、机电主材表格式（马术完整）" xfId="3332"/>
    <cellStyle name="好_园建、机电主材表格式（马术完整）_02马术场--清单开项1218（一标） 2" xfId="3333"/>
    <cellStyle name="好_园建、机电主材表格式（马术完整）_广州城市规划展览中心安装部分（工程量清单）051819钱" xfId="3334"/>
    <cellStyle name="好_园建、机电主材表格式（马术完整）_广州城市规划展览中心安装部分（工程量清单）051819钱 2" xfId="3335"/>
    <cellStyle name="好_园建、机电主材表格式（马术完整）_广州城市规划展览中心终版（安装） 2" xfId="3336"/>
    <cellStyle name="好_云山项目F1F2地上含量表" xfId="3337"/>
    <cellStyle name="好_云山项目F1F2地上含量表 2" xfId="3338"/>
    <cellStyle name="链接单元格 42" xfId="3339"/>
    <cellStyle name="链接单元格 37" xfId="3340"/>
    <cellStyle name="好_增补清单" xfId="3341"/>
    <cellStyle name="好_增减清单" xfId="3342"/>
    <cellStyle name="好_智能化备品备件" xfId="3343"/>
    <cellStyle name="好_中天七建2009年9月20日进度申请款B4~B8-审批表" xfId="3344"/>
    <cellStyle name="好_中天七建2009年9月20日进度申请款B4~B8-审批表 2" xfId="3345"/>
    <cellStyle name="好_中天七建2009年9月20日进度申请款B4~B8-审批表_合锦南沙南沙表" xfId="3346"/>
    <cellStyle name="好_中天装饰B4-B6首层大堂、B5B6标准层电梯厅预算2009-4-15-0 2" xfId="3347"/>
    <cellStyle name="好_中天装饰B4-B6首层大堂、B5B6标准层电梯厅预算2009-4-15-0_文冲售楼部装修招标清单控制价2011.6.29(终)" xfId="3348"/>
    <cellStyle name="链接单元格 4" xfId="3349"/>
    <cellStyle name="好_中天装饰B4-B6首层大堂、B5B6标准层电梯厅预算2009-4-15-0_文冲售楼部装修招标清单控制价2011.6.29(终) 2" xfId="3350"/>
    <cellStyle name="好_装修清单（达观）" xfId="3351"/>
    <cellStyle name="解释性文本 2" xfId="3352"/>
    <cellStyle name="好_综合单价分析表（阿友修改版090211）" xfId="3353"/>
    <cellStyle name="好_综合单价分析表（阿友修改版090211） 2" xfId="3354"/>
    <cellStyle name="好_综合单价分析表（阿友修改版090211）_文冲售楼部装修招标清单控制价2011.6.29(终)" xfId="3355"/>
    <cellStyle name="好_综合体育馆工程量清单表格（090409）" xfId="3356"/>
    <cellStyle name="好_综合体育馆工程量清单表格（090409） 2" xfId="3357"/>
    <cellStyle name="好_综合体育馆工程量清单表格（090409）_呈批初稿（飞碟）广州亚运城场馆弱电工程量清单(一标段）" xfId="3358"/>
    <cellStyle name="好_综合体育馆工程量清单表格（090409）_呈批初稿（广东工大）广州亚运城场馆弱电工程量清单(四标段） 2" xfId="3359"/>
    <cellStyle name="好_总包预算造价对比表 2" xfId="3360"/>
    <cellStyle name="好_总包预算造价对比表_合锦南沙南沙表" xfId="3361"/>
    <cellStyle name="后继超级链接" xfId="3362"/>
    <cellStyle name="后继超级链接_中山项目指标(20030509)" xfId="3363"/>
    <cellStyle name="强调文字颜色 4 11" xfId="3364"/>
    <cellStyle name="汇总 10" xfId="3365"/>
    <cellStyle name="寘嬫愗傝_PRODUCT DETAIL Q1" xfId="3366"/>
    <cellStyle name="强调文字颜色 4 12" xfId="3367"/>
    <cellStyle name="汇总 11" xfId="3368"/>
    <cellStyle name="强调文字颜色 4 14" xfId="3369"/>
    <cellStyle name="汇总 13" xfId="3370"/>
    <cellStyle name="强调文字颜色 4 22" xfId="3371"/>
    <cellStyle name="强调文字颜色 4 17" xfId="3372"/>
    <cellStyle name="汇总 21" xfId="3373"/>
    <cellStyle name="汇总 16" xfId="3374"/>
    <cellStyle name="强调文字颜色 4 24" xfId="3375"/>
    <cellStyle name="强调文字颜色 4 19" xfId="3376"/>
    <cellStyle name="千位分隔[0] 3 2" xfId="3377"/>
    <cellStyle name="汇总 23" xfId="3378"/>
    <cellStyle name="汇总 18" xfId="3379"/>
    <cellStyle name="强调文字颜色 4 30" xfId="3380"/>
    <cellStyle name="强调文字颜色 4 25" xfId="3381"/>
    <cellStyle name="汇总 24" xfId="3382"/>
    <cellStyle name="汇总 19" xfId="3383"/>
    <cellStyle name="汇总 2" xfId="3384"/>
    <cellStyle name="强调文字颜色 4 31" xfId="3385"/>
    <cellStyle name="强调文字颜色 4 26" xfId="3386"/>
    <cellStyle name="汇总 30" xfId="3387"/>
    <cellStyle name="汇总 25" xfId="3388"/>
    <cellStyle name="强调文字颜色 4 32" xfId="3389"/>
    <cellStyle name="强调文字颜色 4 27" xfId="3390"/>
    <cellStyle name="汇总 31" xfId="3391"/>
    <cellStyle name="汇总 26" xfId="3392"/>
    <cellStyle name="强调文字颜色 4 33" xfId="3393"/>
    <cellStyle name="强调文字颜色 4 28" xfId="3394"/>
    <cellStyle name="汇总 32" xfId="3395"/>
    <cellStyle name="汇总 27" xfId="3396"/>
    <cellStyle name="强调文字颜色 4 34" xfId="3397"/>
    <cellStyle name="强调文字颜色 4 29" xfId="3398"/>
    <cellStyle name="汇总 33" xfId="3399"/>
    <cellStyle name="汇总 28" xfId="3400"/>
    <cellStyle name="强调文字颜色 4 40" xfId="3401"/>
    <cellStyle name="强调文字颜色 4 35" xfId="3402"/>
    <cellStyle name="汇总 34" xfId="3403"/>
    <cellStyle name="汇总 29" xfId="3404"/>
    <cellStyle name="强调文字颜色 4 41" xfId="3405"/>
    <cellStyle name="强调文字颜色 4 36" xfId="3406"/>
    <cellStyle name="汇总 40" xfId="3407"/>
    <cellStyle name="汇总 35" xfId="3408"/>
    <cellStyle name="强调文字颜色 4 43" xfId="3409"/>
    <cellStyle name="强调文字颜色 4 38" xfId="3410"/>
    <cellStyle name="汇总 42" xfId="3411"/>
    <cellStyle name="汇总 37" xfId="3412"/>
    <cellStyle name="强调文字颜色 4 44" xfId="3413"/>
    <cellStyle name="强调文字颜色 4 39" xfId="3414"/>
    <cellStyle name="千位分隔 2 3 2" xfId="3415"/>
    <cellStyle name="汇总 43" xfId="3416"/>
    <cellStyle name="汇总 38" xfId="3417"/>
    <cellStyle name="汇总 4" xfId="3418"/>
    <cellStyle name="强调文字颜色 4 51" xfId="3419"/>
    <cellStyle name="强调文字颜色 4 46" xfId="3420"/>
    <cellStyle name="汇总 50" xfId="3421"/>
    <cellStyle name="汇总 45" xfId="3422"/>
    <cellStyle name="强调文字颜色 4 47" xfId="3423"/>
    <cellStyle name="汇总 51" xfId="3424"/>
    <cellStyle name="汇总 46" xfId="3425"/>
    <cellStyle name="强调文字颜色 4 48" xfId="3426"/>
    <cellStyle name="汇总 52" xfId="3427"/>
    <cellStyle name="汇总 47" xfId="3428"/>
    <cellStyle name="强调文字颜色 4 49" xfId="3429"/>
    <cellStyle name="汇总 53" xfId="3430"/>
    <cellStyle name="汇总 48" xfId="3431"/>
    <cellStyle name="汇总 5" xfId="3432"/>
    <cellStyle name="汇总 6" xfId="3433"/>
    <cellStyle name="汇总 7" xfId="3434"/>
    <cellStyle name="汇总 9" xfId="3435"/>
    <cellStyle name="货币 2 2" xfId="3436"/>
    <cellStyle name="计算 24" xfId="3437"/>
    <cellStyle name="计算 19" xfId="3438"/>
    <cellStyle name="计算 30" xfId="3439"/>
    <cellStyle name="计算 25" xfId="3440"/>
    <cellStyle name="计算 31" xfId="3441"/>
    <cellStyle name="计算 26" xfId="3442"/>
    <cellStyle name="计算 32" xfId="3443"/>
    <cellStyle name="计算 27" xfId="3444"/>
    <cellStyle name="计算 33" xfId="3445"/>
    <cellStyle name="计算 28" xfId="3446"/>
    <cellStyle name="计算 34" xfId="3447"/>
    <cellStyle name="计算 29" xfId="3448"/>
    <cellStyle name="计算 40" xfId="3449"/>
    <cellStyle name="计算 35" xfId="3450"/>
    <cellStyle name="计算 41" xfId="3451"/>
    <cellStyle name="计算 36" xfId="3452"/>
    <cellStyle name="计算 42" xfId="3453"/>
    <cellStyle name="计算 37" xfId="3454"/>
    <cellStyle name="计算 51" xfId="3455"/>
    <cellStyle name="计算 46" xfId="3456"/>
    <cellStyle name="计算 48" xfId="3457"/>
    <cellStyle name="计算 49" xfId="3458"/>
    <cellStyle name="计算 6" xfId="3459"/>
    <cellStyle name="计算 8" xfId="3460"/>
    <cellStyle name="检查单元格 10" xfId="3461"/>
    <cellStyle name="检查单元格 12" xfId="3462"/>
    <cellStyle name="检查单元格 13" xfId="3463"/>
    <cellStyle name="检查单元格 14" xfId="3464"/>
    <cellStyle name="检查单元格 20" xfId="3465"/>
    <cellStyle name="检查单元格 15" xfId="3466"/>
    <cellStyle name="检查单元格 21" xfId="3467"/>
    <cellStyle name="检查单元格 16" xfId="3468"/>
    <cellStyle name="检查单元格 22" xfId="3469"/>
    <cellStyle name="检查单元格 17" xfId="3470"/>
    <cellStyle name="检查单元格 24" xfId="3471"/>
    <cellStyle name="检查单元格 19" xfId="3472"/>
    <cellStyle name="检查单元格 2" xfId="3473"/>
    <cellStyle name="检查单元格 30" xfId="3474"/>
    <cellStyle name="检查单元格 25" xfId="3475"/>
    <cellStyle name="检查单元格 31" xfId="3476"/>
    <cellStyle name="检查单元格 26" xfId="3477"/>
    <cellStyle name="检查单元格 34" xfId="3478"/>
    <cellStyle name="检查单元格 29" xfId="3479"/>
    <cellStyle name="检查单元格 40" xfId="3480"/>
    <cellStyle name="检查单元格 35" xfId="3481"/>
    <cellStyle name="检查单元格 41" xfId="3482"/>
    <cellStyle name="检查单元格 36" xfId="3483"/>
    <cellStyle name="检查单元格 42" xfId="3484"/>
    <cellStyle name="检查单元格 37" xfId="3485"/>
    <cellStyle name="检查单元格 43" xfId="3486"/>
    <cellStyle name="检查单元格 38" xfId="3487"/>
    <cellStyle name="检查单元格 44" xfId="3488"/>
    <cellStyle name="检查单元格 39" xfId="3489"/>
    <cellStyle name="检查单元格 50" xfId="3490"/>
    <cellStyle name="检查单元格 45" xfId="3491"/>
    <cellStyle name="检查单元格 47" xfId="3492"/>
    <cellStyle name="检查单元格 49" xfId="3493"/>
    <cellStyle name="检查单元格 5" xfId="3494"/>
    <cellStyle name="检查单元格 6" xfId="3495"/>
    <cellStyle name="检查单元格 7" xfId="3496"/>
    <cellStyle name="检查单元格 8" xfId="3497"/>
    <cellStyle name="解释性文本 10" xfId="3498"/>
    <cellStyle name="解释性文本 11" xfId="3499"/>
    <cellStyle name="解释性文本 12" xfId="3500"/>
    <cellStyle name="解释性文本 13" xfId="3501"/>
    <cellStyle name="解释性文本 14" xfId="3502"/>
    <cellStyle name="解释性文本 20" xfId="3503"/>
    <cellStyle name="解释性文本 15" xfId="3504"/>
    <cellStyle name="解释性文本 22" xfId="3505"/>
    <cellStyle name="解释性文本 17" xfId="3506"/>
    <cellStyle name="解释性文本 23" xfId="3507"/>
    <cellStyle name="解释性文本 18" xfId="3508"/>
    <cellStyle name="解释性文本 30" xfId="3509"/>
    <cellStyle name="解释性文本 25" xfId="3510"/>
    <cellStyle name="解释性文本 31" xfId="3511"/>
    <cellStyle name="解释性文本 26" xfId="3512"/>
    <cellStyle name="解释性文本 33" xfId="3513"/>
    <cellStyle name="解释性文本 28" xfId="3514"/>
    <cellStyle name="解释性文本 4" xfId="3515"/>
    <cellStyle name="警告文本 10" xfId="3516"/>
    <cellStyle name="警告文本 11" xfId="3517"/>
    <cellStyle name="警告文本 12" xfId="3518"/>
    <cellStyle name="警告文本 14" xfId="3519"/>
    <cellStyle name="警告文本 21" xfId="3520"/>
    <cellStyle name="警告文本 16" xfId="3521"/>
    <cellStyle name="警告文本 22" xfId="3522"/>
    <cellStyle name="警告文本 17" xfId="3523"/>
    <cellStyle name="警告文本 23" xfId="3524"/>
    <cellStyle name="警告文本 18" xfId="3525"/>
    <cellStyle name="警告文本 24" xfId="3526"/>
    <cellStyle name="警告文本 19" xfId="3527"/>
    <cellStyle name="警告文本 30" xfId="3528"/>
    <cellStyle name="警告文本 25" xfId="3529"/>
    <cellStyle name="警告文本 31" xfId="3530"/>
    <cellStyle name="警告文本 26" xfId="3531"/>
    <cellStyle name="警告文本 32" xfId="3532"/>
    <cellStyle name="警告文本 27" xfId="3533"/>
    <cellStyle name="警告文本 33" xfId="3534"/>
    <cellStyle name="警告文本 28" xfId="3535"/>
    <cellStyle name="警告文本 34" xfId="3536"/>
    <cellStyle name="警告文本 29" xfId="3537"/>
    <cellStyle name="警告文本 40" xfId="3538"/>
    <cellStyle name="警告文本 35" xfId="3539"/>
    <cellStyle name="警告文本 42" xfId="3540"/>
    <cellStyle name="警告文本 37" xfId="3541"/>
    <cellStyle name="警告文本 43" xfId="3542"/>
    <cellStyle name="警告文本 38" xfId="3543"/>
    <cellStyle name="警告文本 4" xfId="3544"/>
    <cellStyle name="警告文本 50" xfId="3545"/>
    <cellStyle name="警告文本 45" xfId="3546"/>
    <cellStyle name="警告文本 51" xfId="3547"/>
    <cellStyle name="警告文本 46" xfId="3548"/>
    <cellStyle name="警告文本 47" xfId="3549"/>
    <cellStyle name="警告文本 48" xfId="3550"/>
    <cellStyle name="警告文本 6" xfId="3551"/>
    <cellStyle name="警告文本 7" xfId="3552"/>
    <cellStyle name="警告文本 8" xfId="3553"/>
    <cellStyle name="链接单元格 10" xfId="3554"/>
    <cellStyle name="链接单元格 11" xfId="3555"/>
    <cellStyle name="链接单元格 14" xfId="3556"/>
    <cellStyle name="链接单元格 20" xfId="3557"/>
    <cellStyle name="链接单元格 15" xfId="3558"/>
    <cellStyle name="链接单元格 22" xfId="3559"/>
    <cellStyle name="链接单元格 17" xfId="3560"/>
    <cellStyle name="链接单元格 23" xfId="3561"/>
    <cellStyle name="链接单元格 18" xfId="3562"/>
    <cellStyle name="链接单元格 24" xfId="3563"/>
    <cellStyle name="链接单元格 19" xfId="3564"/>
    <cellStyle name="链接单元格 2" xfId="3565"/>
    <cellStyle name="链接单元格 30" xfId="3566"/>
    <cellStyle name="链接单元格 25" xfId="3567"/>
    <cellStyle name="链接单元格 32" xfId="3568"/>
    <cellStyle name="链接单元格 27" xfId="3569"/>
    <cellStyle name="链接单元格 33" xfId="3570"/>
    <cellStyle name="链接单元格 28" xfId="3571"/>
    <cellStyle name="链接单元格 34" xfId="3572"/>
    <cellStyle name="链接单元格 29" xfId="3573"/>
    <cellStyle name="链接单元格 3" xfId="3574"/>
    <cellStyle name="链接单元格 40" xfId="3575"/>
    <cellStyle name="链接单元格 35" xfId="3576"/>
    <cellStyle name="链接单元格 41" xfId="3577"/>
    <cellStyle name="链接单元格 36" xfId="3578"/>
    <cellStyle name="链接单元格 43" xfId="3579"/>
    <cellStyle name="链接单元格 38" xfId="3580"/>
    <cellStyle name="链接单元格 6" xfId="3581"/>
    <cellStyle name="链接单元格 8" xfId="3582"/>
    <cellStyle name="链接单元格 9" xfId="3583"/>
    <cellStyle name="瘤沥登瘤 臼澜" xfId="3584"/>
    <cellStyle name="霓付_97MBO" xfId="3585"/>
    <cellStyle name="普通_ 白土" xfId="3586"/>
    <cellStyle name="千分位[0]_ 白土" xfId="3587"/>
    <cellStyle name="千分位_ 白土" xfId="3588"/>
    <cellStyle name="千位[0]_5.13" xfId="3589"/>
    <cellStyle name="千位分隔 11" xfId="3590"/>
    <cellStyle name="千位分隔 12" xfId="3591"/>
    <cellStyle name="千位分隔 2" xfId="3592"/>
    <cellStyle name="千位分隔 2 10" xfId="3593"/>
    <cellStyle name="千位分隔 2 11" xfId="3594"/>
    <cellStyle name="千位分隔 2 12" xfId="3595"/>
    <cellStyle name="千位分隔 2 13" xfId="3596"/>
    <cellStyle name="千位分隔 2 14" xfId="3597"/>
    <cellStyle name="千位分隔 2 20" xfId="3598"/>
    <cellStyle name="千位分隔 2 15" xfId="3599"/>
    <cellStyle name="千位分隔 2 21" xfId="3600"/>
    <cellStyle name="千位分隔 2 16" xfId="3601"/>
    <cellStyle name="千位分隔 2 22" xfId="3602"/>
    <cellStyle name="千位分隔 2 17" xfId="3603"/>
    <cellStyle name="千位分隔 2 23" xfId="3604"/>
    <cellStyle name="千位分隔 2 18" xfId="3605"/>
    <cellStyle name="千位分隔 2 24" xfId="3606"/>
    <cellStyle name="千位分隔 2 19" xfId="3607"/>
    <cellStyle name="千位分隔 2 2" xfId="3608"/>
    <cellStyle name="千位分隔 2 2 2" xfId="3609"/>
    <cellStyle name="千位分隔 2 2 3" xfId="3610"/>
    <cellStyle name="千位分隔 2 2 3 2" xfId="3611"/>
    <cellStyle name="千位分隔 2 30" xfId="3612"/>
    <cellStyle name="千位分隔 2 25" xfId="3613"/>
    <cellStyle name="千位分隔 2 31" xfId="3614"/>
    <cellStyle name="千位分隔 2 26" xfId="3615"/>
    <cellStyle name="千位分隔 2 34" xfId="3616"/>
    <cellStyle name="千位分隔 2 29" xfId="3617"/>
    <cellStyle name="千位分隔 2 3" xfId="3618"/>
    <cellStyle name="千位分隔 2 42" xfId="3619"/>
    <cellStyle name="千位分隔 2 37" xfId="3620"/>
    <cellStyle name="千位分隔 2 44" xfId="3621"/>
    <cellStyle name="千位分隔 2 39" xfId="3622"/>
    <cellStyle name="千位分隔 2 4 2" xfId="3623"/>
    <cellStyle name="千位分隔 2 50" xfId="3624"/>
    <cellStyle name="千位分隔 2 45" xfId="3625"/>
    <cellStyle name="千位分隔 2 51" xfId="3626"/>
    <cellStyle name="千位分隔 2 46" xfId="3627"/>
    <cellStyle name="千位分隔 2 52" xfId="3628"/>
    <cellStyle name="千位分隔 2 47" xfId="3629"/>
    <cellStyle name="千位分隔 2 53" xfId="3630"/>
    <cellStyle name="千位分隔 2 48" xfId="3631"/>
    <cellStyle name="千位分隔 2 5" xfId="3632"/>
    <cellStyle name="千位分隔 2 60" xfId="3633"/>
    <cellStyle name="千位分隔 2 55" xfId="3634"/>
    <cellStyle name="千位分隔 2 61" xfId="3635"/>
    <cellStyle name="千位分隔 2 56" xfId="3636"/>
    <cellStyle name="千位分隔 2 62" xfId="3637"/>
    <cellStyle name="千位分隔 2 57" xfId="3638"/>
    <cellStyle name="千位分隔 2 63" xfId="3639"/>
    <cellStyle name="千位分隔 2 58" xfId="3640"/>
    <cellStyle name="千位分隔 2 6" xfId="3641"/>
    <cellStyle name="千位分隔 2 70" xfId="3642"/>
    <cellStyle name="千位分隔 2 65" xfId="3643"/>
    <cellStyle name="千位分隔 2 72" xfId="3644"/>
    <cellStyle name="千位分隔 2 67" xfId="3645"/>
    <cellStyle name="千位分隔 2 73" xfId="3646"/>
    <cellStyle name="千位分隔 2 68" xfId="3647"/>
    <cellStyle name="千位分隔 2 74" xfId="3648"/>
    <cellStyle name="千位分隔 2 69" xfId="3649"/>
    <cellStyle name="千位分隔 2 7" xfId="3650"/>
    <cellStyle name="千位分隔 2 8" xfId="3651"/>
    <cellStyle name="千位分隔 2 9" xfId="3652"/>
    <cellStyle name="千位分隔 3 11" xfId="3653"/>
    <cellStyle name="千位分隔 3 12" xfId="3654"/>
    <cellStyle name="千位分隔 3 13" xfId="3655"/>
    <cellStyle name="千位分隔 3 14" xfId="3656"/>
    <cellStyle name="千位分隔 3 20" xfId="3657"/>
    <cellStyle name="千位分隔 3 15" xfId="3658"/>
    <cellStyle name="千位分隔 3 21" xfId="3659"/>
    <cellStyle name="千位分隔 3 16" xfId="3660"/>
    <cellStyle name="千位分隔 3 22" xfId="3661"/>
    <cellStyle name="千位分隔 3 17" xfId="3662"/>
    <cellStyle name="千位分隔 3 24" xfId="3663"/>
    <cellStyle name="千位分隔 3 19" xfId="3664"/>
    <cellStyle name="千位分隔 3 2" xfId="3665"/>
    <cellStyle name="千位分隔 3 2 2" xfId="3666"/>
    <cellStyle name="千位分隔 3 3" xfId="3667"/>
    <cellStyle name="千位分隔 3 3 2" xfId="3668"/>
    <cellStyle name="千位分隔 3 43" xfId="3669"/>
    <cellStyle name="千位分隔 3 38" xfId="3670"/>
    <cellStyle name="千位分隔 3 44" xfId="3671"/>
    <cellStyle name="千位分隔 3 39" xfId="3672"/>
    <cellStyle name="千位分隔 3 4" xfId="3673"/>
    <cellStyle name="千位分隔 3 51" xfId="3674"/>
    <cellStyle name="千位分隔 3 46" xfId="3675"/>
    <cellStyle name="千位分隔 3 52" xfId="3676"/>
    <cellStyle name="千位分隔 3 47" xfId="3677"/>
    <cellStyle name="千位分隔 3 5" xfId="3678"/>
    <cellStyle name="千位分隔 3 60" xfId="3679"/>
    <cellStyle name="千位分隔 3 55" xfId="3680"/>
    <cellStyle name="千位分隔 3 61" xfId="3681"/>
    <cellStyle name="千位分隔 3 56" xfId="3682"/>
    <cellStyle name="千位分隔 3 62" xfId="3683"/>
    <cellStyle name="千位分隔 3 57" xfId="3684"/>
    <cellStyle name="千位分隔 3 64" xfId="3685"/>
    <cellStyle name="千位分隔 3 59" xfId="3686"/>
    <cellStyle name="千位分隔 3 6" xfId="3687"/>
    <cellStyle name="千位分隔 3 70" xfId="3688"/>
    <cellStyle name="千位分隔 3 65" xfId="3689"/>
    <cellStyle name="千位分隔 3 71" xfId="3690"/>
    <cellStyle name="千位分隔 3 66" xfId="3691"/>
    <cellStyle name="千位分隔 3 72" xfId="3692"/>
    <cellStyle name="千位分隔 3 67" xfId="3693"/>
    <cellStyle name="千位分隔 3 73" xfId="3694"/>
    <cellStyle name="千位分隔 3 68" xfId="3695"/>
    <cellStyle name="千位分隔 3 69" xfId="3696"/>
    <cellStyle name="千位分隔 3 9" xfId="3697"/>
    <cellStyle name="千位分隔 3_时代外滩项目二期5-8栋交楼标准装修工程标底预算2013-1104" xfId="3698"/>
    <cellStyle name="千位分隔 4 2" xfId="3699"/>
    <cellStyle name="千位分隔 4 2 2" xfId="3700"/>
    <cellStyle name="千位分隔 5 2 2" xfId="3701"/>
    <cellStyle name="千位分隔 5 3" xfId="3702"/>
    <cellStyle name="千位分隔 6 2" xfId="3703"/>
    <cellStyle name="千位分隔[0] 2 2 2" xfId="3704"/>
    <cellStyle name="千位分隔[0] 2 3 2" xfId="3705"/>
    <cellStyle name="千位分隔[0] 2 5 2" xfId="3706"/>
    <cellStyle name="千位分隔[0] 2 6 2" xfId="3707"/>
    <cellStyle name="千位分隔[0] 2 7 2" xfId="3708"/>
    <cellStyle name="千位分隔[0] 2_广州市万科金色悦府中学园建工程量招标清单" xfId="3709"/>
    <cellStyle name="千位分隔[0] 3" xfId="3710"/>
    <cellStyle name="强调文字颜色 1 24" xfId="3711"/>
    <cellStyle name="强调文字颜色 1 19" xfId="3712"/>
    <cellStyle name="强调文字颜色 1 2" xfId="3713"/>
    <cellStyle name="强调文字颜色 1 30" xfId="3714"/>
    <cellStyle name="强调文字颜色 1 25" xfId="3715"/>
    <cellStyle name="强调文字颜色 1 31" xfId="3716"/>
    <cellStyle name="强调文字颜色 1 26" xfId="3717"/>
    <cellStyle name="强调文字颜色 1 32" xfId="3718"/>
    <cellStyle name="强调文字颜色 1 27" xfId="3719"/>
    <cellStyle name="强调文字颜色 1 33" xfId="3720"/>
    <cellStyle name="强调文字颜色 1 28" xfId="3721"/>
    <cellStyle name="强调文字颜色 1 3" xfId="3722"/>
    <cellStyle name="强调文字颜色 1 41" xfId="3723"/>
    <cellStyle name="强调文字颜色 1 36" xfId="3724"/>
    <cellStyle name="强调文字颜色 1 42" xfId="3725"/>
    <cellStyle name="强调文字颜色 1 37" xfId="3726"/>
    <cellStyle name="强调文字颜色 1 43" xfId="3727"/>
    <cellStyle name="强调文字颜色 1 38" xfId="3728"/>
    <cellStyle name="强调文字颜色 1 44" xfId="3729"/>
    <cellStyle name="强调文字颜色 1 39" xfId="3730"/>
    <cellStyle name="强调文字颜色 1 4" xfId="3731"/>
    <cellStyle name="强调文字颜色 1 50" xfId="3732"/>
    <cellStyle name="强调文字颜色 1 45" xfId="3733"/>
    <cellStyle name="强调文字颜色 1 51" xfId="3734"/>
    <cellStyle name="强调文字颜色 1 46" xfId="3735"/>
    <cellStyle name="强调文字颜色 1 47" xfId="3736"/>
    <cellStyle name="强调文字颜色 1 48" xfId="3737"/>
    <cellStyle name="强调文字颜色 1 5" xfId="3738"/>
    <cellStyle name="强调文字颜色 1 6" xfId="3739"/>
    <cellStyle name="强调文字颜色 1 7" xfId="3740"/>
    <cellStyle name="强调文字颜色 1 9" xfId="3741"/>
    <cellStyle name="强调文字颜色 2 10" xfId="3742"/>
    <cellStyle name="强调文字颜色 2 12" xfId="3743"/>
    <cellStyle name="强调文字颜色 2 14" xfId="3744"/>
    <cellStyle name="强调文字颜色 2 20" xfId="3745"/>
    <cellStyle name="强调文字颜色 2 15" xfId="3746"/>
    <cellStyle name="强调文字颜色 2 21" xfId="3747"/>
    <cellStyle name="强调文字颜色 2 16" xfId="3748"/>
    <cellStyle name="强调文字颜色 2 22" xfId="3749"/>
    <cellStyle name="强调文字颜色 2 17" xfId="3750"/>
    <cellStyle name="强调文字颜色 2 23" xfId="3751"/>
    <cellStyle name="强调文字颜色 2 18" xfId="3752"/>
    <cellStyle name="强调文字颜色 2 2" xfId="3753"/>
    <cellStyle name="寘嬫愗傝 [0.00]_PRODUCT DETAIL Q1" xfId="3754"/>
    <cellStyle name="强调文字颜色 2 30" xfId="3755"/>
    <cellStyle name="强调文字颜色 2 25" xfId="3756"/>
    <cellStyle name="强调文字颜色 2 31" xfId="3757"/>
    <cellStyle name="强调文字颜色 2 26" xfId="3758"/>
    <cellStyle name="强调文字颜色 2 32" xfId="3759"/>
    <cellStyle name="强调文字颜色 2 27" xfId="3760"/>
    <cellStyle name="强调文字颜色 2 34" xfId="3761"/>
    <cellStyle name="强调文字颜色 2 29" xfId="3762"/>
    <cellStyle name="强调文字颜色 2 42" xfId="3763"/>
    <cellStyle name="强调文字颜色 2 37" xfId="3764"/>
    <cellStyle name="强调文字颜色 2 44" xfId="3765"/>
    <cellStyle name="强调文字颜色 2 39" xfId="3766"/>
    <cellStyle name="强调文字颜色 2 4" xfId="3767"/>
    <cellStyle name="强调文字颜色 2 50" xfId="3768"/>
    <cellStyle name="强调文字颜色 2 45" xfId="3769"/>
    <cellStyle name="强调文字颜色 2 51" xfId="3770"/>
    <cellStyle name="强调文字颜色 2 46" xfId="3771"/>
    <cellStyle name="强调文字颜色 2 47" xfId="3772"/>
    <cellStyle name="强调文字颜色 2 49" xfId="3773"/>
    <cellStyle name="强调文字颜色 2 5" xfId="3774"/>
    <cellStyle name="强调文字颜色 2 6" xfId="3775"/>
    <cellStyle name="强调文字颜色 2 7" xfId="3776"/>
    <cellStyle name="强调文字颜色 2 8" xfId="3777"/>
    <cellStyle name="强调文字颜色 2 9" xfId="3778"/>
    <cellStyle name="强调文字颜色 3 11" xfId="3779"/>
    <cellStyle name="强调文字颜色 3 13" xfId="3780"/>
    <cellStyle name="强调文字颜色 3 14" xfId="3781"/>
    <cellStyle name="强调文字颜色 3 20" xfId="3782"/>
    <cellStyle name="强调文字颜色 3 15" xfId="3783"/>
    <cellStyle name="强调文字颜色 3 21" xfId="3784"/>
    <cellStyle name="强调文字颜色 3 16" xfId="3785"/>
    <cellStyle name="强调文字颜色 3 23" xfId="3786"/>
    <cellStyle name="强调文字颜色 3 18" xfId="3787"/>
    <cellStyle name="强调文字颜色 3 24" xfId="3788"/>
    <cellStyle name="强调文字颜色 3 19" xfId="3789"/>
    <cellStyle name="强调文字颜色 3 30" xfId="3790"/>
    <cellStyle name="强调文字颜色 3 25" xfId="3791"/>
    <cellStyle name="强调文字颜色 3 31" xfId="3792"/>
    <cellStyle name="强调文字颜色 3 26" xfId="3793"/>
    <cellStyle name="强调文字颜色 3 32" xfId="3794"/>
    <cellStyle name="强调文字颜色 3 27" xfId="3795"/>
    <cellStyle name="强调文字颜色 3 34" xfId="3796"/>
    <cellStyle name="强调文字颜色 3 29" xfId="3797"/>
    <cellStyle name="强调文字颜色 3 40" xfId="3798"/>
    <cellStyle name="强调文字颜色 3 35" xfId="3799"/>
    <cellStyle name="强调文字颜色 3 41" xfId="3800"/>
    <cellStyle name="强调文字颜色 3 36" xfId="3801"/>
    <cellStyle name="强调文字颜色 3 42" xfId="3802"/>
    <cellStyle name="强调文字颜色 3 37" xfId="3803"/>
    <cellStyle name="强调文字颜色 3 43" xfId="3804"/>
    <cellStyle name="强调文字颜色 3 38" xfId="3805"/>
    <cellStyle name="强调文字颜色 3 44" xfId="3806"/>
    <cellStyle name="强调文字颜色 3 39" xfId="3807"/>
    <cellStyle name="强调文字颜色 3 50" xfId="3808"/>
    <cellStyle name="强调文字颜色 3 45" xfId="3809"/>
    <cellStyle name="强调文字颜色 3 51" xfId="3810"/>
    <cellStyle name="强调文字颜色 3 46" xfId="3811"/>
    <cellStyle name="强调文字颜色 3 47" xfId="3812"/>
    <cellStyle name="强调文字颜色 3 48" xfId="3813"/>
    <cellStyle name="强调文字颜色 3 49" xfId="3814"/>
    <cellStyle name="强调文字颜色 4 10" xfId="3815"/>
    <cellStyle name="强调文字颜色 5 10" xfId="3816"/>
    <cellStyle name="强调文字颜色 5 11" xfId="3817"/>
    <cellStyle name="强调文字颜色 5 13" xfId="3818"/>
    <cellStyle name="强调文字颜色 5 20" xfId="3819"/>
    <cellStyle name="强调文字颜色 5 15" xfId="3820"/>
    <cellStyle name="强调文字颜色 5 21" xfId="3821"/>
    <cellStyle name="强调文字颜色 5 16" xfId="3822"/>
    <cellStyle name="强调文字颜色 5 22" xfId="3823"/>
    <cellStyle name="强调文字颜色 5 17" xfId="3824"/>
    <cellStyle name="强调文字颜色 5 23" xfId="3825"/>
    <cellStyle name="强调文字颜色 5 18" xfId="3826"/>
    <cellStyle name="输入 44" xfId="3827"/>
    <cellStyle name="输入 39" xfId="3828"/>
    <cellStyle name="强调文字颜色 5 2" xfId="3829"/>
    <cellStyle name="强调文字颜色 5 30" xfId="3830"/>
    <cellStyle name="强调文字颜色 5 25" xfId="3831"/>
    <cellStyle name="强调文字颜色 5 31" xfId="3832"/>
    <cellStyle name="强调文字颜色 5 26" xfId="3833"/>
    <cellStyle name="强调文字颜色 5 32" xfId="3834"/>
    <cellStyle name="强调文字颜色 5 27" xfId="3835"/>
    <cellStyle name="强调文字颜色 5 33" xfId="3836"/>
    <cellStyle name="强调文字颜色 5 28" xfId="3837"/>
    <cellStyle name="输入 50" xfId="3838"/>
    <cellStyle name="输入 45" xfId="3839"/>
    <cellStyle name="强调文字颜色 5 3" xfId="3840"/>
    <cellStyle name="强调文字颜色 5 41" xfId="3841"/>
    <cellStyle name="强调文字颜色 5 36" xfId="3842"/>
    <cellStyle name="强调文字颜色 5 42" xfId="3843"/>
    <cellStyle name="强调文字颜色 5 37" xfId="3844"/>
    <cellStyle name="强调文字颜色 5 43" xfId="3845"/>
    <cellStyle name="强调文字颜色 5 38" xfId="3846"/>
    <cellStyle name="强调文字颜色 5 44" xfId="3847"/>
    <cellStyle name="强调文字颜色 5 39" xfId="3848"/>
    <cellStyle name="输入 51" xfId="3849"/>
    <cellStyle name="输入 46" xfId="3850"/>
    <cellStyle name="强调文字颜色 5 4" xfId="3851"/>
    <cellStyle name="强调文字颜色 5 50" xfId="3852"/>
    <cellStyle name="强调文字颜色 5 45" xfId="3853"/>
    <cellStyle name="强调文字颜色 5 51" xfId="3854"/>
    <cellStyle name="强调文字颜色 5 46" xfId="3855"/>
    <cellStyle name="强调文字颜色 5 47" xfId="3856"/>
    <cellStyle name="强调文字颜色 5 48" xfId="3857"/>
    <cellStyle name="强调文字颜色 5 49" xfId="3858"/>
    <cellStyle name="输入 47" xfId="3859"/>
    <cellStyle name="强调文字颜色 5 5" xfId="3860"/>
    <cellStyle name="输入 48" xfId="3861"/>
    <cellStyle name="强调文字颜色 5 6" xfId="3862"/>
    <cellStyle name="输入 49" xfId="3863"/>
    <cellStyle name="强调文字颜色 5 7" xfId="3864"/>
    <cellStyle name="强调文字颜色 5 9" xfId="3865"/>
    <cellStyle name="强调文字颜色 6 11" xfId="3866"/>
    <cellStyle name="强调文字颜色 6 13" xfId="3867"/>
    <cellStyle name="强调文字颜色 6 14" xfId="3868"/>
    <cellStyle name="强调文字颜色 6 20" xfId="3869"/>
    <cellStyle name="强调文字颜色 6 15" xfId="3870"/>
    <cellStyle name="强调文字颜色 6 21" xfId="3871"/>
    <cellStyle name="强调文字颜色 6 16" xfId="3872"/>
    <cellStyle name="强调文字颜色 6 22" xfId="3873"/>
    <cellStyle name="强调文字颜色 6 17" xfId="3874"/>
    <cellStyle name="强调文字颜色 6 23" xfId="3875"/>
    <cellStyle name="强调文字颜色 6 18" xfId="3876"/>
    <cellStyle name="强调文字颜色 6 2" xfId="3877"/>
    <cellStyle name="强调文字颜色 6 30" xfId="3878"/>
    <cellStyle name="强调文字颜色 6 25" xfId="3879"/>
    <cellStyle name="强调文字颜色 6 32" xfId="3880"/>
    <cellStyle name="强调文字颜色 6 27" xfId="3881"/>
    <cellStyle name="强调文字颜色 6 33" xfId="3882"/>
    <cellStyle name="强调文字颜色 6 28" xfId="3883"/>
    <cellStyle name="强调文字颜色 6 3" xfId="3884"/>
    <cellStyle name="强调文字颜色 6 40" xfId="3885"/>
    <cellStyle name="强调文字颜色 6 35" xfId="3886"/>
    <cellStyle name="强调文字颜色 6 41" xfId="3887"/>
    <cellStyle name="强调文字颜色 6 36" xfId="3888"/>
    <cellStyle name="强调文字颜色 6 42" xfId="3889"/>
    <cellStyle name="强调文字颜色 6 37" xfId="3890"/>
    <cellStyle name="强调文字颜色 6 44" xfId="3891"/>
    <cellStyle name="强调文字颜色 6 39" xfId="3892"/>
    <cellStyle name="强调文字颜色 6 4" xfId="3893"/>
    <cellStyle name="常规_金珠湾慧谷总部一期土方工程预算" xfId="3894"/>
    <cellStyle name="强调文字颜色 6 51" xfId="3895"/>
    <cellStyle name="强调文字颜色 6 46" xfId="3896"/>
    <cellStyle name="强调文字颜色 6 47" xfId="3897"/>
    <cellStyle name="强调文字颜色 6 48" xfId="3898"/>
    <cellStyle name="强调文字颜色 6 49" xfId="3899"/>
    <cellStyle name="强调文字颜色 6 7" xfId="3900"/>
    <cellStyle name="强调文字颜色 6 8" xfId="3901"/>
    <cellStyle name="强调文字颜色 6 9" xfId="3902"/>
    <cellStyle name="适中 12" xfId="3903"/>
    <cellStyle name="适中 13" xfId="3904"/>
    <cellStyle name="适中 14" xfId="3905"/>
    <cellStyle name="适中 20" xfId="3906"/>
    <cellStyle name="适中 15" xfId="3907"/>
    <cellStyle name="适中 21" xfId="3908"/>
    <cellStyle name="适中 16" xfId="3909"/>
    <cellStyle name="适中 22" xfId="3910"/>
    <cellStyle name="适中 17" xfId="3911"/>
    <cellStyle name="适中 23" xfId="3912"/>
    <cellStyle name="适中 18" xfId="3913"/>
    <cellStyle name="适中 24" xfId="3914"/>
    <cellStyle name="适中 19" xfId="3915"/>
    <cellStyle name="适中 30" xfId="3916"/>
    <cellStyle name="适中 25" xfId="3917"/>
    <cellStyle name="适中 31" xfId="3918"/>
    <cellStyle name="适中 26" xfId="3919"/>
    <cellStyle name="适中 32" xfId="3920"/>
    <cellStyle name="适中 27" xfId="3921"/>
    <cellStyle name="适中 33" xfId="3922"/>
    <cellStyle name="适中 28" xfId="3923"/>
    <cellStyle name="适中 3" xfId="3924"/>
    <cellStyle name="适中 40" xfId="3925"/>
    <cellStyle name="适中 35" xfId="3926"/>
    <cellStyle name="适中 41" xfId="3927"/>
    <cellStyle name="适中 36" xfId="3928"/>
    <cellStyle name="适中 42" xfId="3929"/>
    <cellStyle name="适中 37" xfId="3930"/>
    <cellStyle name="适中 43" xfId="3931"/>
    <cellStyle name="适中 38" xfId="3932"/>
    <cellStyle name="适中 44" xfId="3933"/>
    <cellStyle name="适中 39" xfId="3934"/>
    <cellStyle name="适中 4" xfId="3935"/>
    <cellStyle name="适中 50" xfId="3936"/>
    <cellStyle name="适中 45" xfId="3937"/>
    <cellStyle name="适中 51" xfId="3938"/>
    <cellStyle name="适中 46" xfId="3939"/>
    <cellStyle name="适中 47" xfId="3940"/>
    <cellStyle name="适中 48" xfId="3941"/>
    <cellStyle name="适中 5" xfId="3942"/>
    <cellStyle name="适中 6" xfId="3943"/>
    <cellStyle name="适中 7" xfId="3944"/>
    <cellStyle name="适中 8" xfId="3945"/>
    <cellStyle name="适中 9" xfId="3946"/>
    <cellStyle name="输出 10" xfId="3947"/>
    <cellStyle name="输出 12" xfId="3948"/>
    <cellStyle name="输出 13" xfId="3949"/>
    <cellStyle name="输出 14" xfId="3950"/>
    <cellStyle name="输出 20" xfId="3951"/>
    <cellStyle name="输出 15" xfId="3952"/>
    <cellStyle name="输出 21" xfId="3953"/>
    <cellStyle name="输出 16" xfId="3954"/>
    <cellStyle name="输出 22" xfId="3955"/>
    <cellStyle name="输出 17" xfId="3956"/>
    <cellStyle name="输出 23" xfId="3957"/>
    <cellStyle name="输出 18" xfId="3958"/>
    <cellStyle name="输出 24" xfId="3959"/>
    <cellStyle name="输出 19" xfId="3960"/>
    <cellStyle name="输出 2" xfId="3961"/>
    <cellStyle name="输出 30" xfId="3962"/>
    <cellStyle name="输出 25" xfId="3963"/>
    <cellStyle name="输出 31" xfId="3964"/>
    <cellStyle name="输出 26" xfId="3965"/>
    <cellStyle name="输出 32" xfId="3966"/>
    <cellStyle name="输出 27" xfId="3967"/>
    <cellStyle name="输出 33" xfId="3968"/>
    <cellStyle name="输出 28" xfId="3969"/>
    <cellStyle name="输出 34" xfId="3970"/>
    <cellStyle name="输出 29" xfId="3971"/>
    <cellStyle name="输出 40" xfId="3972"/>
    <cellStyle name="输出 35" xfId="3973"/>
    <cellStyle name="输出 41" xfId="3974"/>
    <cellStyle name="输出 36" xfId="3975"/>
    <cellStyle name="输出 43" xfId="3976"/>
    <cellStyle name="输出 38" xfId="3977"/>
    <cellStyle name="输出 4" xfId="3978"/>
    <cellStyle name="输出 50" xfId="3979"/>
    <cellStyle name="输出 45" xfId="3980"/>
    <cellStyle name="输出 51" xfId="3981"/>
    <cellStyle name="输出 46" xfId="3982"/>
    <cellStyle name="输出 47" xfId="3983"/>
    <cellStyle name="输出 48" xfId="3984"/>
    <cellStyle name="输出 49" xfId="3985"/>
    <cellStyle name="输出 5" xfId="3986"/>
    <cellStyle name="输出 6" xfId="3987"/>
    <cellStyle name="输出 9" xfId="3988"/>
    <cellStyle name="输入 22" xfId="3989"/>
    <cellStyle name="输入 17" xfId="3990"/>
    <cellStyle name="输入 23" xfId="3991"/>
    <cellStyle name="输入 18" xfId="3992"/>
    <cellStyle name="输入 24" xfId="3993"/>
    <cellStyle name="输入 19" xfId="3994"/>
    <cellStyle name="输入 30" xfId="3995"/>
    <cellStyle name="输入 25" xfId="3996"/>
    <cellStyle name="输入 31" xfId="3997"/>
    <cellStyle name="输入 26" xfId="3998"/>
    <cellStyle name="输入 32" xfId="3999"/>
    <cellStyle name="输入 27" xfId="4000"/>
    <cellStyle name="输入 33" xfId="4001"/>
    <cellStyle name="输入 28" xfId="4002"/>
    <cellStyle name="输入 34" xfId="4003"/>
    <cellStyle name="输入 29" xfId="4004"/>
    <cellStyle name="输入 40" xfId="4005"/>
    <cellStyle name="输入 35" xfId="4006"/>
    <cellStyle name="输入 41" xfId="4007"/>
    <cellStyle name="输入 36" xfId="4008"/>
    <cellStyle name="输入 42" xfId="4009"/>
    <cellStyle name="输入 37" xfId="4010"/>
    <cellStyle name="输入 43" xfId="4011"/>
    <cellStyle name="输入 38" xfId="4012"/>
    <cellStyle name="输入 4" xfId="4013"/>
    <cellStyle name="输入 5" xfId="4014"/>
    <cellStyle name="输入 6" xfId="4015"/>
    <cellStyle name="输入 8" xfId="4016"/>
    <cellStyle name="输入 9" xfId="4017"/>
    <cellStyle name="样式 2 2" xfId="4018"/>
    <cellStyle name="样式 3" xfId="4019"/>
    <cellStyle name="一般_1sched" xfId="4020"/>
    <cellStyle name="昗?_BOOKSHIP" xfId="4021"/>
    <cellStyle name="注释 49" xfId="4022"/>
    <cellStyle name="콤마 [0]_BOILER-CO1" xfId="4023"/>
    <cellStyle name="통화_BOILER-CO1" xfId="4024"/>
    <cellStyle name="常规_广州市房屋建筑和市政基础设施工程施工招标控制价编制说明、工程概况表-广州医学院" xfId="4025"/>
    <cellStyle name="百分比_广州市房屋建筑和市政基础设施工程施工招标控制价编制说明、工程概况表-广州医学院" xfId="4026"/>
  </cellStyles>
  <dxfs count="1">
    <dxf>
      <fill>
        <patternFill patternType="solid">
          <bgColor theme="0" tint="-0.14996795556505"/>
        </patternFill>
      </fill>
    </dxf>
  </dxfs>
  <tableStyles count="0" defaultTableStyle="TableStyleMedium9" defaultPivotStyle="PivotStyleLight16"/>
  <colors>
    <mruColors>
      <color rgb="00000000"/>
      <color rgb="00FF0000"/>
    </mruColors>
  </colors>
  <extLst>
    <ext xmlns:x14="http://schemas.microsoft.com/office/spreadsheetml/2009/9/main" uri="{EB79DEF2-80B8-43e5-95BD-54CBDDF9020C}">
      <x14:slicerStyles defaultSlicerStyle="SlicerStyleLight1"/>
    </ext>
  </extLst>
</styleSheet>
</file>

<file path=xl/_rels/cellimages.xml.rels><?xml version="1.0" encoding="UTF-8" standalone="yes"?>
<Relationships xmlns="http://schemas.openxmlformats.org/package/2006/relationships"><Relationship Id="rId4" Type="http://schemas.openxmlformats.org/officeDocument/2006/relationships/image" Target="media/image5.png"/><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2" Type="http://www.wps.cn/officeDocument/2020/cellImage" Target="cellimages.xml"/><Relationship Id="rId51" Type="http://schemas.openxmlformats.org/officeDocument/2006/relationships/sharedStrings" Target="sharedStrings.xml"/><Relationship Id="rId50" Type="http://schemas.openxmlformats.org/officeDocument/2006/relationships/styles" Target="styles.xml"/><Relationship Id="rId5" Type="http://schemas.openxmlformats.org/officeDocument/2006/relationships/worksheet" Target="worksheets/sheet5.xml"/><Relationship Id="rId49" Type="http://schemas.openxmlformats.org/officeDocument/2006/relationships/theme" Target="theme/theme1.xml"/><Relationship Id="rId48" Type="http://schemas.openxmlformats.org/officeDocument/2006/relationships/externalLink" Target="externalLinks/externalLink22.xml"/><Relationship Id="rId47" Type="http://schemas.openxmlformats.org/officeDocument/2006/relationships/externalLink" Target="externalLinks/externalLink21.xml"/><Relationship Id="rId46" Type="http://schemas.openxmlformats.org/officeDocument/2006/relationships/externalLink" Target="externalLinks/externalLink20.xml"/><Relationship Id="rId45" Type="http://schemas.openxmlformats.org/officeDocument/2006/relationships/externalLink" Target="externalLinks/externalLink19.xml"/><Relationship Id="rId44" Type="http://schemas.openxmlformats.org/officeDocument/2006/relationships/externalLink" Target="externalLinks/externalLink18.xml"/><Relationship Id="rId43" Type="http://schemas.openxmlformats.org/officeDocument/2006/relationships/externalLink" Target="externalLinks/externalLink17.xml"/><Relationship Id="rId42" Type="http://schemas.openxmlformats.org/officeDocument/2006/relationships/externalLink" Target="externalLinks/externalLink16.xml"/><Relationship Id="rId41" Type="http://schemas.openxmlformats.org/officeDocument/2006/relationships/externalLink" Target="externalLinks/externalLink15.xml"/><Relationship Id="rId40" Type="http://schemas.openxmlformats.org/officeDocument/2006/relationships/externalLink" Target="externalLinks/externalLink14.xml"/><Relationship Id="rId4" Type="http://schemas.openxmlformats.org/officeDocument/2006/relationships/worksheet" Target="worksheets/sheet4.xml"/><Relationship Id="rId39" Type="http://schemas.openxmlformats.org/officeDocument/2006/relationships/externalLink" Target="externalLinks/externalLink13.xml"/><Relationship Id="rId38" Type="http://schemas.openxmlformats.org/officeDocument/2006/relationships/externalLink" Target="externalLinks/externalLink12.xml"/><Relationship Id="rId37" Type="http://schemas.openxmlformats.org/officeDocument/2006/relationships/externalLink" Target="externalLinks/externalLink11.xml"/><Relationship Id="rId36" Type="http://schemas.openxmlformats.org/officeDocument/2006/relationships/externalLink" Target="externalLinks/externalLink10.xml"/><Relationship Id="rId35" Type="http://schemas.openxmlformats.org/officeDocument/2006/relationships/externalLink" Target="externalLinks/externalLink9.xml"/><Relationship Id="rId34" Type="http://schemas.openxmlformats.org/officeDocument/2006/relationships/externalLink" Target="externalLinks/externalLink8.xml"/><Relationship Id="rId33" Type="http://schemas.openxmlformats.org/officeDocument/2006/relationships/externalLink" Target="externalLinks/externalLink7.xml"/><Relationship Id="rId32" Type="http://schemas.openxmlformats.org/officeDocument/2006/relationships/externalLink" Target="externalLinks/externalLink6.xml"/><Relationship Id="rId31" Type="http://schemas.openxmlformats.org/officeDocument/2006/relationships/externalLink" Target="externalLinks/externalLink5.xml"/><Relationship Id="rId30" Type="http://schemas.openxmlformats.org/officeDocument/2006/relationships/externalLink" Target="externalLinks/externalLink4.xml"/><Relationship Id="rId3" Type="http://schemas.openxmlformats.org/officeDocument/2006/relationships/worksheet" Target="worksheets/sheet3.xml"/><Relationship Id="rId29" Type="http://schemas.openxmlformats.org/officeDocument/2006/relationships/externalLink" Target="externalLinks/externalLink3.xml"/><Relationship Id="rId28" Type="http://schemas.openxmlformats.org/officeDocument/2006/relationships/externalLink" Target="externalLinks/externalLink2.xml"/><Relationship Id="rId27" Type="http://schemas.openxmlformats.org/officeDocument/2006/relationships/externalLink" Target="externalLinks/externalLink1.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8890</xdr:colOff>
      <xdr:row>1</xdr:row>
      <xdr:rowOff>6985</xdr:rowOff>
    </xdr:from>
    <xdr:to>
      <xdr:col>10</xdr:col>
      <xdr:colOff>0</xdr:colOff>
      <xdr:row>8</xdr:row>
      <xdr:rowOff>85725</xdr:rowOff>
    </xdr:to>
    <xdr:pic>
      <xdr:nvPicPr>
        <xdr:cNvPr id="2" name="图片 1" descr="1679903657568"/>
        <xdr:cNvPicPr>
          <a:picLocks noChangeAspect="1"/>
        </xdr:cNvPicPr>
      </xdr:nvPicPr>
      <xdr:blipFill>
        <a:blip r:embed="rId1"/>
        <a:stretch>
          <a:fillRect/>
        </a:stretch>
      </xdr:blipFill>
      <xdr:spPr>
        <a:xfrm>
          <a:off x="10697210" y="590550"/>
          <a:ext cx="6344920" cy="50317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Administrator\Documents\WeChat%20Files\wxid_97p9sh956b8l22\FileStorage\File\2021-11\&#21512;&#38182;&#22025;&#27859;.&#22825;&#23431;&#33457;&#22253;&#65288;&#24191;&#22330;&#65289;&#19968;&#26399;&#24037;&#31243;-2018.07.08-&#39044;&#31639;&#65288;&#23433;&#35013;&#37096;&#20998;&#65289;&#65289;.xlsx" TargetMode="External"/></Relationships>
</file>

<file path=xl/externalLinks/_rels/externalLink10.xml.rels><?xml version="1.0" encoding="UTF-8" standalone="yes"?>
<Relationships xmlns="http://schemas.openxmlformats.org/package/2006/relationships"><Relationship Id="rId1" Type="http://schemas.microsoft.com/office/2006/relationships/xlExternalLinkPath/xlPathMissing" Target="#REF"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Users\ASUS\Documents\WXWork\1688856069234581\Cache\File\2022-03\&#36164;&#26009;\&#19977;&#30005;&#24037;&#31243;.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G:\Users\ASUS\Documents\WXWork\1688856069234581\Cache\File\2022-03\&#37197;&#30005;&#31665;\&#38271;&#24449;\&#26477;&#24030;&#23500;&#38451;&#20013;&#20132;&#20445;&#21033;&#183;&#27743;&#35821;&#20113;&#22478;&#39033;&#30446;&#37197;&#30005;&#31665;&#25253;&#20215;&#25991;&#20214;-&#33322;&#31908;&#26234;&#33021;&#30005;&#27668;&#32929;&#20221;&#26377;&#38480;&#20844;&#21496;.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12304;&#21512;&#40511;&#36798;&#22823;&#21414;&#12305;\&#24149;&#22681;&#24037;&#31243;\&#25307;&#26631;&#25511;&#21046;&#20215;\&#25307;&#26631;&#26684;&#24335;\RecoveredExternalLink12"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12304;&#21512;&#40511;&#36798;&#22823;&#21414;&#12305;\&#24149;&#22681;&#24037;&#31243;\&#25307;&#26631;&#25511;&#21046;&#20215;\&#25307;&#26631;&#26684;&#24335;\RecoveredExternalLink3"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12304;&#21512;&#40511;&#36798;&#22823;&#21414;&#12305;\&#24149;&#22681;&#24037;&#31243;\&#25307;&#26631;&#25511;&#21046;&#20215;\&#25307;&#26631;&#26684;&#24335;\RecoveredExternalLink13"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12304;&#21512;&#40511;&#36798;&#22823;&#21414;&#12305;\&#24149;&#22681;&#24037;&#31243;\&#25307;&#26631;&#25511;&#21046;&#20215;\&#25307;&#26631;&#26684;&#24335;\RecoveredExternalLink14"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12304;&#21512;&#40511;&#36798;&#22823;&#21414;&#12305;\&#24149;&#22681;&#24037;&#31243;\&#25307;&#26631;&#25511;&#21046;&#20215;\&#25307;&#26631;&#26684;&#24335;\RecoveredExternalLink15"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12304;&#21512;&#40511;&#36798;&#22823;&#21414;&#12305;\&#24149;&#22681;&#24037;&#31243;\&#25307;&#26631;&#25511;&#21046;&#20215;\&#25307;&#26631;&#26684;&#24335;\RecoveredExternalLink8"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12304;&#21512;&#40511;&#36798;&#22823;&#21414;&#12305;\&#24149;&#22681;&#24037;&#31243;\&#25307;&#26631;&#25511;&#21046;&#20215;\&#25307;&#26631;&#26684;&#24335;\RecoveredExternalLink16"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12304;&#21512;&#40511;&#36798;&#22823;&#21414;&#12305;\&#24149;&#22681;&#24037;&#31243;\&#25307;&#26631;&#25511;&#21046;&#20215;\&#25307;&#26631;&#26684;&#24335;\RecoveredExternalLink11"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REF"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Users\ASUS\Documents\WXWork\1688856069234581\Cache\File\2022-03\&#36164;&#26009;\&#19977;&#30005;&#24037;&#31243;.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Users\ASUS\Documents\WXWork\1688856069234581\Cache\File\2022-03\&#37197;&#30005;&#31665;\&#38271;&#24449;\&#26477;&#24030;&#23500;&#38451;&#20013;&#20132;&#20445;&#21033;&#183;&#27743;&#35821;&#20113;&#22478;&#39033;&#30446;&#37197;&#30005;&#31665;&#25253;&#20215;&#25991;&#20214;-&#33322;&#31908;&#26234;&#33021;&#30005;&#27668;&#32929;&#20221;&#26377;&#38480;&#20844;&#21496;.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12304;&#21512;&#40511;&#36798;&#22823;&#21414;&#12305;\&#24149;&#22681;&#24037;&#31243;\&#25307;&#26631;&#25511;&#21046;&#20215;\&#25307;&#26631;&#26684;&#24335;\RecoveredExternalLink12"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12304;&#21512;&#40511;&#36798;&#22823;&#21414;&#12305;\&#24149;&#22681;&#24037;&#31243;\&#25307;&#26631;&#25511;&#21046;&#20215;\&#25307;&#26631;&#26684;&#24335;\RecoveredExternalLink3"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12304;&#21512;&#40511;&#36798;&#22823;&#21414;&#12305;\&#24149;&#22681;&#24037;&#31243;\&#25307;&#26631;&#25511;&#21046;&#20215;\&#25307;&#26631;&#26684;&#24335;\RecoveredExternalLink13"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G:\&#12304;&#21512;&#40511;&#36798;&#22823;&#21414;&#12305;\&#24149;&#22681;&#24037;&#31243;\&#25307;&#26631;&#25511;&#21046;&#20215;\&#25307;&#26631;&#26684;&#24335;\RecoveredExternalLink14"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G:\&#12304;&#21512;&#40511;&#36798;&#22823;&#21414;&#12305;\&#24149;&#22681;&#24037;&#31243;\&#25307;&#26631;&#25511;&#21046;&#20215;\&#25307;&#26631;&#26684;&#24335;\RecoveredExternalLink15"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G:\&#12304;&#21512;&#40511;&#36798;&#22823;&#21414;&#12305;\&#24149;&#22681;&#24037;&#31243;\&#25307;&#26631;&#25511;&#21046;&#20215;\&#25307;&#26631;&#26684;&#24335;\RecoveredExternalLink8"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12304;&#21512;&#40511;&#36798;&#22823;&#21414;&#12305;\&#24149;&#22681;&#24037;&#31243;\&#25307;&#26631;&#25511;&#21046;&#20215;\&#25307;&#26631;&#26684;&#24335;\RecoveredExternalLink16"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01投标封面"/>
      <sheetName val="02清单总说明"/>
      <sheetName val="03控制价封面"/>
      <sheetName val="04投标报价汇总表"/>
      <sheetName val="08水电汇总表 "/>
      <sheetName val="09合锦嘉泓.天宇花园(广场)一期安装部分"/>
      <sheetName val="11室外汇总表"/>
      <sheetName val="13室外工程-安装部分"/>
      <sheetName val="14总包配合费估价表"/>
      <sheetName val="16材料表-安装部分"/>
    </sheetNames>
    <definedNames>
      <definedName name="B" sheetId="1"/>
    </defined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0.xml><?xml version="1.0" encoding="utf-8"?>
<externalLink xmlns="http://schemas.openxmlformats.org/spreadsheetml/2006/main">
  <externalBook xmlns:r="http://schemas.openxmlformats.org/officeDocument/2006/relationships" r:id="rId1">
    <definedNames>
      <definedName name="B" refersTo="=#NAME?"/>
    </definedNames>
  </externalBook>
</externalLink>
</file>

<file path=xl/externalLinks/externalLink11.xml><?xml version="1.0" encoding="utf-8"?>
<externalLink xmlns="http://schemas.openxmlformats.org/spreadsheetml/2006/main">
  <externalBook xmlns:r="http://schemas.openxmlformats.org/officeDocument/2006/relationships" r:id="rId1">
    <sheetNames>
      <sheetName val="报价汇总"/>
      <sheetName val="KYN28A清单"/>
      <sheetName val="GCK清单"/>
      <sheetName val="低压报价规则"/>
      <sheetName val="高压报价规则"/>
      <sheetName val="箱变清单"/>
      <sheetName val="J"/>
      <sheetName val="Y"/>
      <sheetName val="TX"/>
    </sheetNames>
    <sheetDataSet>
      <sheetData sheetId="0"/>
      <sheetData sheetId="1"/>
      <sheetData sheetId="2"/>
      <sheetData sheetId="3"/>
      <sheetData sheetId="4"/>
      <sheetData sheetId="5"/>
      <sheetData sheetId="6"/>
      <sheetData sheetId="7"/>
      <sheetData sheetId="8"/>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报价总单"/>
      <sheetName val="报价明细表"/>
      <sheetName val="数据源"/>
    </sheetNames>
    <sheetDataSet>
      <sheetData sheetId="0"/>
      <sheetData sheetId="1"/>
      <sheetData sheetId="2"/>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时代廊桥花园23栋给排水工程"/>
      <sheetName val="数据汇总"/>
      <sheetName val="20配电箱组价表"/>
      <sheetName val="内围地梁钢筋说明"/>
    </sheetNames>
    <sheetDataSet>
      <sheetData sheetId="0" refreshError="1"/>
      <sheetData sheetId="1" refreshError="1"/>
      <sheetData sheetId="2" refreshError="1"/>
      <sheetData sheetId="3"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过梁"/>
      <sheetName val="砼墙"/>
      <sheetName val="基础梁"/>
      <sheetName val="桩承台基础"/>
      <sheetName val="梁"/>
      <sheetName val="柱"/>
      <sheetName val="板"/>
      <sheetName val="地面、天花"/>
      <sheetName val="内墙抹灰"/>
      <sheetName val="楼梯 "/>
      <sheetName val="零星砼"/>
      <sheetName val="汇总表"/>
      <sheetName val="开始(墙体)"/>
      <sheetName val="外墙装饰(标准户形) "/>
      <sheetName val="标准户形(墙体)"/>
      <sheetName val="总工程量(墙体)"/>
      <sheetName val="内墙190"/>
      <sheetName val="分户墙190"/>
      <sheetName val="外墙装饰"/>
      <sheetName val="总工程量(墙体) (2)"/>
      <sheetName val="封面"/>
      <sheetName val="工程量计算"/>
      <sheetName val="汇总清单"/>
      <sheetName val="已确定合同单价"/>
      <sheetName val="说明"/>
      <sheetName val="时代廊桥花园23栋给排水工程"/>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甲供料表"/>
      <sheetName val="人工挖孔桩"/>
      <sheetName val="承台(砖模) "/>
      <sheetName val="承台(木模)"/>
      <sheetName val="基础梁"/>
      <sheetName val="梁"/>
      <sheetName val="柱"/>
      <sheetName val="计算试"/>
      <sheetName val="砖墙"/>
      <sheetName val="门窗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工程量计算书"/>
      <sheetName val="承台(砖模) "/>
      <sheetName val="柱"/>
    </sheetNames>
    <sheetDataSet>
      <sheetData sheetId="0" refreshError="1"/>
      <sheetData sheetId="1" refreshError="1"/>
      <sheetData sheetId="2"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细部结构"/>
      <sheetName val="条型基础"/>
      <sheetName val="基础"/>
      <sheetName val="柱"/>
      <sheetName val="梁"/>
      <sheetName val="平楼板表(进度)"/>
      <sheetName val="钢筋"/>
      <sheetName val="建筑面积 "/>
      <sheetName val="Sheet3"/>
      <sheetName val="工程量计算书"/>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B3板"/>
      <sheetName val="B4板"/>
      <sheetName val="B4零星"/>
      <sheetName val="LC01 (2)"/>
      <sheetName val="型材线密度表"/>
      <sheetName val="钢材"/>
      <sheetName val="铝材表面处理"/>
      <sheetName val="玻璃"/>
      <sheetName val="五金配件(1)"/>
      <sheetName val="五金配件(2)"/>
      <sheetName val="五金配件(3)"/>
      <sheetName val="密封胶"/>
      <sheetName val="附件"/>
      <sheetName val="LC01"/>
      <sheetName val="上悬67"/>
      <sheetName val="推拉05"/>
      <sheetName val="平开门"/>
      <sheetName val="门连窗"/>
      <sheetName val="推拉门"/>
      <sheetName val="地弹簧门(无框)"/>
      <sheetName val="地弹簧门(有框)"/>
      <sheetName val="LC32"/>
      <sheetName val="LC32a"/>
      <sheetName val="TLC01"/>
      <sheetName val="LM01a"/>
      <sheetName val="LM01b"/>
      <sheetName val="TLM01a"/>
      <sheetName val="TLM01b"/>
      <sheetName val="TLM01c"/>
      <sheetName val="DHM01"/>
      <sheetName val="DYM01"/>
      <sheetName val="建筑面积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封面"/>
      <sheetName val="汇总表"/>
      <sheetName val="计算表"/>
      <sheetName val="B4零星"/>
    </sheetNames>
    <sheetDataSet>
      <sheetData sheetId="0" refreshError="1"/>
      <sheetData sheetId="1" refreshError="1"/>
      <sheetData sheetId="2" refreshError="1"/>
      <sheetData sheetId="3"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内围地梁钢筋说明"/>
      <sheetName val="原表模"/>
      <sheetName val="内基梁J~R"/>
      <sheetName val="钢筋模1.1"/>
      <sheetName val="内基梁A~J"/>
      <sheetName val="02清单总说明"/>
    </sheetNames>
    <sheetDataSet>
      <sheetData sheetId="0"/>
      <sheetData sheetId="1"/>
      <sheetData sheetId="2"/>
      <sheetData sheetId="3"/>
      <sheetData sheetId="4"/>
      <sheetData sheetId="5"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汇总表"/>
    </sheetNames>
    <sheetDataSet>
      <sheetData sheetId="0"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报价汇总"/>
      <sheetName val="KYN28A清单"/>
      <sheetName val="GCK清单"/>
      <sheetName val="低压报价规则"/>
      <sheetName val="高压报价规则"/>
      <sheetName val="箱变清单"/>
      <sheetName val="J"/>
      <sheetName val="Y"/>
      <sheetName val="TX"/>
    </sheetNames>
    <definedNames>
      <definedName name="B" refersTo="=#NAME?"/>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报价总单"/>
      <sheetName val="报价明细表"/>
      <sheetName val="数据源"/>
      <sheetName val="Y"/>
    </sheetNames>
    <sheetDataSet>
      <sheetData sheetId="0" refreshError="1"/>
      <sheetData sheetId="1" refreshError="1"/>
      <sheetData sheetId="2" refreshError="1"/>
      <sheetData sheetId="3"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时代廊桥花园23栋给排水工程"/>
      <sheetName val="数据汇总"/>
      <sheetName val="20配电箱组价表"/>
      <sheetName val="内围地梁钢筋说明"/>
    </sheetNames>
    <sheetDataSet>
      <sheetData sheetId="0"/>
      <sheetData sheetId="1"/>
      <sheetData sheetId="2"/>
      <sheetData sheetId="3"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过梁"/>
      <sheetName val="砼墙"/>
      <sheetName val="基础梁"/>
      <sheetName val="桩承台基础"/>
      <sheetName val="梁"/>
      <sheetName val="柱"/>
      <sheetName val="板"/>
      <sheetName val="地面、天花"/>
      <sheetName val="内墙抹灰"/>
      <sheetName val="楼梯 "/>
      <sheetName val="零星砼"/>
      <sheetName val="汇总表"/>
      <sheetName val="开始(墙体)"/>
      <sheetName val="外墙装饰(标准户形) "/>
      <sheetName val="标准户形(墙体)"/>
      <sheetName val="总工程量(墙体)"/>
      <sheetName val="内墙190"/>
      <sheetName val="分户墙190"/>
      <sheetName val="外墙装饰"/>
      <sheetName val="总工程量(墙体) (2)"/>
      <sheetName val="封面"/>
      <sheetName val="工程量计算"/>
      <sheetName val="汇总清单"/>
      <sheetName val="已确定合同单价"/>
      <sheetName val="说明"/>
      <sheetName val="时代廊桥花园23栋给排水工程"/>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甲供料表"/>
      <sheetName val="人工挖孔桩"/>
      <sheetName val="承台(砖模) "/>
      <sheetName val="承台(木模)"/>
      <sheetName val="基础梁"/>
      <sheetName val="梁"/>
      <sheetName val="柱"/>
      <sheetName val="计算试"/>
      <sheetName val="砖墙"/>
      <sheetName val="门窗表"/>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工程量计算书"/>
      <sheetName val="承台(砖模) "/>
      <sheetName val="柱"/>
    </sheetNames>
    <sheetDataSet>
      <sheetData sheetId="0"/>
      <sheetData sheetId="1" refreshError="1"/>
      <sheetData sheetId="2"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细部结构"/>
      <sheetName val="条型基础"/>
      <sheetName val="基础"/>
      <sheetName val="柱"/>
      <sheetName val="梁"/>
      <sheetName val="平楼板表(进度)"/>
      <sheetName val="钢筋"/>
      <sheetName val="建筑面积 "/>
      <sheetName val="Sheet3"/>
      <sheetName val="工程量计算书"/>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B3板"/>
      <sheetName val="B4板"/>
      <sheetName val="B4零星"/>
      <sheetName val="LC01 (2)"/>
      <sheetName val="型材线密度表"/>
      <sheetName val="钢材"/>
      <sheetName val="铝材表面处理"/>
      <sheetName val="玻璃"/>
      <sheetName val="五金配件(1)"/>
      <sheetName val="五金配件(2)"/>
      <sheetName val="五金配件(3)"/>
      <sheetName val="密封胶"/>
      <sheetName val="附件"/>
      <sheetName val="LC01"/>
      <sheetName val="上悬67"/>
      <sheetName val="推拉05"/>
      <sheetName val="平开门"/>
      <sheetName val="门连窗"/>
      <sheetName val="推拉门"/>
      <sheetName val="地弹簧门(无框)"/>
      <sheetName val="地弹簧门(有框)"/>
      <sheetName val="LC32"/>
      <sheetName val="LC32a"/>
      <sheetName val="TLC01"/>
      <sheetName val="LM01a"/>
      <sheetName val="LM01b"/>
      <sheetName val="TLM01a"/>
      <sheetName val="TLM01b"/>
      <sheetName val="TLM01c"/>
      <sheetName val="DHM01"/>
      <sheetName val="DYM01"/>
      <sheetName val="建筑面积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封面"/>
      <sheetName val="汇总表"/>
      <sheetName val="计算表"/>
      <sheetName val="B4零星"/>
    </sheetNames>
    <sheetDataSet>
      <sheetData sheetId="0"/>
      <sheetData sheetId="1"/>
      <sheetData sheetId="2"/>
      <sheetData sheetId="3"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H32"/>
  <sheetViews>
    <sheetView zoomScale="130" zoomScaleNormal="130" topLeftCell="A3" workbookViewId="0">
      <selection activeCell="E4" sqref="E4"/>
    </sheetView>
  </sheetViews>
  <sheetFormatPr defaultColWidth="9" defaultRowHeight="14.25" outlineLevelCol="7"/>
  <cols>
    <col min="1" max="1" width="18.8833333333333" style="510" customWidth="1"/>
    <col min="2" max="2" width="5.13333333333333" style="510" customWidth="1"/>
    <col min="3" max="3" width="12.9083333333333" style="510" customWidth="1"/>
    <col min="4" max="4" width="9.65833333333333" style="511" customWidth="1"/>
    <col min="5" max="5" width="12.2" style="510" customWidth="1"/>
    <col min="6" max="6" width="9.65833333333333" style="512" customWidth="1"/>
    <col min="7" max="7" width="12.5666666666667" style="510" customWidth="1"/>
    <col min="8" max="8" width="9.65833333333333" style="510" customWidth="1"/>
    <col min="9" max="16384" width="9" style="510"/>
  </cols>
  <sheetData>
    <row r="1" spans="1:8">
      <c r="A1" s="513"/>
      <c r="B1" s="513"/>
      <c r="C1" s="513" t="s">
        <v>0</v>
      </c>
      <c r="D1" s="514"/>
      <c r="E1" s="513" t="s">
        <v>1</v>
      </c>
      <c r="F1" s="515"/>
      <c r="G1" s="513" t="s">
        <v>2</v>
      </c>
      <c r="H1" s="513"/>
    </row>
    <row r="2" spans="1:8">
      <c r="A2" s="513"/>
      <c r="B2" s="513" t="s">
        <v>3</v>
      </c>
      <c r="C2" s="513" t="s">
        <v>4</v>
      </c>
      <c r="D2" s="514" t="s">
        <v>5</v>
      </c>
      <c r="E2" s="513" t="s">
        <v>4</v>
      </c>
      <c r="F2" s="514" t="s">
        <v>5</v>
      </c>
      <c r="G2" s="513" t="s">
        <v>4</v>
      </c>
      <c r="H2" s="516" t="s">
        <v>5</v>
      </c>
    </row>
    <row r="3" spans="1:8">
      <c r="A3" s="513" t="s">
        <v>6</v>
      </c>
      <c r="B3" s="513"/>
      <c r="C3" s="513"/>
      <c r="D3" s="514"/>
      <c r="E3" s="513"/>
      <c r="F3" s="514"/>
      <c r="G3" s="513"/>
      <c r="H3" s="516"/>
    </row>
    <row r="4" spans="1:8">
      <c r="A4" s="513" t="s">
        <v>7</v>
      </c>
      <c r="B4" s="513"/>
      <c r="C4" s="517">
        <v>10953</v>
      </c>
      <c r="D4" s="518"/>
      <c r="E4" s="517">
        <v>27289</v>
      </c>
      <c r="F4" s="519"/>
      <c r="G4" s="517">
        <v>40096</v>
      </c>
      <c r="H4" s="517"/>
    </row>
    <row r="5" spans="1:8">
      <c r="A5" s="513" t="s">
        <v>8</v>
      </c>
      <c r="B5" s="513" t="s">
        <v>9</v>
      </c>
      <c r="C5" s="517">
        <v>42</v>
      </c>
      <c r="D5" s="520">
        <f>C5/C$4</f>
        <v>0.00383456587236374</v>
      </c>
      <c r="E5" s="517">
        <v>106</v>
      </c>
      <c r="F5" s="520">
        <f>E5/E$4</f>
        <v>0.00388434900509363</v>
      </c>
      <c r="G5" s="517">
        <v>152</v>
      </c>
      <c r="H5" s="521">
        <f>G5/G$4</f>
        <v>0.00379090183559457</v>
      </c>
    </row>
    <row r="6" s="509" customFormat="1" spans="1:8">
      <c r="A6" s="522" t="s">
        <v>10</v>
      </c>
      <c r="B6" s="522" t="s">
        <v>11</v>
      </c>
      <c r="C6" s="523">
        <f>14701+640</f>
        <v>15341</v>
      </c>
      <c r="D6" s="524">
        <f>C6/C$4</f>
        <v>1.40062083447457</v>
      </c>
      <c r="E6" s="523">
        <v>12358</v>
      </c>
      <c r="F6" s="524">
        <f>E6/E$4</f>
        <v>0.452856462310821</v>
      </c>
      <c r="G6" s="523">
        <v>42503</v>
      </c>
      <c r="H6" s="525">
        <f>G6/G$4</f>
        <v>1.06003092577813</v>
      </c>
    </row>
    <row r="7" outlineLevel="1" spans="1:8">
      <c r="A7" s="513" t="s">
        <v>12</v>
      </c>
      <c r="B7" s="513" t="s">
        <v>11</v>
      </c>
      <c r="C7" s="517">
        <f>7154+2993+640</f>
        <v>10787</v>
      </c>
      <c r="D7" s="520">
        <f>C7/C$4</f>
        <v>0.98484433488542</v>
      </c>
      <c r="E7" s="517">
        <v>9700</v>
      </c>
      <c r="F7" s="520">
        <f>E7/E$4</f>
        <v>0.355454578768002</v>
      </c>
      <c r="G7" s="517">
        <f>743+2824+6017</f>
        <v>9584</v>
      </c>
      <c r="H7" s="521">
        <f>G7/G$4</f>
        <v>0.2390263367917</v>
      </c>
    </row>
    <row r="8" outlineLevel="1" spans="1:8">
      <c r="A8" s="513" t="s">
        <v>13</v>
      </c>
      <c r="B8" s="513" t="s">
        <v>11</v>
      </c>
      <c r="C8" s="517">
        <f>2332+417</f>
        <v>2749</v>
      </c>
      <c r="D8" s="520">
        <f>C8/C$4</f>
        <v>0.25098146626495</v>
      </c>
      <c r="E8" s="517">
        <f>37+660+917</f>
        <v>1614</v>
      </c>
      <c r="F8" s="520">
        <f>E8/E$4</f>
        <v>0.0591447103228407</v>
      </c>
      <c r="G8" s="517">
        <f>9530+1458+445+10849</f>
        <v>22282</v>
      </c>
      <c r="H8" s="521">
        <f>G8/G$4</f>
        <v>0.555716280925778</v>
      </c>
    </row>
    <row r="9" outlineLevel="1" spans="1:8">
      <c r="A9" s="513" t="s">
        <v>14</v>
      </c>
      <c r="B9" s="513" t="s">
        <v>11</v>
      </c>
      <c r="C9" s="517">
        <f>1781+25</f>
        <v>1806</v>
      </c>
      <c r="D9" s="520">
        <f>C9/C$4</f>
        <v>0.164886332511641</v>
      </c>
      <c r="E9" s="517">
        <f>592+179+273</f>
        <v>1044</v>
      </c>
      <c r="F9" s="520">
        <f>E9/E$4</f>
        <v>0.0382571732199787</v>
      </c>
      <c r="G9" s="517">
        <f>6336+4301</f>
        <v>10637</v>
      </c>
      <c r="H9" s="521">
        <f>G9/G$4</f>
        <v>0.265288308060654</v>
      </c>
    </row>
    <row r="10" s="509" customFormat="1" spans="1:8">
      <c r="A10" s="522" t="s">
        <v>15</v>
      </c>
      <c r="B10" s="522" t="s">
        <v>11</v>
      </c>
      <c r="C10" s="523">
        <f>13069+17145</f>
        <v>30214</v>
      </c>
      <c r="D10" s="524">
        <f>C10/C$4</f>
        <v>2.75851364922852</v>
      </c>
      <c r="E10" s="523">
        <v>51132</v>
      </c>
      <c r="F10" s="524">
        <f>E10/E$4</f>
        <v>1.87372201253252</v>
      </c>
      <c r="G10" s="523">
        <v>68894</v>
      </c>
      <c r="H10" s="525">
        <f>G10/G$4</f>
        <v>1.71822625698324</v>
      </c>
    </row>
    <row r="11" spans="1:8">
      <c r="A11" s="513" t="s">
        <v>16</v>
      </c>
      <c r="B11" s="513" t="s">
        <v>17</v>
      </c>
      <c r="C11" s="517">
        <v>502</v>
      </c>
      <c r="D11" s="520">
        <f>C11/C$4</f>
        <v>0.0458321920934904</v>
      </c>
      <c r="E11" s="517">
        <v>928</v>
      </c>
      <c r="F11" s="520">
        <f>E11/E$4</f>
        <v>0.0340063761955367</v>
      </c>
      <c r="G11" s="517">
        <v>477</v>
      </c>
      <c r="H11" s="521">
        <f>G11/G$4</f>
        <v>0.0118964485235435</v>
      </c>
    </row>
    <row r="12" spans="1:8">
      <c r="A12" s="513" t="s">
        <v>18</v>
      </c>
      <c r="B12" s="513" t="s">
        <v>17</v>
      </c>
      <c r="C12" s="517">
        <v>30</v>
      </c>
      <c r="D12" s="520">
        <f>C12/C$4</f>
        <v>0.00273897562311695</v>
      </c>
      <c r="E12" s="517">
        <v>5</v>
      </c>
      <c r="F12" s="520">
        <f>E12/E$4</f>
        <v>0.000183224009674228</v>
      </c>
      <c r="G12" s="517">
        <v>129</v>
      </c>
      <c r="H12" s="521">
        <f>G12/G$4</f>
        <v>0.00321727853152434</v>
      </c>
    </row>
    <row r="13" spans="1:8">
      <c r="A13" s="513" t="s">
        <v>19</v>
      </c>
      <c r="B13" s="513" t="s">
        <v>17</v>
      </c>
      <c r="C13" s="517">
        <v>51</v>
      </c>
      <c r="D13" s="520">
        <f>C13/C$4</f>
        <v>0.00465625855929882</v>
      </c>
      <c r="E13" s="517">
        <v>96</v>
      </c>
      <c r="F13" s="520">
        <f>E13/E$4</f>
        <v>0.00351790098574517</v>
      </c>
      <c r="G13" s="517">
        <v>165</v>
      </c>
      <c r="H13" s="521">
        <f>G13/G$4</f>
        <v>0.00411512370311253</v>
      </c>
    </row>
    <row r="14" spans="1:8">
      <c r="A14" s="513" t="s">
        <v>20</v>
      </c>
      <c r="B14" s="513" t="s">
        <v>11</v>
      </c>
      <c r="C14" s="517">
        <f>1870+530</f>
        <v>2400</v>
      </c>
      <c r="D14" s="520">
        <f>C14/C$4</f>
        <v>0.219118049849356</v>
      </c>
      <c r="E14" s="517">
        <v>5285</v>
      </c>
      <c r="F14" s="520">
        <f>E14/E$4</f>
        <v>0.193667778225659</v>
      </c>
      <c r="G14" s="517">
        <f>8612+923</f>
        <v>9535</v>
      </c>
      <c r="H14" s="521">
        <f>G14/G$4</f>
        <v>0.237804269752594</v>
      </c>
    </row>
    <row r="15" s="509" customFormat="1" spans="1:8">
      <c r="A15" s="522" t="s">
        <v>21</v>
      </c>
      <c r="B15" s="522" t="s">
        <v>11</v>
      </c>
      <c r="C15" s="523">
        <f>2270+9885</f>
        <v>12155</v>
      </c>
      <c r="D15" s="524">
        <f>C15/C$4</f>
        <v>1.10974162329955</v>
      </c>
      <c r="E15" s="523">
        <v>7096</v>
      </c>
      <c r="F15" s="524">
        <f>E15/E$4</f>
        <v>0.260031514529664</v>
      </c>
      <c r="G15" s="523">
        <f>7460+2072</f>
        <v>9532</v>
      </c>
      <c r="H15" s="525">
        <f>G15/G$4</f>
        <v>0.237729449321628</v>
      </c>
    </row>
    <row r="16" spans="1:8">
      <c r="A16" s="513" t="s">
        <v>22</v>
      </c>
      <c r="B16" s="513" t="s">
        <v>11</v>
      </c>
      <c r="C16" s="526">
        <f>898+499</f>
        <v>1397</v>
      </c>
      <c r="D16" s="520">
        <f>C16/C$4</f>
        <v>0.127544964849813</v>
      </c>
      <c r="E16" s="526">
        <v>4724</v>
      </c>
      <c r="F16" s="520">
        <f>E16/E$4</f>
        <v>0.17311004434021</v>
      </c>
      <c r="G16" s="526">
        <f>2381+3690</f>
        <v>6071</v>
      </c>
      <c r="H16" s="521">
        <f>G16/G$4</f>
        <v>0.151411612130886</v>
      </c>
    </row>
    <row r="17" s="509" customFormat="1" spans="1:8">
      <c r="A17" s="522" t="s">
        <v>23</v>
      </c>
      <c r="B17" s="522" t="s">
        <v>17</v>
      </c>
      <c r="C17" s="527">
        <v>56</v>
      </c>
      <c r="D17" s="524">
        <f>C17/C$4</f>
        <v>0.00511275449648498</v>
      </c>
      <c r="E17" s="527">
        <v>13</v>
      </c>
      <c r="F17" s="524">
        <f>E17/E$4</f>
        <v>0.000476382425152992</v>
      </c>
      <c r="G17" s="527">
        <f>240+50+44</f>
        <v>334</v>
      </c>
      <c r="H17" s="525">
        <f>G17/G$4</f>
        <v>0.00833000798084597</v>
      </c>
    </row>
    <row r="18" s="509" customFormat="1" spans="1:8">
      <c r="A18" s="522" t="s">
        <v>24</v>
      </c>
      <c r="B18" s="522" t="s">
        <v>17</v>
      </c>
      <c r="C18" s="527">
        <v>12</v>
      </c>
      <c r="D18" s="524">
        <f>C18/C$4</f>
        <v>0.00109559024924678</v>
      </c>
      <c r="E18" s="527">
        <v>1</v>
      </c>
      <c r="F18" s="524">
        <f>E18/E$4</f>
        <v>3.66448019348455e-5</v>
      </c>
      <c r="G18" s="527">
        <v>35</v>
      </c>
      <c r="H18" s="525">
        <f>G18/G$4</f>
        <v>0.000872905027932961</v>
      </c>
    </row>
    <row r="19" spans="1:8">
      <c r="A19" s="513" t="s">
        <v>25</v>
      </c>
      <c r="B19" s="513" t="s">
        <v>17</v>
      </c>
      <c r="C19" s="526">
        <v>14</v>
      </c>
      <c r="D19" s="520">
        <f>C19/C$4</f>
        <v>0.00127818862412125</v>
      </c>
      <c r="E19" s="526">
        <v>38</v>
      </c>
      <c r="F19" s="520">
        <f>E19/E$4</f>
        <v>0.00139250247352413</v>
      </c>
      <c r="G19" s="526">
        <v>77</v>
      </c>
      <c r="H19" s="521">
        <f>G19/G$4</f>
        <v>0.00192039106145251</v>
      </c>
    </row>
    <row r="20" spans="1:8">
      <c r="A20" s="513" t="s">
        <v>26</v>
      </c>
      <c r="B20" s="513" t="s">
        <v>17</v>
      </c>
      <c r="C20" s="526">
        <v>3</v>
      </c>
      <c r="D20" s="520">
        <f>C20/C$4</f>
        <v>0.000273897562311695</v>
      </c>
      <c r="E20" s="526">
        <v>2</v>
      </c>
      <c r="F20" s="520">
        <f>E20/E$4</f>
        <v>7.32896038696911e-5</v>
      </c>
      <c r="G20" s="526">
        <v>9</v>
      </c>
      <c r="H20" s="521">
        <f>G20/G$4</f>
        <v>0.000224461292897047</v>
      </c>
    </row>
    <row r="21" s="509" customFormat="1" spans="1:8">
      <c r="A21" s="522" t="s">
        <v>27</v>
      </c>
      <c r="B21" s="522" t="s">
        <v>17</v>
      </c>
      <c r="C21" s="527">
        <v>144</v>
      </c>
      <c r="D21" s="524">
        <f>C21/C$4</f>
        <v>0.0131470829909614</v>
      </c>
      <c r="E21" s="527">
        <v>134</v>
      </c>
      <c r="F21" s="524">
        <f>E21/E$4</f>
        <v>0.0049104034592693</v>
      </c>
      <c r="G21" s="527">
        <v>331</v>
      </c>
      <c r="H21" s="525">
        <f>G21/G$4</f>
        <v>0.00825518754988029</v>
      </c>
    </row>
    <row r="22" spans="1:8">
      <c r="A22" s="513" t="s">
        <v>28</v>
      </c>
      <c r="B22" s="513" t="s">
        <v>17</v>
      </c>
      <c r="C22" s="526">
        <v>10</v>
      </c>
      <c r="D22" s="520">
        <f>C22/C$4</f>
        <v>0.000912991874372318</v>
      </c>
      <c r="E22" s="526">
        <v>33</v>
      </c>
      <c r="F22" s="520">
        <f>E22/E$4</f>
        <v>0.0012092784638499</v>
      </c>
      <c r="G22" s="526">
        <v>60</v>
      </c>
      <c r="H22" s="521">
        <f>G22/G$4</f>
        <v>0.00149640861931365</v>
      </c>
    </row>
    <row r="23" spans="1:8">
      <c r="A23" s="513" t="s">
        <v>29</v>
      </c>
      <c r="B23" s="513" t="s">
        <v>11</v>
      </c>
      <c r="C23" s="526">
        <v>872</v>
      </c>
      <c r="D23" s="520">
        <f>C23/C$4</f>
        <v>0.0796128914452661</v>
      </c>
      <c r="E23" s="526">
        <v>1622</v>
      </c>
      <c r="F23" s="520">
        <f>E23/E$4</f>
        <v>0.0594378687383195</v>
      </c>
      <c r="G23" s="526">
        <v>1585</v>
      </c>
      <c r="H23" s="521">
        <f>G23/G$4</f>
        <v>0.0395301276935355</v>
      </c>
    </row>
    <row r="24" spans="1:8">
      <c r="A24" s="513" t="s">
        <v>30</v>
      </c>
      <c r="B24" s="513" t="s">
        <v>9</v>
      </c>
      <c r="C24" s="526">
        <v>48</v>
      </c>
      <c r="D24" s="520">
        <f>C24/C$4</f>
        <v>0.00438236099698713</v>
      </c>
      <c r="E24" s="526">
        <v>66</v>
      </c>
      <c r="F24" s="520">
        <f>E24/E$4</f>
        <v>0.00241855692769981</v>
      </c>
      <c r="G24" s="526">
        <v>96</v>
      </c>
      <c r="H24" s="521">
        <f>G24/G$4</f>
        <v>0.00239425379090184</v>
      </c>
    </row>
    <row r="26" spans="1:1">
      <c r="A26" s="510" t="s">
        <v>31</v>
      </c>
    </row>
    <row r="27" spans="1:2">
      <c r="A27" s="510" t="s">
        <v>32</v>
      </c>
      <c r="B27" s="528"/>
    </row>
    <row r="28" spans="1:1">
      <c r="A28" s="510" t="s">
        <v>33</v>
      </c>
    </row>
    <row r="29" spans="1:1">
      <c r="A29" s="510" t="s">
        <v>34</v>
      </c>
    </row>
    <row r="30" spans="1:1">
      <c r="A30" s="510" t="s">
        <v>35</v>
      </c>
    </row>
    <row r="31" spans="1:1">
      <c r="A31" s="510" t="s">
        <v>36</v>
      </c>
    </row>
    <row r="32" spans="1:1">
      <c r="A32" s="510" t="s">
        <v>37</v>
      </c>
    </row>
  </sheetData>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K17"/>
  <sheetViews>
    <sheetView view="pageBreakPreview" zoomScaleNormal="100" workbookViewId="0">
      <selection activeCell="H26" sqref="H26"/>
    </sheetView>
  </sheetViews>
  <sheetFormatPr defaultColWidth="9" defaultRowHeight="13.5"/>
  <cols>
    <col min="1" max="1" width="8.63333333333333" style="210" customWidth="1"/>
    <col min="2" max="2" width="20.6333333333333" style="210" customWidth="1"/>
    <col min="3" max="7" width="14.6333333333333" style="210" customWidth="1"/>
    <col min="8" max="8" width="30.775" style="210" customWidth="1"/>
    <col min="9" max="9" width="9.88333333333333" style="210" customWidth="1"/>
    <col min="10" max="10" width="9" style="210" customWidth="1"/>
    <col min="11" max="11" width="23" style="210" customWidth="1"/>
    <col min="12" max="12" width="12.6333333333333" style="210"/>
    <col min="13" max="16384" width="9" style="210"/>
  </cols>
  <sheetData>
    <row r="1" ht="40" customHeight="1" spans="1:8">
      <c r="A1" s="305" t="s">
        <v>1311</v>
      </c>
      <c r="B1" s="305"/>
      <c r="C1" s="305"/>
      <c r="D1" s="305"/>
      <c r="E1" s="305"/>
      <c r="F1" s="305"/>
      <c r="G1" s="305"/>
      <c r="H1" s="305"/>
    </row>
    <row r="2" ht="33" customHeight="1" spans="1:9">
      <c r="A2" s="159" t="s">
        <v>39</v>
      </c>
      <c r="B2" s="159" t="s">
        <v>354</v>
      </c>
      <c r="C2" s="242" t="s">
        <v>1312</v>
      </c>
      <c r="D2" s="242" t="s">
        <v>1313</v>
      </c>
      <c r="E2" s="160" t="s">
        <v>1314</v>
      </c>
      <c r="F2" s="270" t="s">
        <v>1315</v>
      </c>
      <c r="G2" s="159" t="s">
        <v>151</v>
      </c>
      <c r="H2" s="159" t="s">
        <v>54</v>
      </c>
      <c r="I2" s="209"/>
    </row>
    <row r="3" ht="33" customHeight="1" spans="1:11">
      <c r="A3" s="160" t="s">
        <v>55</v>
      </c>
      <c r="B3" s="306" t="s">
        <v>358</v>
      </c>
      <c r="C3" s="163"/>
      <c r="D3" s="163"/>
      <c r="E3" s="163"/>
      <c r="F3" s="163"/>
      <c r="G3" s="163"/>
      <c r="H3" s="307"/>
      <c r="I3" s="309"/>
      <c r="K3" s="309"/>
    </row>
    <row r="4" ht="33" customHeight="1" spans="1:9">
      <c r="A4" s="160">
        <v>1.1</v>
      </c>
      <c r="B4" s="166" t="s">
        <v>1316</v>
      </c>
      <c r="C4" s="163"/>
      <c r="D4" s="163"/>
      <c r="E4" s="163"/>
      <c r="F4" s="163"/>
      <c r="G4" s="163"/>
      <c r="H4" s="307"/>
      <c r="I4" s="309"/>
    </row>
    <row r="5" ht="33" customHeight="1" spans="1:8">
      <c r="A5" s="160" t="s">
        <v>59</v>
      </c>
      <c r="B5" s="306" t="s">
        <v>360</v>
      </c>
      <c r="C5" s="163"/>
      <c r="D5" s="163"/>
      <c r="E5" s="163"/>
      <c r="F5" s="163"/>
      <c r="G5" s="163"/>
      <c r="H5" s="307"/>
    </row>
    <row r="6" ht="33" customHeight="1" spans="1:8">
      <c r="A6" s="160">
        <v>2.1</v>
      </c>
      <c r="B6" s="167" t="s">
        <v>361</v>
      </c>
      <c r="C6" s="163"/>
      <c r="D6" s="163"/>
      <c r="E6" s="163"/>
      <c r="F6" s="163"/>
      <c r="G6" s="163"/>
      <c r="H6" s="167" t="s">
        <v>362</v>
      </c>
    </row>
    <row r="7" ht="33" customHeight="1" spans="1:8">
      <c r="A7" s="160">
        <v>2.2</v>
      </c>
      <c r="B7" s="167" t="s">
        <v>363</v>
      </c>
      <c r="C7" s="163"/>
      <c r="D7" s="163"/>
      <c r="E7" s="163"/>
      <c r="F7" s="163"/>
      <c r="G7" s="163"/>
      <c r="H7" s="167"/>
    </row>
    <row r="8" ht="33" customHeight="1" spans="1:8">
      <c r="A8" s="160" t="s">
        <v>86</v>
      </c>
      <c r="B8" s="306" t="s">
        <v>344</v>
      </c>
      <c r="C8" s="163"/>
      <c r="D8" s="163"/>
      <c r="E8" s="163"/>
      <c r="F8" s="163"/>
      <c r="G8" s="163"/>
      <c r="H8" s="167"/>
    </row>
    <row r="9" ht="33" customHeight="1" spans="1:9">
      <c r="A9" s="160">
        <v>3.1</v>
      </c>
      <c r="B9" s="306" t="s">
        <v>365</v>
      </c>
      <c r="C9" s="163"/>
      <c r="D9" s="163"/>
      <c r="E9" s="163"/>
      <c r="F9" s="163"/>
      <c r="G9" s="163"/>
      <c r="H9" s="167" t="s">
        <v>366</v>
      </c>
      <c r="I9" s="310"/>
    </row>
    <row r="10" ht="33" customHeight="1" spans="1:8">
      <c r="A10" s="160">
        <v>3.2</v>
      </c>
      <c r="B10" s="166" t="s">
        <v>367</v>
      </c>
      <c r="C10" s="163"/>
      <c r="D10" s="163"/>
      <c r="E10" s="163"/>
      <c r="F10" s="163"/>
      <c r="G10" s="163">
        <v>593363.31</v>
      </c>
      <c r="H10" s="169" t="s">
        <v>368</v>
      </c>
    </row>
    <row r="11" ht="33" customHeight="1" spans="1:8">
      <c r="A11" s="160" t="s">
        <v>129</v>
      </c>
      <c r="B11" s="306" t="s">
        <v>371</v>
      </c>
      <c r="C11" s="163"/>
      <c r="D11" s="163"/>
      <c r="E11" s="163"/>
      <c r="F11" s="163"/>
      <c r="G11" s="163"/>
      <c r="H11" s="307" t="s">
        <v>372</v>
      </c>
    </row>
    <row r="12" ht="33" customHeight="1" spans="1:8">
      <c r="A12" s="160" t="s">
        <v>132</v>
      </c>
      <c r="B12" s="306" t="s">
        <v>373</v>
      </c>
      <c r="C12" s="163"/>
      <c r="D12" s="163"/>
      <c r="E12" s="163"/>
      <c r="F12" s="163"/>
      <c r="G12" s="163"/>
      <c r="H12" s="307"/>
    </row>
    <row r="13" ht="18.75" customHeight="1" spans="3:6">
      <c r="C13" s="308"/>
      <c r="F13" s="308"/>
    </row>
    <row r="14" spans="6:6">
      <c r="F14" s="309"/>
    </row>
    <row r="15" spans="7:7">
      <c r="G15" s="309"/>
    </row>
    <row r="16" spans="4:7">
      <c r="D16" s="309"/>
      <c r="E16" s="309"/>
      <c r="F16" s="309"/>
      <c r="G16" s="309"/>
    </row>
    <row r="17" spans="3:7">
      <c r="C17" s="309"/>
      <c r="D17" s="309"/>
      <c r="E17" s="309"/>
      <c r="F17" s="309"/>
      <c r="G17" s="309"/>
    </row>
  </sheetData>
  <mergeCells count="1">
    <mergeCell ref="A1:H1"/>
  </mergeCells>
  <printOptions horizontalCentered="1"/>
  <pageMargins left="0.590277777777778" right="0.590277777777778" top="0.590277777777778" bottom="0.590277777777778" header="0.393055555555556" footer="0.393055555555556"/>
  <pageSetup paperSize="9" orientation="landscape" horizontalDpi="600"/>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tabColor rgb="FF92D050"/>
    <outlinePr summaryBelow="0"/>
  </sheetPr>
  <dimension ref="A1:M75"/>
  <sheetViews>
    <sheetView view="pageBreakPreview" zoomScaleNormal="100" workbookViewId="0">
      <pane ySplit="3" topLeftCell="A60" activePane="bottomLeft" state="frozen"/>
      <selection/>
      <selection pane="bottomLeft" activeCell="E68" sqref="E68"/>
    </sheetView>
  </sheetViews>
  <sheetFormatPr defaultColWidth="9" defaultRowHeight="13.5"/>
  <cols>
    <col min="1" max="1" width="5.775" style="174" customWidth="1"/>
    <col min="2" max="2" width="6.775" style="176" customWidth="1"/>
    <col min="3" max="3" width="17.775" style="176" customWidth="1"/>
    <col min="4" max="4" width="58.5" style="175" customWidth="1"/>
    <col min="5" max="5" width="4.775" style="172" customWidth="1"/>
    <col min="6" max="6" width="8.63333333333333" style="174" customWidth="1"/>
    <col min="7" max="7" width="9.63333333333333" style="177" customWidth="1"/>
    <col min="8" max="8" width="12.6333333333333" style="177" customWidth="1"/>
    <col min="9" max="9" width="10.6333333333333" style="172" customWidth="1"/>
    <col min="10" max="10" width="80" style="172" customWidth="1"/>
    <col min="11" max="11" width="17.3583333333333" style="172" customWidth="1"/>
    <col min="12" max="12" width="9" style="172"/>
    <col min="13" max="13" width="14.225" style="172" customWidth="1"/>
    <col min="14" max="16383" width="9" style="172"/>
    <col min="16384" max="16384" width="9" style="210"/>
  </cols>
  <sheetData>
    <row r="1" ht="25" customHeight="1" spans="1:10">
      <c r="A1" s="126" t="s">
        <v>374</v>
      </c>
      <c r="B1" s="178"/>
      <c r="C1" s="179"/>
      <c r="D1" s="178"/>
      <c r="E1" s="126"/>
      <c r="F1" s="126"/>
      <c r="G1" s="128"/>
      <c r="H1" s="128"/>
      <c r="I1" s="126"/>
      <c r="J1" s="299"/>
    </row>
    <row r="2" ht="20" customHeight="1" spans="1:10">
      <c r="A2" s="180" t="s">
        <v>1317</v>
      </c>
      <c r="B2" s="180"/>
      <c r="C2" s="180"/>
      <c r="D2" s="180"/>
      <c r="E2" s="180"/>
      <c r="F2" s="180"/>
      <c r="G2" s="182"/>
      <c r="H2" s="182"/>
      <c r="I2" s="300"/>
      <c r="J2" s="300"/>
    </row>
    <row r="3" s="173" customFormat="1" ht="30" customHeight="1" spans="1:13">
      <c r="A3" s="134" t="s">
        <v>39</v>
      </c>
      <c r="B3" s="134" t="s">
        <v>376</v>
      </c>
      <c r="C3" s="134" t="s">
        <v>326</v>
      </c>
      <c r="D3" s="134" t="s">
        <v>377</v>
      </c>
      <c r="E3" s="134" t="s">
        <v>378</v>
      </c>
      <c r="F3" s="134" t="s">
        <v>4</v>
      </c>
      <c r="G3" s="134" t="s">
        <v>379</v>
      </c>
      <c r="H3" s="136" t="s">
        <v>380</v>
      </c>
      <c r="I3" s="134" t="s">
        <v>381</v>
      </c>
      <c r="J3" s="146"/>
      <c r="M3" s="209"/>
    </row>
    <row r="4" s="122" customFormat="1" ht="30" customHeight="1" spans="1:9">
      <c r="A4" s="284" t="s">
        <v>55</v>
      </c>
      <c r="B4" s="284"/>
      <c r="C4" s="284" t="s">
        <v>1312</v>
      </c>
      <c r="D4" s="284"/>
      <c r="E4" s="284"/>
      <c r="F4" s="284"/>
      <c r="G4" s="284"/>
      <c r="H4" s="285"/>
      <c r="I4" s="285"/>
    </row>
    <row r="5" s="173" customFormat="1" ht="20" customHeight="1" outlineLevel="1" spans="1:9">
      <c r="A5" s="286"/>
      <c r="B5" s="286" t="s">
        <v>522</v>
      </c>
      <c r="C5" s="286" t="s">
        <v>1318</v>
      </c>
      <c r="D5" s="286"/>
      <c r="E5" s="286"/>
      <c r="F5" s="286"/>
      <c r="G5" s="286"/>
      <c r="H5" s="287"/>
      <c r="I5" s="286"/>
    </row>
    <row r="6" s="173" customFormat="1" ht="108" outlineLevel="2" spans="1:11">
      <c r="A6" s="152">
        <v>1</v>
      </c>
      <c r="B6" s="153" t="s">
        <v>1319</v>
      </c>
      <c r="C6" s="153" t="s">
        <v>1320</v>
      </c>
      <c r="D6" s="288" t="s">
        <v>1321</v>
      </c>
      <c r="E6" s="154" t="s">
        <v>417</v>
      </c>
      <c r="F6" s="156">
        <v>292.04</v>
      </c>
      <c r="G6" s="289"/>
      <c r="H6" s="199"/>
      <c r="I6" s="289"/>
      <c r="J6" s="301"/>
      <c r="K6" s="301"/>
    </row>
    <row r="7" s="173" customFormat="1" ht="108" outlineLevel="2" spans="1:11">
      <c r="A7" s="152">
        <v>2</v>
      </c>
      <c r="B7" s="153" t="s">
        <v>1322</v>
      </c>
      <c r="C7" s="153" t="s">
        <v>1323</v>
      </c>
      <c r="D7" s="288" t="s">
        <v>1324</v>
      </c>
      <c r="E7" s="154" t="s">
        <v>417</v>
      </c>
      <c r="F7" s="156">
        <v>30.88</v>
      </c>
      <c r="G7" s="289"/>
      <c r="H7" s="199"/>
      <c r="I7" s="289"/>
      <c r="J7" s="301"/>
      <c r="K7" s="301"/>
    </row>
    <row r="8" s="173" customFormat="1" ht="108" outlineLevel="2" spans="1:11">
      <c r="A8" s="152">
        <v>3</v>
      </c>
      <c r="B8" s="153" t="s">
        <v>1325</v>
      </c>
      <c r="C8" s="153" t="s">
        <v>1326</v>
      </c>
      <c r="D8" s="288" t="s">
        <v>1327</v>
      </c>
      <c r="E8" s="154" t="s">
        <v>417</v>
      </c>
      <c r="F8" s="156">
        <v>755.64</v>
      </c>
      <c r="G8" s="289"/>
      <c r="H8" s="199"/>
      <c r="I8" s="289"/>
      <c r="J8" s="301"/>
      <c r="K8" s="301"/>
    </row>
    <row r="9" s="173" customFormat="1" ht="108" outlineLevel="2" spans="1:11">
      <c r="A9" s="152">
        <v>4</v>
      </c>
      <c r="B9" s="153" t="s">
        <v>1328</v>
      </c>
      <c r="C9" s="153" t="s">
        <v>1329</v>
      </c>
      <c r="D9" s="288" t="s">
        <v>1330</v>
      </c>
      <c r="E9" s="154" t="s">
        <v>417</v>
      </c>
      <c r="F9" s="156">
        <v>13.3</v>
      </c>
      <c r="G9" s="289"/>
      <c r="H9" s="199"/>
      <c r="I9" s="289"/>
      <c r="J9" s="301"/>
      <c r="K9" s="301"/>
    </row>
    <row r="10" s="173" customFormat="1" ht="108" outlineLevel="2" spans="1:11">
      <c r="A10" s="152">
        <v>5</v>
      </c>
      <c r="B10" s="153" t="s">
        <v>1331</v>
      </c>
      <c r="C10" s="153" t="s">
        <v>1332</v>
      </c>
      <c r="D10" s="288" t="s">
        <v>1333</v>
      </c>
      <c r="E10" s="154" t="s">
        <v>417</v>
      </c>
      <c r="F10" s="156">
        <v>17.28</v>
      </c>
      <c r="G10" s="289"/>
      <c r="H10" s="199"/>
      <c r="I10" s="289"/>
      <c r="J10" s="301"/>
      <c r="K10" s="301"/>
    </row>
    <row r="11" s="173" customFormat="1" ht="108" outlineLevel="2" spans="1:11">
      <c r="A11" s="152">
        <v>6</v>
      </c>
      <c r="B11" s="153" t="s">
        <v>1334</v>
      </c>
      <c r="C11" s="153" t="s">
        <v>1326</v>
      </c>
      <c r="D11" s="288" t="s">
        <v>1335</v>
      </c>
      <c r="E11" s="154" t="s">
        <v>417</v>
      </c>
      <c r="F11" s="156">
        <v>35.16</v>
      </c>
      <c r="G11" s="289"/>
      <c r="H11" s="199"/>
      <c r="I11" s="289"/>
      <c r="J11" s="301"/>
      <c r="K11" s="301"/>
    </row>
    <row r="12" s="173" customFormat="1" ht="108" outlineLevel="2" spans="1:11">
      <c r="A12" s="152">
        <v>7</v>
      </c>
      <c r="B12" s="153" t="s">
        <v>1336</v>
      </c>
      <c r="C12" s="153" t="s">
        <v>1326</v>
      </c>
      <c r="D12" s="288" t="s">
        <v>1337</v>
      </c>
      <c r="E12" s="154" t="s">
        <v>417</v>
      </c>
      <c r="F12" s="156">
        <v>14.73</v>
      </c>
      <c r="G12" s="289"/>
      <c r="H12" s="199"/>
      <c r="I12" s="289"/>
      <c r="J12" s="301"/>
      <c r="K12" s="301"/>
    </row>
    <row r="13" s="173" customFormat="1" ht="108" outlineLevel="2" spans="1:11">
      <c r="A13" s="152">
        <v>8</v>
      </c>
      <c r="B13" s="153" t="s">
        <v>1338</v>
      </c>
      <c r="C13" s="153" t="s">
        <v>1339</v>
      </c>
      <c r="D13" s="288" t="s">
        <v>1340</v>
      </c>
      <c r="E13" s="154" t="s">
        <v>417</v>
      </c>
      <c r="F13" s="156">
        <v>46.8</v>
      </c>
      <c r="G13" s="289"/>
      <c r="H13" s="199"/>
      <c r="I13" s="289"/>
      <c r="J13" s="301"/>
      <c r="K13" s="301"/>
    </row>
    <row r="14" s="173" customFormat="1" ht="108" outlineLevel="2" spans="1:11">
      <c r="A14" s="152">
        <v>9</v>
      </c>
      <c r="B14" s="153" t="s">
        <v>1341</v>
      </c>
      <c r="C14" s="153" t="s">
        <v>1342</v>
      </c>
      <c r="D14" s="288" t="s">
        <v>1343</v>
      </c>
      <c r="E14" s="154" t="s">
        <v>417</v>
      </c>
      <c r="F14" s="156">
        <v>88.3</v>
      </c>
      <c r="G14" s="289"/>
      <c r="H14" s="199"/>
      <c r="I14" s="289"/>
      <c r="J14" s="301"/>
      <c r="K14" s="301"/>
    </row>
    <row r="15" s="173" customFormat="1" ht="108" outlineLevel="2" spans="1:11">
      <c r="A15" s="152">
        <v>10</v>
      </c>
      <c r="B15" s="153" t="s">
        <v>1344</v>
      </c>
      <c r="C15" s="153" t="s">
        <v>1342</v>
      </c>
      <c r="D15" s="288" t="s">
        <v>1345</v>
      </c>
      <c r="E15" s="154" t="s">
        <v>417</v>
      </c>
      <c r="F15" s="156">
        <v>171.96</v>
      </c>
      <c r="G15" s="289"/>
      <c r="H15" s="199"/>
      <c r="I15" s="289"/>
      <c r="J15" s="301"/>
      <c r="K15" s="301"/>
    </row>
    <row r="16" s="173" customFormat="1" ht="24" outlineLevel="2" spans="1:11">
      <c r="A16" s="152">
        <v>11</v>
      </c>
      <c r="B16" s="153" t="s">
        <v>1346</v>
      </c>
      <c r="C16" s="153" t="s">
        <v>1347</v>
      </c>
      <c r="D16" s="288" t="s">
        <v>1348</v>
      </c>
      <c r="E16" s="154" t="s">
        <v>1349</v>
      </c>
      <c r="F16" s="156">
        <v>326</v>
      </c>
      <c r="G16" s="289"/>
      <c r="H16" s="199"/>
      <c r="I16" s="289"/>
      <c r="J16" s="301"/>
      <c r="K16" s="301"/>
    </row>
    <row r="17" s="173" customFormat="1" ht="20" customHeight="1" outlineLevel="1" spans="1:12">
      <c r="A17" s="286"/>
      <c r="B17" s="290"/>
      <c r="C17" s="286" t="s">
        <v>1350</v>
      </c>
      <c r="D17" s="286"/>
      <c r="E17" s="286"/>
      <c r="F17" s="291"/>
      <c r="G17" s="292"/>
      <c r="H17" s="287"/>
      <c r="I17" s="292"/>
      <c r="J17" s="301"/>
      <c r="K17" s="301"/>
      <c r="L17" s="302"/>
    </row>
    <row r="18" s="173" customFormat="1" ht="96" outlineLevel="2" spans="1:11">
      <c r="A18" s="293">
        <v>12</v>
      </c>
      <c r="B18" s="293" t="s">
        <v>1351</v>
      </c>
      <c r="C18" s="293" t="s">
        <v>1352</v>
      </c>
      <c r="D18" s="288" t="s">
        <v>1353</v>
      </c>
      <c r="E18" s="293" t="s">
        <v>417</v>
      </c>
      <c r="F18" s="199">
        <v>151.8</v>
      </c>
      <c r="G18" s="289"/>
      <c r="H18" s="199"/>
      <c r="I18" s="289"/>
      <c r="J18" s="301"/>
      <c r="K18" s="301"/>
    </row>
    <row r="19" s="173" customFormat="1" ht="96" outlineLevel="2" spans="1:11">
      <c r="A19" s="293">
        <v>13</v>
      </c>
      <c r="B19" s="293" t="s">
        <v>1354</v>
      </c>
      <c r="C19" s="293" t="s">
        <v>1355</v>
      </c>
      <c r="D19" s="288" t="s">
        <v>1353</v>
      </c>
      <c r="E19" s="293" t="s">
        <v>417</v>
      </c>
      <c r="F19" s="199">
        <v>35.6</v>
      </c>
      <c r="G19" s="289"/>
      <c r="H19" s="199"/>
      <c r="I19" s="289"/>
      <c r="J19" s="301"/>
      <c r="K19" s="301"/>
    </row>
    <row r="20" s="173" customFormat="1" ht="20" customHeight="1" outlineLevel="1" spans="1:12">
      <c r="A20" s="286"/>
      <c r="B20" s="290"/>
      <c r="C20" s="286" t="s">
        <v>1356</v>
      </c>
      <c r="D20" s="286"/>
      <c r="E20" s="286"/>
      <c r="F20" s="291"/>
      <c r="G20" s="292"/>
      <c r="H20" s="287"/>
      <c r="I20" s="292"/>
      <c r="J20" s="301"/>
      <c r="K20" s="301"/>
      <c r="L20" s="302"/>
    </row>
    <row r="21" s="173" customFormat="1" ht="96" outlineLevel="2" spans="1:11">
      <c r="A21" s="293">
        <v>14</v>
      </c>
      <c r="B21" s="293" t="s">
        <v>444</v>
      </c>
      <c r="C21" s="293" t="s">
        <v>1357</v>
      </c>
      <c r="D21" s="288" t="s">
        <v>1358</v>
      </c>
      <c r="E21" s="293" t="s">
        <v>421</v>
      </c>
      <c r="F21" s="199">
        <v>81.45</v>
      </c>
      <c r="G21" s="289"/>
      <c r="H21" s="199"/>
      <c r="I21" s="289"/>
      <c r="J21" s="301"/>
      <c r="K21" s="301"/>
    </row>
    <row r="22" s="173" customFormat="1" ht="96" outlineLevel="2" spans="1:11">
      <c r="A22" s="293">
        <v>15</v>
      </c>
      <c r="B22" s="293" t="s">
        <v>759</v>
      </c>
      <c r="C22" s="293" t="s">
        <v>1359</v>
      </c>
      <c r="D22" s="288" t="s">
        <v>1360</v>
      </c>
      <c r="E22" s="293" t="s">
        <v>421</v>
      </c>
      <c r="F22" s="199">
        <v>3.7</v>
      </c>
      <c r="G22" s="289"/>
      <c r="H22" s="199"/>
      <c r="I22" s="289"/>
      <c r="J22" s="301"/>
      <c r="K22" s="301"/>
    </row>
    <row r="23" s="173" customFormat="1" ht="20" customHeight="1" outlineLevel="1" spans="1:12">
      <c r="A23" s="286"/>
      <c r="B23" s="290"/>
      <c r="C23" s="286" t="s">
        <v>1361</v>
      </c>
      <c r="D23" s="286"/>
      <c r="E23" s="286"/>
      <c r="F23" s="291"/>
      <c r="G23" s="292"/>
      <c r="H23" s="287"/>
      <c r="I23" s="292"/>
      <c r="J23" s="301"/>
      <c r="K23" s="301"/>
      <c r="L23" s="302"/>
    </row>
    <row r="24" s="173" customFormat="1" ht="108" outlineLevel="2" spans="1:11">
      <c r="A24" s="293">
        <v>16</v>
      </c>
      <c r="B24" s="293" t="s">
        <v>1362</v>
      </c>
      <c r="C24" s="293" t="s">
        <v>1363</v>
      </c>
      <c r="D24" s="288" t="s">
        <v>1364</v>
      </c>
      <c r="E24" s="293" t="s">
        <v>417</v>
      </c>
      <c r="F24" s="199">
        <v>671.41</v>
      </c>
      <c r="G24" s="289"/>
      <c r="H24" s="199"/>
      <c r="I24" s="289"/>
      <c r="J24" s="301"/>
      <c r="K24" s="301"/>
    </row>
    <row r="25" s="173" customFormat="1" ht="108" outlineLevel="2" spans="1:11">
      <c r="A25" s="293">
        <v>17</v>
      </c>
      <c r="B25" s="293" t="s">
        <v>1365</v>
      </c>
      <c r="C25" s="293" t="s">
        <v>1366</v>
      </c>
      <c r="D25" s="288" t="s">
        <v>1364</v>
      </c>
      <c r="E25" s="293" t="s">
        <v>417</v>
      </c>
      <c r="F25" s="199">
        <v>3.92</v>
      </c>
      <c r="G25" s="289"/>
      <c r="H25" s="199"/>
      <c r="I25" s="289"/>
      <c r="J25" s="301"/>
      <c r="K25" s="301"/>
    </row>
    <row r="26" s="173" customFormat="1" ht="84" outlineLevel="2" spans="1:11">
      <c r="A26" s="293">
        <v>18</v>
      </c>
      <c r="B26" s="293" t="s">
        <v>805</v>
      </c>
      <c r="C26" s="293" t="s">
        <v>1367</v>
      </c>
      <c r="D26" s="288" t="s">
        <v>1368</v>
      </c>
      <c r="E26" s="293" t="s">
        <v>417</v>
      </c>
      <c r="F26" s="199">
        <v>940.93</v>
      </c>
      <c r="G26" s="289"/>
      <c r="H26" s="199"/>
      <c r="I26" s="289"/>
      <c r="J26" s="301"/>
      <c r="K26" s="301"/>
    </row>
    <row r="27" s="173" customFormat="1" ht="84" outlineLevel="2" spans="1:11">
      <c r="A27" s="293">
        <v>19</v>
      </c>
      <c r="B27" s="293" t="s">
        <v>1369</v>
      </c>
      <c r="C27" s="293" t="s">
        <v>1370</v>
      </c>
      <c r="D27" s="288" t="s">
        <v>1368</v>
      </c>
      <c r="E27" s="293" t="s">
        <v>417</v>
      </c>
      <c r="F27" s="199">
        <v>190.37</v>
      </c>
      <c r="G27" s="289"/>
      <c r="H27" s="199"/>
      <c r="I27" s="289"/>
      <c r="J27" s="301"/>
      <c r="K27" s="301"/>
    </row>
    <row r="28" s="173" customFormat="1" ht="72" outlineLevel="2" spans="1:11">
      <c r="A28" s="293">
        <v>20</v>
      </c>
      <c r="B28" s="293" t="s">
        <v>1371</v>
      </c>
      <c r="C28" s="293" t="s">
        <v>1372</v>
      </c>
      <c r="D28" s="288" t="s">
        <v>1373</v>
      </c>
      <c r="E28" s="293" t="s">
        <v>417</v>
      </c>
      <c r="F28" s="199">
        <v>119.99</v>
      </c>
      <c r="G28" s="289"/>
      <c r="H28" s="199"/>
      <c r="I28" s="289"/>
      <c r="J28" s="301"/>
      <c r="K28" s="301"/>
    </row>
    <row r="29" s="173" customFormat="1" ht="96" outlineLevel="2" spans="1:11">
      <c r="A29" s="293">
        <v>21</v>
      </c>
      <c r="B29" s="293" t="s">
        <v>1106</v>
      </c>
      <c r="C29" s="293" t="s">
        <v>1374</v>
      </c>
      <c r="D29" s="288" t="s">
        <v>1375</v>
      </c>
      <c r="E29" s="293" t="s">
        <v>421</v>
      </c>
      <c r="F29" s="199">
        <v>235.03</v>
      </c>
      <c r="G29" s="289"/>
      <c r="H29" s="199"/>
      <c r="I29" s="289"/>
      <c r="J29" s="301"/>
      <c r="K29" s="301"/>
    </row>
    <row r="30" s="122" customFormat="1" ht="30" customHeight="1" spans="1:9">
      <c r="A30" s="284" t="s">
        <v>59</v>
      </c>
      <c r="B30" s="284"/>
      <c r="C30" s="284" t="s">
        <v>1313</v>
      </c>
      <c r="D30" s="284"/>
      <c r="E30" s="284"/>
      <c r="F30" s="294"/>
      <c r="G30" s="295"/>
      <c r="H30" s="285"/>
      <c r="I30" s="285"/>
    </row>
    <row r="31" s="173" customFormat="1" ht="20" customHeight="1" outlineLevel="1" spans="1:12">
      <c r="A31" s="286"/>
      <c r="B31" s="290" t="s">
        <v>522</v>
      </c>
      <c r="C31" s="286" t="s">
        <v>1318</v>
      </c>
      <c r="D31" s="286"/>
      <c r="E31" s="286"/>
      <c r="F31" s="291"/>
      <c r="G31" s="292"/>
      <c r="H31" s="287"/>
      <c r="I31" s="292"/>
      <c r="J31" s="301"/>
      <c r="K31" s="301"/>
      <c r="L31" s="302"/>
    </row>
    <row r="32" s="173" customFormat="1" ht="108" outlineLevel="2" spans="1:11">
      <c r="A32" s="293">
        <v>1</v>
      </c>
      <c r="B32" s="293" t="s">
        <v>1376</v>
      </c>
      <c r="C32" s="293" t="s">
        <v>1339</v>
      </c>
      <c r="D32" s="288" t="s">
        <v>1340</v>
      </c>
      <c r="E32" s="293" t="s">
        <v>417</v>
      </c>
      <c r="F32" s="199">
        <v>877.58</v>
      </c>
      <c r="G32" s="289"/>
      <c r="H32" s="199"/>
      <c r="I32" s="289"/>
      <c r="J32" s="301"/>
      <c r="K32" s="301"/>
    </row>
    <row r="33" s="173" customFormat="1" ht="108" outlineLevel="2" spans="1:11">
      <c r="A33" s="293">
        <v>2</v>
      </c>
      <c r="B33" s="293" t="s">
        <v>1377</v>
      </c>
      <c r="C33" s="293" t="s">
        <v>1342</v>
      </c>
      <c r="D33" s="288" t="s">
        <v>1378</v>
      </c>
      <c r="E33" s="293" t="s">
        <v>417</v>
      </c>
      <c r="F33" s="199">
        <v>1384.71</v>
      </c>
      <c r="G33" s="289"/>
      <c r="H33" s="199"/>
      <c r="I33" s="289"/>
      <c r="J33" s="301"/>
      <c r="K33" s="301"/>
    </row>
    <row r="34" s="173" customFormat="1" ht="108" outlineLevel="2" spans="1:11">
      <c r="A34" s="293">
        <v>3</v>
      </c>
      <c r="B34" s="293" t="s">
        <v>1331</v>
      </c>
      <c r="C34" s="293" t="s">
        <v>1342</v>
      </c>
      <c r="D34" s="288" t="s">
        <v>1379</v>
      </c>
      <c r="E34" s="293" t="s">
        <v>417</v>
      </c>
      <c r="F34" s="199">
        <v>2836.27</v>
      </c>
      <c r="G34" s="289"/>
      <c r="H34" s="199"/>
      <c r="I34" s="289"/>
      <c r="J34" s="301"/>
      <c r="K34" s="301"/>
    </row>
    <row r="35" s="173" customFormat="1" ht="120" outlineLevel="2" spans="1:11">
      <c r="A35" s="293">
        <v>4</v>
      </c>
      <c r="B35" s="293" t="s">
        <v>1341</v>
      </c>
      <c r="C35" s="293" t="s">
        <v>1380</v>
      </c>
      <c r="D35" s="288" t="s">
        <v>1381</v>
      </c>
      <c r="E35" s="293" t="s">
        <v>417</v>
      </c>
      <c r="F35" s="199">
        <v>26.8</v>
      </c>
      <c r="G35" s="289"/>
      <c r="H35" s="199"/>
      <c r="I35" s="289"/>
      <c r="J35" s="301"/>
      <c r="K35" s="301"/>
    </row>
    <row r="36" s="173" customFormat="1" ht="24" outlineLevel="2" spans="1:11">
      <c r="A36" s="293">
        <v>5</v>
      </c>
      <c r="B36" s="293" t="s">
        <v>1382</v>
      </c>
      <c r="C36" s="293" t="s">
        <v>1347</v>
      </c>
      <c r="D36" s="288" t="s">
        <v>1348</v>
      </c>
      <c r="E36" s="293" t="s">
        <v>1349</v>
      </c>
      <c r="F36" s="199">
        <v>39</v>
      </c>
      <c r="G36" s="289"/>
      <c r="H36" s="199"/>
      <c r="I36" s="289"/>
      <c r="J36" s="301"/>
      <c r="K36" s="301"/>
    </row>
    <row r="37" s="173" customFormat="1" ht="20" customHeight="1" outlineLevel="1" spans="1:12">
      <c r="A37" s="286"/>
      <c r="B37" s="290"/>
      <c r="C37" s="286" t="s">
        <v>1350</v>
      </c>
      <c r="D37" s="286"/>
      <c r="E37" s="286"/>
      <c r="F37" s="291"/>
      <c r="G37" s="292"/>
      <c r="H37" s="287"/>
      <c r="I37" s="292"/>
      <c r="J37" s="301"/>
      <c r="K37" s="301"/>
      <c r="L37" s="302"/>
    </row>
    <row r="38" s="173" customFormat="1" ht="96" outlineLevel="2" spans="1:11">
      <c r="A38" s="293">
        <v>6</v>
      </c>
      <c r="B38" s="293" t="s">
        <v>1351</v>
      </c>
      <c r="C38" s="293" t="s">
        <v>1352</v>
      </c>
      <c r="D38" s="288" t="s">
        <v>1353</v>
      </c>
      <c r="E38" s="293" t="s">
        <v>417</v>
      </c>
      <c r="F38" s="199">
        <v>1604.4</v>
      </c>
      <c r="G38" s="289"/>
      <c r="H38" s="199"/>
      <c r="I38" s="289"/>
      <c r="J38" s="301"/>
      <c r="K38" s="301"/>
    </row>
    <row r="39" s="173" customFormat="1" ht="96" outlineLevel="2" spans="1:11">
      <c r="A39" s="293">
        <v>7</v>
      </c>
      <c r="B39" s="293" t="s">
        <v>1354</v>
      </c>
      <c r="C39" s="293" t="s">
        <v>1355</v>
      </c>
      <c r="D39" s="288" t="s">
        <v>1353</v>
      </c>
      <c r="E39" s="293" t="s">
        <v>417</v>
      </c>
      <c r="F39" s="199">
        <v>46.64</v>
      </c>
      <c r="G39" s="289"/>
      <c r="H39" s="199"/>
      <c r="I39" s="289"/>
      <c r="J39" s="301"/>
      <c r="K39" s="301"/>
    </row>
    <row r="40" s="173" customFormat="1" ht="20" customHeight="1" outlineLevel="1" spans="1:12">
      <c r="A40" s="286"/>
      <c r="B40" s="290"/>
      <c r="C40" s="286" t="s">
        <v>1356</v>
      </c>
      <c r="D40" s="286"/>
      <c r="E40" s="286"/>
      <c r="F40" s="291"/>
      <c r="G40" s="292"/>
      <c r="H40" s="287"/>
      <c r="I40" s="292"/>
      <c r="J40" s="301"/>
      <c r="K40" s="301"/>
      <c r="L40" s="302"/>
    </row>
    <row r="41" s="173" customFormat="1" ht="96" outlineLevel="2" spans="1:11">
      <c r="A41" s="293">
        <v>8</v>
      </c>
      <c r="B41" s="293" t="s">
        <v>444</v>
      </c>
      <c r="C41" s="293" t="s">
        <v>1383</v>
      </c>
      <c r="D41" s="288" t="s">
        <v>1384</v>
      </c>
      <c r="E41" s="293" t="s">
        <v>421</v>
      </c>
      <c r="F41" s="199">
        <v>32</v>
      </c>
      <c r="G41" s="289"/>
      <c r="H41" s="199"/>
      <c r="I41" s="289"/>
      <c r="J41" s="301"/>
      <c r="K41" s="301"/>
    </row>
    <row r="42" s="173" customFormat="1" ht="96" outlineLevel="2" spans="1:11">
      <c r="A42" s="293">
        <v>9</v>
      </c>
      <c r="B42" s="293" t="s">
        <v>759</v>
      </c>
      <c r="C42" s="293" t="s">
        <v>1385</v>
      </c>
      <c r="D42" s="288" t="s">
        <v>1360</v>
      </c>
      <c r="E42" s="293" t="s">
        <v>421</v>
      </c>
      <c r="F42" s="199">
        <v>1998.75</v>
      </c>
      <c r="G42" s="289"/>
      <c r="H42" s="199"/>
      <c r="I42" s="289"/>
      <c r="J42" s="301"/>
      <c r="K42" s="301"/>
    </row>
    <row r="43" s="173" customFormat="1" ht="20" customHeight="1" outlineLevel="1" spans="1:12">
      <c r="A43" s="286"/>
      <c r="B43" s="290"/>
      <c r="C43" s="286" t="s">
        <v>1361</v>
      </c>
      <c r="D43" s="286"/>
      <c r="E43" s="286"/>
      <c r="F43" s="291"/>
      <c r="G43" s="292"/>
      <c r="H43" s="287"/>
      <c r="I43" s="292"/>
      <c r="J43" s="301"/>
      <c r="K43" s="301"/>
      <c r="L43" s="302"/>
    </row>
    <row r="44" s="173" customFormat="1" ht="84" outlineLevel="2" spans="1:11">
      <c r="A44" s="293">
        <v>10</v>
      </c>
      <c r="B44" s="293" t="s">
        <v>1386</v>
      </c>
      <c r="C44" s="293" t="s">
        <v>1387</v>
      </c>
      <c r="D44" s="288" t="s">
        <v>1388</v>
      </c>
      <c r="E44" s="293" t="s">
        <v>417</v>
      </c>
      <c r="F44" s="199">
        <v>840.61</v>
      </c>
      <c r="G44" s="289"/>
      <c r="H44" s="199"/>
      <c r="I44" s="289"/>
      <c r="J44" s="301"/>
      <c r="K44" s="301"/>
    </row>
    <row r="45" s="173" customFormat="1" ht="84" outlineLevel="2" spans="1:11">
      <c r="A45" s="293">
        <v>11</v>
      </c>
      <c r="B45" s="293" t="s">
        <v>1389</v>
      </c>
      <c r="C45" s="293" t="s">
        <v>1387</v>
      </c>
      <c r="D45" s="288" t="s">
        <v>1390</v>
      </c>
      <c r="E45" s="293" t="s">
        <v>417</v>
      </c>
      <c r="F45" s="199">
        <v>67.32</v>
      </c>
      <c r="G45" s="289"/>
      <c r="H45" s="199"/>
      <c r="I45" s="289"/>
      <c r="J45" s="301"/>
      <c r="K45" s="301"/>
    </row>
    <row r="46" s="173" customFormat="1" ht="84" outlineLevel="2" spans="1:11">
      <c r="A46" s="293">
        <v>12</v>
      </c>
      <c r="B46" s="293" t="s">
        <v>805</v>
      </c>
      <c r="C46" s="293" t="s">
        <v>1367</v>
      </c>
      <c r="D46" s="288" t="s">
        <v>1368</v>
      </c>
      <c r="E46" s="293" t="s">
        <v>417</v>
      </c>
      <c r="F46" s="199">
        <v>311.65</v>
      </c>
      <c r="G46" s="289"/>
      <c r="H46" s="199"/>
      <c r="I46" s="289"/>
      <c r="J46" s="301"/>
      <c r="K46" s="301"/>
    </row>
    <row r="47" s="173" customFormat="1" ht="96" outlineLevel="2" spans="1:11">
      <c r="A47" s="293">
        <v>13</v>
      </c>
      <c r="B47" s="293" t="s">
        <v>1106</v>
      </c>
      <c r="C47" s="293" t="s">
        <v>1374</v>
      </c>
      <c r="D47" s="288" t="s">
        <v>1375</v>
      </c>
      <c r="E47" s="293" t="s">
        <v>421</v>
      </c>
      <c r="F47" s="199">
        <v>118.4</v>
      </c>
      <c r="G47" s="289"/>
      <c r="H47" s="199"/>
      <c r="I47" s="289"/>
      <c r="J47" s="301"/>
      <c r="K47" s="301"/>
    </row>
    <row r="48" s="122" customFormat="1" ht="30" customHeight="1" spans="1:9">
      <c r="A48" s="284" t="s">
        <v>86</v>
      </c>
      <c r="B48" s="284"/>
      <c r="C48" s="284" t="s">
        <v>1391</v>
      </c>
      <c r="D48" s="284"/>
      <c r="E48" s="284"/>
      <c r="F48" s="294"/>
      <c r="G48" s="295"/>
      <c r="H48" s="285"/>
      <c r="I48" s="285"/>
    </row>
    <row r="49" s="122" customFormat="1" ht="20" customHeight="1" outlineLevel="1" spans="1:12">
      <c r="A49" s="286"/>
      <c r="B49" s="290" t="s">
        <v>522</v>
      </c>
      <c r="C49" s="286" t="s">
        <v>1318</v>
      </c>
      <c r="D49" s="296"/>
      <c r="E49" s="296"/>
      <c r="F49" s="297"/>
      <c r="G49" s="298"/>
      <c r="H49" s="287"/>
      <c r="I49" s="298"/>
      <c r="J49" s="303"/>
      <c r="K49" s="303"/>
      <c r="L49" s="304"/>
    </row>
    <row r="50" s="173" customFormat="1" ht="108" outlineLevel="2" spans="1:11">
      <c r="A50" s="152">
        <v>1</v>
      </c>
      <c r="B50" s="153" t="s">
        <v>1319</v>
      </c>
      <c r="C50" s="153" t="s">
        <v>1320</v>
      </c>
      <c r="D50" s="288" t="s">
        <v>1321</v>
      </c>
      <c r="E50" s="293" t="s">
        <v>417</v>
      </c>
      <c r="F50" s="156">
        <v>418.27</v>
      </c>
      <c r="G50" s="289"/>
      <c r="H50" s="199"/>
      <c r="I50" s="289"/>
      <c r="J50" s="301"/>
      <c r="K50" s="301"/>
    </row>
    <row r="51" s="173" customFormat="1" ht="108" outlineLevel="2" spans="1:11">
      <c r="A51" s="152">
        <v>2</v>
      </c>
      <c r="B51" s="153" t="s">
        <v>1392</v>
      </c>
      <c r="C51" s="153" t="s">
        <v>1323</v>
      </c>
      <c r="D51" s="288" t="s">
        <v>1324</v>
      </c>
      <c r="E51" s="293" t="s">
        <v>417</v>
      </c>
      <c r="F51" s="156">
        <v>66.71</v>
      </c>
      <c r="G51" s="289"/>
      <c r="H51" s="199"/>
      <c r="I51" s="289"/>
      <c r="J51" s="301"/>
      <c r="K51" s="301"/>
    </row>
    <row r="52" s="173" customFormat="1" ht="108" outlineLevel="2" spans="1:11">
      <c r="A52" s="152">
        <v>3</v>
      </c>
      <c r="B52" s="153" t="s">
        <v>1325</v>
      </c>
      <c r="C52" s="153" t="s">
        <v>1326</v>
      </c>
      <c r="D52" s="288" t="s">
        <v>1327</v>
      </c>
      <c r="E52" s="293" t="s">
        <v>417</v>
      </c>
      <c r="F52" s="156">
        <v>1457.71</v>
      </c>
      <c r="G52" s="289"/>
      <c r="H52" s="199"/>
      <c r="I52" s="289"/>
      <c r="J52" s="301"/>
      <c r="K52" s="301"/>
    </row>
    <row r="53" s="173" customFormat="1" ht="108" outlineLevel="2" spans="1:11">
      <c r="A53" s="152">
        <v>4</v>
      </c>
      <c r="B53" s="153" t="s">
        <v>1334</v>
      </c>
      <c r="C53" s="153" t="s">
        <v>1329</v>
      </c>
      <c r="D53" s="288" t="s">
        <v>1330</v>
      </c>
      <c r="E53" s="293" t="s">
        <v>417</v>
      </c>
      <c r="F53" s="156">
        <v>62.2</v>
      </c>
      <c r="G53" s="289"/>
      <c r="H53" s="199"/>
      <c r="I53" s="289"/>
      <c r="J53" s="301"/>
      <c r="K53" s="301"/>
    </row>
    <row r="54" s="173" customFormat="1" ht="108" outlineLevel="2" spans="1:11">
      <c r="A54" s="152">
        <v>5</v>
      </c>
      <c r="B54" s="153" t="s">
        <v>1341</v>
      </c>
      <c r="C54" s="153" t="s">
        <v>1332</v>
      </c>
      <c r="D54" s="288" t="s">
        <v>1333</v>
      </c>
      <c r="E54" s="293" t="s">
        <v>417</v>
      </c>
      <c r="F54" s="156">
        <v>16.99</v>
      </c>
      <c r="G54" s="289"/>
      <c r="H54" s="199"/>
      <c r="I54" s="289"/>
      <c r="J54" s="301"/>
      <c r="K54" s="301"/>
    </row>
    <row r="55" s="173" customFormat="1" ht="108" outlineLevel="2" spans="1:11">
      <c r="A55" s="152">
        <v>6</v>
      </c>
      <c r="B55" s="153" t="s">
        <v>1376</v>
      </c>
      <c r="C55" s="153" t="s">
        <v>1326</v>
      </c>
      <c r="D55" s="288" t="s">
        <v>1335</v>
      </c>
      <c r="E55" s="293" t="s">
        <v>417</v>
      </c>
      <c r="F55" s="156">
        <v>76.14</v>
      </c>
      <c r="G55" s="289"/>
      <c r="H55" s="199"/>
      <c r="I55" s="289"/>
      <c r="J55" s="301"/>
      <c r="K55" s="301"/>
    </row>
    <row r="56" s="173" customFormat="1" ht="108" outlineLevel="2" spans="1:11">
      <c r="A56" s="152">
        <v>7</v>
      </c>
      <c r="B56" s="153" t="s">
        <v>1377</v>
      </c>
      <c r="C56" s="153" t="s">
        <v>1326</v>
      </c>
      <c r="D56" s="288" t="s">
        <v>1337</v>
      </c>
      <c r="E56" s="293" t="s">
        <v>417</v>
      </c>
      <c r="F56" s="156">
        <v>27.17</v>
      </c>
      <c r="G56" s="289"/>
      <c r="H56" s="199"/>
      <c r="I56" s="289"/>
      <c r="J56" s="301"/>
      <c r="K56" s="301"/>
    </row>
    <row r="57" s="173" customFormat="1" ht="108" outlineLevel="2" spans="1:11">
      <c r="A57" s="152">
        <v>8</v>
      </c>
      <c r="B57" s="153" t="s">
        <v>1331</v>
      </c>
      <c r="C57" s="153" t="s">
        <v>1339</v>
      </c>
      <c r="D57" s="288" t="s">
        <v>1340</v>
      </c>
      <c r="E57" s="293" t="s">
        <v>417</v>
      </c>
      <c r="F57" s="156">
        <v>2.03</v>
      </c>
      <c r="G57" s="289"/>
      <c r="H57" s="199"/>
      <c r="I57" s="289"/>
      <c r="J57" s="301"/>
      <c r="K57" s="301"/>
    </row>
    <row r="58" s="173" customFormat="1" ht="108" outlineLevel="2" spans="1:11">
      <c r="A58" s="152">
        <v>9</v>
      </c>
      <c r="B58" s="153" t="s">
        <v>1382</v>
      </c>
      <c r="C58" s="153" t="s">
        <v>1393</v>
      </c>
      <c r="D58" s="288" t="s">
        <v>1394</v>
      </c>
      <c r="E58" s="293" t="s">
        <v>417</v>
      </c>
      <c r="F58" s="156">
        <v>11.43</v>
      </c>
      <c r="G58" s="289"/>
      <c r="H58" s="199"/>
      <c r="I58" s="289"/>
      <c r="J58" s="301"/>
      <c r="K58" s="301"/>
    </row>
    <row r="59" s="173" customFormat="1" ht="108" outlineLevel="2" spans="1:11">
      <c r="A59" s="152">
        <v>10</v>
      </c>
      <c r="B59" s="153" t="s">
        <v>1336</v>
      </c>
      <c r="C59" s="153" t="s">
        <v>1395</v>
      </c>
      <c r="D59" s="288" t="s">
        <v>1396</v>
      </c>
      <c r="E59" s="293" t="s">
        <v>417</v>
      </c>
      <c r="F59" s="156">
        <v>2.36</v>
      </c>
      <c r="G59" s="289"/>
      <c r="H59" s="199"/>
      <c r="I59" s="289"/>
      <c r="J59" s="301"/>
      <c r="K59" s="301"/>
    </row>
    <row r="60" s="173" customFormat="1" ht="108" outlineLevel="2" spans="1:11">
      <c r="A60" s="152">
        <v>11</v>
      </c>
      <c r="B60" s="153" t="s">
        <v>1328</v>
      </c>
      <c r="C60" s="153" t="s">
        <v>1397</v>
      </c>
      <c r="D60" s="288" t="s">
        <v>1398</v>
      </c>
      <c r="E60" s="293" t="s">
        <v>417</v>
      </c>
      <c r="F60" s="156">
        <v>3.92</v>
      </c>
      <c r="G60" s="289"/>
      <c r="H60" s="199"/>
      <c r="I60" s="289"/>
      <c r="J60" s="301"/>
      <c r="K60" s="301"/>
    </row>
    <row r="61" s="173" customFormat="1" ht="108" outlineLevel="2" spans="1:11">
      <c r="A61" s="152">
        <v>12</v>
      </c>
      <c r="B61" s="153" t="s">
        <v>1338</v>
      </c>
      <c r="C61" s="153" t="s">
        <v>1399</v>
      </c>
      <c r="D61" s="288" t="s">
        <v>1400</v>
      </c>
      <c r="E61" s="293" t="s">
        <v>417</v>
      </c>
      <c r="F61" s="156">
        <v>69.94</v>
      </c>
      <c r="G61" s="289"/>
      <c r="H61" s="199"/>
      <c r="I61" s="289"/>
      <c r="J61" s="301"/>
      <c r="K61" s="301"/>
    </row>
    <row r="62" s="173" customFormat="1" ht="108" outlineLevel="2" spans="1:11">
      <c r="A62" s="152">
        <v>13</v>
      </c>
      <c r="B62" s="153" t="s">
        <v>1328</v>
      </c>
      <c r="C62" s="153" t="s">
        <v>1401</v>
      </c>
      <c r="D62" s="288" t="s">
        <v>1402</v>
      </c>
      <c r="E62" s="293" t="s">
        <v>417</v>
      </c>
      <c r="F62" s="156">
        <v>82.12</v>
      </c>
      <c r="G62" s="289"/>
      <c r="H62" s="199"/>
      <c r="I62" s="289"/>
      <c r="J62" s="301"/>
      <c r="K62" s="301"/>
    </row>
    <row r="63" s="173" customFormat="1" ht="120" outlineLevel="2" spans="1:11">
      <c r="A63" s="152">
        <v>14</v>
      </c>
      <c r="B63" s="153" t="s">
        <v>1403</v>
      </c>
      <c r="C63" s="153" t="s">
        <v>1404</v>
      </c>
      <c r="D63" s="288" t="s">
        <v>1405</v>
      </c>
      <c r="E63" s="293" t="s">
        <v>417</v>
      </c>
      <c r="F63" s="156">
        <v>241.92</v>
      </c>
      <c r="G63" s="289"/>
      <c r="H63" s="199"/>
      <c r="I63" s="289"/>
      <c r="J63" s="301"/>
      <c r="K63" s="301"/>
    </row>
    <row r="64" s="173" customFormat="1" ht="20" customHeight="1" outlineLevel="1" spans="1:12">
      <c r="A64" s="286"/>
      <c r="B64" s="290"/>
      <c r="C64" s="286" t="s">
        <v>1350</v>
      </c>
      <c r="D64" s="286"/>
      <c r="E64" s="286"/>
      <c r="F64" s="291"/>
      <c r="G64" s="292"/>
      <c r="H64" s="287"/>
      <c r="I64" s="292"/>
      <c r="J64" s="301"/>
      <c r="K64" s="301"/>
      <c r="L64" s="302"/>
    </row>
    <row r="65" s="173" customFormat="1" ht="96" outlineLevel="2" spans="1:11">
      <c r="A65" s="293">
        <v>13</v>
      </c>
      <c r="B65" s="293" t="s">
        <v>1351</v>
      </c>
      <c r="C65" s="293" t="s">
        <v>1355</v>
      </c>
      <c r="D65" s="288" t="s">
        <v>1353</v>
      </c>
      <c r="E65" s="293" t="s">
        <v>417</v>
      </c>
      <c r="F65" s="199">
        <v>30.88</v>
      </c>
      <c r="G65" s="289"/>
      <c r="H65" s="199"/>
      <c r="I65" s="289"/>
      <c r="J65" s="301"/>
      <c r="K65" s="301"/>
    </row>
    <row r="66" s="173" customFormat="1" ht="20" customHeight="1" outlineLevel="1" spans="1:12">
      <c r="A66" s="286"/>
      <c r="B66" s="290"/>
      <c r="C66" s="286" t="s">
        <v>1109</v>
      </c>
      <c r="D66" s="286"/>
      <c r="E66" s="286"/>
      <c r="F66" s="291"/>
      <c r="G66" s="292"/>
      <c r="H66" s="287"/>
      <c r="I66" s="292"/>
      <c r="J66" s="301"/>
      <c r="K66" s="301"/>
      <c r="L66" s="302"/>
    </row>
    <row r="67" s="173" customFormat="1" ht="108" outlineLevel="2" spans="1:11">
      <c r="A67" s="293">
        <v>14</v>
      </c>
      <c r="B67" s="293" t="s">
        <v>1362</v>
      </c>
      <c r="C67" s="293" t="s">
        <v>1406</v>
      </c>
      <c r="D67" s="288" t="s">
        <v>1364</v>
      </c>
      <c r="E67" s="293" t="s">
        <v>417</v>
      </c>
      <c r="F67" s="199">
        <v>424.26</v>
      </c>
      <c r="G67" s="289"/>
      <c r="H67" s="199"/>
      <c r="I67" s="289"/>
      <c r="J67" s="301"/>
      <c r="K67" s="301"/>
    </row>
    <row r="68" s="173" customFormat="1" ht="108" outlineLevel="2" spans="1:11">
      <c r="A68" s="293">
        <v>15</v>
      </c>
      <c r="B68" s="293" t="s">
        <v>1407</v>
      </c>
      <c r="C68" s="293" t="s">
        <v>1366</v>
      </c>
      <c r="D68" s="288" t="s">
        <v>1364</v>
      </c>
      <c r="E68" s="293" t="s">
        <v>417</v>
      </c>
      <c r="F68" s="199">
        <v>1.08</v>
      </c>
      <c r="G68" s="289"/>
      <c r="H68" s="199"/>
      <c r="I68" s="289"/>
      <c r="J68" s="301"/>
      <c r="K68" s="301"/>
    </row>
    <row r="69" s="173" customFormat="1" ht="84" outlineLevel="2" spans="1:11">
      <c r="A69" s="293">
        <v>16</v>
      </c>
      <c r="B69" s="293" t="s">
        <v>805</v>
      </c>
      <c r="C69" s="293" t="s">
        <v>1367</v>
      </c>
      <c r="D69" s="288" t="s">
        <v>1408</v>
      </c>
      <c r="E69" s="293" t="s">
        <v>417</v>
      </c>
      <c r="F69" s="199">
        <v>2331.09</v>
      </c>
      <c r="G69" s="289"/>
      <c r="H69" s="199"/>
      <c r="I69" s="289"/>
      <c r="J69" s="301"/>
      <c r="K69" s="301"/>
    </row>
    <row r="70" s="173" customFormat="1" ht="84" outlineLevel="2" spans="1:11">
      <c r="A70" s="293">
        <v>17</v>
      </c>
      <c r="B70" s="293" t="s">
        <v>1369</v>
      </c>
      <c r="C70" s="293" t="s">
        <v>1370</v>
      </c>
      <c r="D70" s="288" t="s">
        <v>1368</v>
      </c>
      <c r="E70" s="293" t="s">
        <v>417</v>
      </c>
      <c r="F70" s="199">
        <v>1697.88</v>
      </c>
      <c r="G70" s="289"/>
      <c r="H70" s="199"/>
      <c r="I70" s="289"/>
      <c r="J70" s="301"/>
      <c r="K70" s="301"/>
    </row>
    <row r="71" s="173" customFormat="1" ht="72" outlineLevel="2" spans="1:11">
      <c r="A71" s="293">
        <v>18</v>
      </c>
      <c r="B71" s="293" t="s">
        <v>1371</v>
      </c>
      <c r="C71" s="293" t="s">
        <v>1372</v>
      </c>
      <c r="D71" s="288" t="s">
        <v>1373</v>
      </c>
      <c r="E71" s="293" t="s">
        <v>417</v>
      </c>
      <c r="F71" s="199">
        <v>226.72</v>
      </c>
      <c r="G71" s="289"/>
      <c r="H71" s="199"/>
      <c r="I71" s="289"/>
      <c r="J71" s="301"/>
      <c r="K71" s="301"/>
    </row>
    <row r="72" s="173" customFormat="1" ht="96" outlineLevel="2" spans="1:11">
      <c r="A72" s="293">
        <v>19</v>
      </c>
      <c r="B72" s="293" t="s">
        <v>444</v>
      </c>
      <c r="C72" s="293" t="s">
        <v>1374</v>
      </c>
      <c r="D72" s="288" t="s">
        <v>1375</v>
      </c>
      <c r="E72" s="293" t="s">
        <v>421</v>
      </c>
      <c r="F72" s="199">
        <v>784.83</v>
      </c>
      <c r="G72" s="289"/>
      <c r="H72" s="199"/>
      <c r="I72" s="289"/>
      <c r="J72" s="301"/>
      <c r="K72" s="301"/>
    </row>
    <row r="73" s="122" customFormat="1" ht="30" customHeight="1" spans="1:9">
      <c r="A73" s="284" t="s">
        <v>129</v>
      </c>
      <c r="B73" s="284"/>
      <c r="C73" s="284" t="s">
        <v>1315</v>
      </c>
      <c r="D73" s="284"/>
      <c r="E73" s="284"/>
      <c r="F73" s="294"/>
      <c r="G73" s="295"/>
      <c r="H73" s="285"/>
      <c r="I73" s="285"/>
    </row>
    <row r="74" s="173" customFormat="1" ht="120" outlineLevel="2" spans="1:11">
      <c r="A74" s="293">
        <v>1</v>
      </c>
      <c r="B74" s="293" t="s">
        <v>1386</v>
      </c>
      <c r="C74" s="293" t="s">
        <v>1409</v>
      </c>
      <c r="D74" s="288" t="s">
        <v>1410</v>
      </c>
      <c r="E74" s="293" t="s">
        <v>417</v>
      </c>
      <c r="F74" s="199">
        <v>1072.72</v>
      </c>
      <c r="G74" s="289"/>
      <c r="H74" s="199"/>
      <c r="I74" s="289"/>
      <c r="J74" s="301"/>
      <c r="K74" s="301"/>
    </row>
    <row r="75" s="173" customFormat="1" ht="84" outlineLevel="2" spans="1:11">
      <c r="A75" s="293">
        <v>2</v>
      </c>
      <c r="B75" s="293" t="s">
        <v>444</v>
      </c>
      <c r="C75" s="293" t="s">
        <v>1411</v>
      </c>
      <c r="D75" s="288" t="s">
        <v>1412</v>
      </c>
      <c r="E75" s="293" t="s">
        <v>421</v>
      </c>
      <c r="F75" s="199">
        <v>355.45</v>
      </c>
      <c r="G75" s="289"/>
      <c r="H75" s="199"/>
      <c r="I75" s="289"/>
      <c r="J75" s="301"/>
      <c r="K75" s="301"/>
    </row>
  </sheetData>
  <autoFilter ref="A3:M75">
    <extLst/>
  </autoFilter>
  <mergeCells count="2">
    <mergeCell ref="A1:I1"/>
    <mergeCell ref="A2:F2"/>
  </mergeCells>
  <printOptions horizontalCentered="1"/>
  <pageMargins left="0.590277777777778" right="0.590277777777778" top="0.590277777777778" bottom="0.590277777777778" header="0.393055555555556" footer="0.393055555555556"/>
  <pageSetup paperSize="9" orientation="landscape" horizontalDpi="600"/>
  <headerFooter>
    <oddFooter>&amp;C第 &amp;P 页，共 &amp;N 页</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tabColor rgb="FF92D050"/>
  </sheetPr>
  <dimension ref="A1:J42"/>
  <sheetViews>
    <sheetView view="pageBreakPreview" zoomScaleNormal="100" workbookViewId="0">
      <pane ySplit="3" topLeftCell="A4" activePane="bottomLeft" state="frozen"/>
      <selection/>
      <selection pane="bottomLeft" activeCell="H23" sqref="H23"/>
    </sheetView>
  </sheetViews>
  <sheetFormatPr defaultColWidth="9" defaultRowHeight="13.5"/>
  <cols>
    <col min="1" max="1" width="5.63333333333333" customWidth="1"/>
    <col min="2" max="2" width="20.6333333333333" style="234" customWidth="1"/>
    <col min="3" max="6" width="13.6333333333333" customWidth="1"/>
    <col min="7" max="7" width="15" customWidth="1"/>
    <col min="8" max="8" width="13.6333333333333" customWidth="1"/>
    <col min="9" max="9" width="28.6333333333333" customWidth="1"/>
    <col min="10" max="10" width="13.1333333333333"/>
    <col min="11" max="11" width="11.1333333333333"/>
    <col min="12" max="12" width="13.1333333333333"/>
    <col min="13" max="13" width="11.1333333333333"/>
    <col min="14" max="17" width="14"/>
  </cols>
  <sheetData>
    <row r="1" ht="30" customHeight="1" spans="1:9">
      <c r="A1" s="158" t="s">
        <v>1413</v>
      </c>
      <c r="B1" s="158"/>
      <c r="C1" s="158"/>
      <c r="D1" s="158"/>
      <c r="E1" s="158"/>
      <c r="F1" s="158"/>
      <c r="G1" s="158"/>
      <c r="H1" s="158"/>
      <c r="I1" s="158"/>
    </row>
    <row r="2" ht="30" customHeight="1" spans="1:9">
      <c r="A2" s="235" t="s">
        <v>39</v>
      </c>
      <c r="B2" s="236" t="s">
        <v>354</v>
      </c>
      <c r="C2" s="237" t="s">
        <v>88</v>
      </c>
      <c r="D2" s="238"/>
      <c r="E2" s="238"/>
      <c r="F2" s="238"/>
      <c r="G2" s="239"/>
      <c r="H2" s="270" t="s">
        <v>1414</v>
      </c>
      <c r="I2" s="159" t="s">
        <v>54</v>
      </c>
    </row>
    <row r="3" ht="30" customHeight="1" spans="1:9">
      <c r="A3" s="240"/>
      <c r="B3" s="241"/>
      <c r="C3" s="242" t="s">
        <v>6</v>
      </c>
      <c r="D3" s="242" t="s">
        <v>328</v>
      </c>
      <c r="E3" s="242" t="s">
        <v>1236</v>
      </c>
      <c r="F3" s="242" t="s">
        <v>1415</v>
      </c>
      <c r="G3" s="242" t="s">
        <v>1416</v>
      </c>
      <c r="H3" s="271"/>
      <c r="I3" s="246"/>
    </row>
    <row r="4" ht="30" customHeight="1" spans="1:9">
      <c r="A4" s="160" t="s">
        <v>55</v>
      </c>
      <c r="B4" s="162" t="s">
        <v>358</v>
      </c>
      <c r="C4" s="163"/>
      <c r="D4" s="163"/>
      <c r="E4" s="163"/>
      <c r="F4" s="163"/>
      <c r="G4" s="163"/>
      <c r="H4" s="163"/>
      <c r="I4" s="164"/>
    </row>
    <row r="5" ht="30" customHeight="1" spans="1:9">
      <c r="A5" s="160">
        <v>1.1</v>
      </c>
      <c r="B5" s="166" t="s">
        <v>1417</v>
      </c>
      <c r="C5" s="163"/>
      <c r="D5" s="163"/>
      <c r="E5" s="163"/>
      <c r="F5" s="163"/>
      <c r="G5" s="163"/>
      <c r="H5" s="163"/>
      <c r="I5" s="280"/>
    </row>
    <row r="6" ht="30" customHeight="1" spans="1:9">
      <c r="A6" s="160" t="s">
        <v>59</v>
      </c>
      <c r="B6" s="162" t="s">
        <v>360</v>
      </c>
      <c r="C6" s="163"/>
      <c r="D6" s="163"/>
      <c r="E6" s="163"/>
      <c r="F6" s="163"/>
      <c r="G6" s="163"/>
      <c r="H6" s="163"/>
      <c r="I6" s="280"/>
    </row>
    <row r="7" ht="30" customHeight="1" spans="1:9">
      <c r="A7" s="160">
        <v>2.1</v>
      </c>
      <c r="B7" s="167" t="s">
        <v>361</v>
      </c>
      <c r="C7" s="163"/>
      <c r="D7" s="163"/>
      <c r="E7" s="163"/>
      <c r="F7" s="163"/>
      <c r="G7" s="163"/>
      <c r="H7" s="163"/>
      <c r="I7" s="167" t="s">
        <v>1418</v>
      </c>
    </row>
    <row r="8" ht="30" customHeight="1" spans="1:9">
      <c r="A8" s="160">
        <v>2.6</v>
      </c>
      <c r="B8" s="167" t="s">
        <v>363</v>
      </c>
      <c r="C8" s="163"/>
      <c r="D8" s="163"/>
      <c r="E8" s="163"/>
      <c r="F8" s="163"/>
      <c r="G8" s="163"/>
      <c r="H8" s="163"/>
      <c r="I8" s="167" t="s">
        <v>1419</v>
      </c>
    </row>
    <row r="9" ht="30" customHeight="1" spans="1:9">
      <c r="A9" s="160" t="s">
        <v>86</v>
      </c>
      <c r="B9" s="162" t="s">
        <v>344</v>
      </c>
      <c r="C9" s="163"/>
      <c r="D9" s="163"/>
      <c r="E9" s="163"/>
      <c r="F9" s="163"/>
      <c r="G9" s="163"/>
      <c r="H9" s="163"/>
      <c r="I9" s="167"/>
    </row>
    <row r="10" ht="30" customHeight="1" spans="1:9">
      <c r="A10" s="160">
        <v>3.1</v>
      </c>
      <c r="B10" s="162" t="s">
        <v>365</v>
      </c>
      <c r="C10" s="163"/>
      <c r="D10" s="163"/>
      <c r="E10" s="163"/>
      <c r="F10" s="163"/>
      <c r="G10" s="163"/>
      <c r="H10" s="163"/>
      <c r="I10" s="167" t="s">
        <v>1420</v>
      </c>
    </row>
    <row r="11" ht="30" customHeight="1" spans="1:9">
      <c r="A11" s="160">
        <v>3.2</v>
      </c>
      <c r="B11" s="166" t="s">
        <v>367</v>
      </c>
      <c r="C11" s="163"/>
      <c r="D11" s="163"/>
      <c r="E11" s="163"/>
      <c r="F11" s="163"/>
      <c r="G11" s="163">
        <v>604889.612844037</v>
      </c>
      <c r="H11" s="163">
        <v>21434.902293578</v>
      </c>
      <c r="I11" s="169" t="s">
        <v>368</v>
      </c>
    </row>
    <row r="12" ht="30" customHeight="1" spans="1:9">
      <c r="A12" s="160" t="s">
        <v>129</v>
      </c>
      <c r="B12" s="162" t="s">
        <v>371</v>
      </c>
      <c r="C12" s="163"/>
      <c r="D12" s="163"/>
      <c r="E12" s="163"/>
      <c r="F12" s="163"/>
      <c r="G12" s="163"/>
      <c r="H12" s="163"/>
      <c r="I12" s="247" t="s">
        <v>372</v>
      </c>
    </row>
    <row r="13" customFormat="1" ht="30" customHeight="1" spans="1:10">
      <c r="A13" s="160" t="s">
        <v>132</v>
      </c>
      <c r="B13" s="162" t="s">
        <v>373</v>
      </c>
      <c r="C13" s="163"/>
      <c r="D13" s="163"/>
      <c r="E13" s="163"/>
      <c r="F13" s="163"/>
      <c r="G13" s="163"/>
      <c r="H13" s="163"/>
      <c r="I13" s="248"/>
      <c r="J13" s="281"/>
    </row>
    <row r="14" s="233" customFormat="1" ht="30" customHeight="1" spans="1:9">
      <c r="A14" s="235" t="s">
        <v>39</v>
      </c>
      <c r="B14" s="236" t="s">
        <v>354</v>
      </c>
      <c r="C14" s="272" t="s">
        <v>109</v>
      </c>
      <c r="D14" s="273"/>
      <c r="E14" s="273"/>
      <c r="F14" s="273"/>
      <c r="G14" s="274"/>
      <c r="H14" s="275" t="s">
        <v>1421</v>
      </c>
      <c r="I14" s="282" t="s">
        <v>54</v>
      </c>
    </row>
    <row r="15" s="233" customFormat="1" ht="30" customHeight="1" spans="1:9">
      <c r="A15" s="240"/>
      <c r="B15" s="241"/>
      <c r="C15" s="276" t="s">
        <v>6</v>
      </c>
      <c r="D15" s="276" t="s">
        <v>328</v>
      </c>
      <c r="E15" s="276" t="s">
        <v>1236</v>
      </c>
      <c r="F15" s="276" t="s">
        <v>1415</v>
      </c>
      <c r="G15" s="277" t="s">
        <v>1422</v>
      </c>
      <c r="H15" s="278"/>
      <c r="I15" s="283"/>
    </row>
    <row r="16" ht="30" customHeight="1" spans="1:9">
      <c r="A16" s="160" t="s">
        <v>55</v>
      </c>
      <c r="B16" s="162" t="s">
        <v>358</v>
      </c>
      <c r="C16" s="163"/>
      <c r="D16" s="163"/>
      <c r="E16" s="163"/>
      <c r="F16" s="163"/>
      <c r="G16" s="163"/>
      <c r="H16" s="163"/>
      <c r="I16" s="280"/>
    </row>
    <row r="17" customFormat="1" ht="30" customHeight="1" spans="1:9">
      <c r="A17" s="160">
        <v>1.1</v>
      </c>
      <c r="B17" s="166" t="s">
        <v>1417</v>
      </c>
      <c r="C17" s="163"/>
      <c r="D17" s="163"/>
      <c r="E17" s="163"/>
      <c r="F17" s="163"/>
      <c r="G17" s="163"/>
      <c r="H17" s="163"/>
      <c r="I17" s="280"/>
    </row>
    <row r="18" customFormat="1" ht="30" customHeight="1" spans="1:9">
      <c r="A18" s="160" t="s">
        <v>59</v>
      </c>
      <c r="B18" s="162" t="s">
        <v>360</v>
      </c>
      <c r="C18" s="163"/>
      <c r="D18" s="163"/>
      <c r="E18" s="163"/>
      <c r="F18" s="163"/>
      <c r="G18" s="163"/>
      <c r="H18" s="163"/>
      <c r="I18" s="280"/>
    </row>
    <row r="19" customFormat="1" ht="30" customHeight="1" spans="1:9">
      <c r="A19" s="160">
        <v>2.1</v>
      </c>
      <c r="B19" s="166" t="s">
        <v>361</v>
      </c>
      <c r="C19" s="163"/>
      <c r="D19" s="163"/>
      <c r="E19" s="163"/>
      <c r="F19" s="163"/>
      <c r="G19" s="163"/>
      <c r="H19" s="163"/>
      <c r="I19" s="167" t="s">
        <v>1418</v>
      </c>
    </row>
    <row r="20" customFormat="1" ht="30" customHeight="1" spans="1:9">
      <c r="A20" s="160">
        <v>2.6</v>
      </c>
      <c r="B20" s="167" t="s">
        <v>363</v>
      </c>
      <c r="C20" s="163"/>
      <c r="D20" s="163"/>
      <c r="E20" s="163"/>
      <c r="F20" s="163"/>
      <c r="G20" s="163"/>
      <c r="H20" s="163"/>
      <c r="I20" s="167" t="s">
        <v>1419</v>
      </c>
    </row>
    <row r="21" ht="30" customHeight="1" spans="1:9">
      <c r="A21" s="160" t="s">
        <v>86</v>
      </c>
      <c r="B21" s="162" t="s">
        <v>344</v>
      </c>
      <c r="C21" s="163"/>
      <c r="D21" s="163"/>
      <c r="E21" s="163"/>
      <c r="F21" s="163"/>
      <c r="G21" s="163"/>
      <c r="H21" s="163"/>
      <c r="I21" s="167"/>
    </row>
    <row r="22" ht="30" customHeight="1" spans="1:9">
      <c r="A22" s="160">
        <v>3.1</v>
      </c>
      <c r="B22" s="162" t="s">
        <v>365</v>
      </c>
      <c r="C22" s="163"/>
      <c r="D22" s="163"/>
      <c r="E22" s="163"/>
      <c r="F22" s="163"/>
      <c r="G22" s="163"/>
      <c r="H22" s="163"/>
      <c r="I22" s="167" t="s">
        <v>1420</v>
      </c>
    </row>
    <row r="23" ht="30" customHeight="1" spans="1:9">
      <c r="A23" s="160">
        <v>3.2</v>
      </c>
      <c r="B23" s="166" t="s">
        <v>367</v>
      </c>
      <c r="C23" s="163"/>
      <c r="D23" s="163"/>
      <c r="E23" s="163"/>
      <c r="F23" s="163"/>
      <c r="G23" s="163">
        <v>416587.61146789</v>
      </c>
      <c r="H23" s="163">
        <v>1042912.12660551</v>
      </c>
      <c r="I23" s="169" t="s">
        <v>368</v>
      </c>
    </row>
    <row r="24" ht="30" customHeight="1" spans="1:9">
      <c r="A24" s="160" t="s">
        <v>129</v>
      </c>
      <c r="B24" s="162" t="s">
        <v>371</v>
      </c>
      <c r="C24" s="163"/>
      <c r="D24" s="163"/>
      <c r="E24" s="163"/>
      <c r="F24" s="163"/>
      <c r="G24" s="163"/>
      <c r="H24" s="163"/>
      <c r="I24" s="247" t="s">
        <v>372</v>
      </c>
    </row>
    <row r="25" ht="30" customHeight="1" spans="1:9">
      <c r="A25" s="160" t="s">
        <v>132</v>
      </c>
      <c r="B25" s="162" t="s">
        <v>373</v>
      </c>
      <c r="C25" s="163"/>
      <c r="D25" s="163"/>
      <c r="E25" s="163"/>
      <c r="F25" s="163"/>
      <c r="G25" s="163"/>
      <c r="H25" s="163"/>
      <c r="I25" s="248"/>
    </row>
    <row r="26" spans="5:7">
      <c r="E26" s="279"/>
      <c r="F26" s="279"/>
      <c r="G26" s="279"/>
    </row>
    <row r="29" spans="5:7">
      <c r="E29" s="165"/>
      <c r="G29" s="165"/>
    </row>
    <row r="30" spans="5:7">
      <c r="E30" s="165"/>
      <c r="G30" s="165"/>
    </row>
    <row r="31" spans="5:7">
      <c r="E31" s="165"/>
      <c r="G31" s="165"/>
    </row>
    <row r="36" spans="5:5">
      <c r="E36" s="233"/>
    </row>
    <row r="37" spans="8:8">
      <c r="H37" s="279"/>
    </row>
    <row r="40" spans="8:8">
      <c r="H40" s="165"/>
    </row>
    <row r="41" spans="8:8">
      <c r="H41" s="165"/>
    </row>
    <row r="42" spans="8:8">
      <c r="H42" s="165"/>
    </row>
  </sheetData>
  <mergeCells count="11">
    <mergeCell ref="A1:I1"/>
    <mergeCell ref="C2:G2"/>
    <mergeCell ref="C14:G14"/>
    <mergeCell ref="A2:A3"/>
    <mergeCell ref="A14:A15"/>
    <mergeCell ref="B2:B3"/>
    <mergeCell ref="B14:B15"/>
    <mergeCell ref="H2:H3"/>
    <mergeCell ref="H14:H15"/>
    <mergeCell ref="I2:I3"/>
    <mergeCell ref="I14:I15"/>
  </mergeCells>
  <printOptions horizontalCentered="1"/>
  <pageMargins left="0.590277777777778" right="0.590277777777778" top="0.590277777777778" bottom="0.590277777777778" header="0.511805555555556" footer="0.393055555555556"/>
  <pageSetup paperSize="9" scale="99" orientation="landscape" horizontalDpi="600"/>
  <headerFooter alignWithMargins="0"/>
  <rowBreaks count="1" manualBreakCount="1">
    <brk id="13" max="16383" man="1"/>
  </row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tabColor rgb="FF92D050"/>
    <outlinePr summaryBelow="0"/>
  </sheetPr>
  <dimension ref="A1:XFD1118"/>
  <sheetViews>
    <sheetView view="pageBreakPreview" zoomScaleNormal="100" workbookViewId="0">
      <pane ySplit="4" topLeftCell="A957" activePane="bottomLeft" state="frozen"/>
      <selection/>
      <selection pane="bottomLeft" activeCell="D1118" sqref="D1118"/>
    </sheetView>
  </sheetViews>
  <sheetFormatPr defaultColWidth="9" defaultRowHeight="13.5"/>
  <cols>
    <col min="1" max="1" width="5.63333333333333" style="174" customWidth="1"/>
    <col min="2" max="2" width="13.5" style="176" customWidth="1"/>
    <col min="3" max="3" width="20.6333333333333" style="176" customWidth="1"/>
    <col min="4" max="4" width="57.75" style="175" customWidth="1"/>
    <col min="5" max="5" width="4.63333333333333" style="172" customWidth="1"/>
    <col min="6" max="6" width="8.63333333333333" style="177" customWidth="1"/>
    <col min="7" max="7" width="9.63333333333333" style="177" customWidth="1"/>
    <col min="8" max="8" width="12.6333333333333" style="177" customWidth="1"/>
    <col min="9" max="9" width="12.625" style="172" customWidth="1"/>
    <col min="10" max="10" width="11.5" style="172"/>
    <col min="11" max="16383" width="9" style="172"/>
    <col min="16384" max="16384" width="9" style="252"/>
  </cols>
  <sheetData>
    <row r="1" s="172" customFormat="1" ht="25" customHeight="1" spans="1:16384">
      <c r="A1" s="126" t="s">
        <v>374</v>
      </c>
      <c r="B1" s="178"/>
      <c r="C1" s="179"/>
      <c r="D1" s="178"/>
      <c r="E1" s="126"/>
      <c r="F1" s="128"/>
      <c r="G1" s="128"/>
      <c r="H1" s="128"/>
      <c r="I1" s="126"/>
      <c r="J1" s="263"/>
      <c r="XFD1" s="252"/>
    </row>
    <row r="2" s="172" customFormat="1" ht="20" customHeight="1" spans="1:16384">
      <c r="A2" s="180" t="s">
        <v>1423</v>
      </c>
      <c r="B2" s="180"/>
      <c r="C2" s="180"/>
      <c r="D2" s="180"/>
      <c r="E2" s="180"/>
      <c r="F2" s="253"/>
      <c r="G2" s="182"/>
      <c r="H2" s="182"/>
      <c r="I2" s="203"/>
      <c r="J2" s="203"/>
      <c r="XFD2" s="252"/>
    </row>
    <row r="3" s="249" customFormat="1" ht="30" customHeight="1" spans="1:10">
      <c r="A3" s="134" t="s">
        <v>39</v>
      </c>
      <c r="B3" s="134" t="s">
        <v>376</v>
      </c>
      <c r="C3" s="134" t="s">
        <v>326</v>
      </c>
      <c r="D3" s="134" t="s">
        <v>377</v>
      </c>
      <c r="E3" s="134" t="s">
        <v>378</v>
      </c>
      <c r="F3" s="136" t="s">
        <v>4</v>
      </c>
      <c r="G3" s="134" t="s">
        <v>379</v>
      </c>
      <c r="H3" s="136" t="s">
        <v>380</v>
      </c>
      <c r="I3" s="134" t="s">
        <v>381</v>
      </c>
      <c r="J3" s="264"/>
    </row>
    <row r="4" s="172" customFormat="1" ht="30" customHeight="1" spans="1:16384">
      <c r="A4" s="134" t="s">
        <v>1424</v>
      </c>
      <c r="B4" s="145"/>
      <c r="C4" s="254" t="s">
        <v>88</v>
      </c>
      <c r="D4" s="255"/>
      <c r="E4" s="134"/>
      <c r="F4" s="136"/>
      <c r="G4" s="136"/>
      <c r="H4" s="188"/>
      <c r="I4" s="188"/>
      <c r="XFD4" s="252"/>
    </row>
    <row r="5" s="250" customFormat="1" ht="34" customHeight="1" spans="1:13">
      <c r="A5" s="256" t="s">
        <v>55</v>
      </c>
      <c r="B5" s="256"/>
      <c r="C5" s="257" t="s">
        <v>6</v>
      </c>
      <c r="D5" s="256"/>
      <c r="E5" s="256"/>
      <c r="F5" s="258"/>
      <c r="G5" s="258"/>
      <c r="H5" s="259"/>
      <c r="I5" s="259"/>
      <c r="M5" s="265"/>
    </row>
    <row r="6" s="251" customFormat="1" ht="20" customHeight="1" outlineLevel="1" spans="1:16384">
      <c r="A6" s="189" t="s">
        <v>1425</v>
      </c>
      <c r="B6" s="189"/>
      <c r="C6" s="190" t="s">
        <v>1426</v>
      </c>
      <c r="D6" s="189"/>
      <c r="E6" s="189"/>
      <c r="F6" s="191"/>
      <c r="G6" s="191"/>
      <c r="H6" s="260"/>
      <c r="I6" s="191"/>
      <c r="XFC6" s="267"/>
      <c r="XFD6" s="267"/>
    </row>
    <row r="7" s="249" customFormat="1" ht="20" customHeight="1" outlineLevel="2" spans="1:9">
      <c r="A7" s="261"/>
      <c r="B7" s="153"/>
      <c r="C7" s="153" t="s">
        <v>8</v>
      </c>
      <c r="D7" s="153"/>
      <c r="E7" s="153"/>
      <c r="F7" s="155"/>
      <c r="G7" s="156"/>
      <c r="H7" s="262"/>
      <c r="I7" s="266"/>
    </row>
    <row r="8" s="249" customFormat="1" ht="12" outlineLevel="3" spans="1:9">
      <c r="A8" s="261">
        <v>1</v>
      </c>
      <c r="B8" s="153" t="s">
        <v>1427</v>
      </c>
      <c r="C8" s="153" t="s">
        <v>1428</v>
      </c>
      <c r="D8" s="153" t="s">
        <v>1429</v>
      </c>
      <c r="E8" s="154" t="s">
        <v>9</v>
      </c>
      <c r="F8" s="155">
        <v>1</v>
      </c>
      <c r="G8" s="156"/>
      <c r="H8" s="155"/>
      <c r="I8" s="266"/>
    </row>
    <row r="9" s="249" customFormat="1" ht="12" outlineLevel="3" spans="1:9">
      <c r="A9" s="261">
        <v>2</v>
      </c>
      <c r="B9" s="153" t="s">
        <v>1430</v>
      </c>
      <c r="C9" s="153" t="s">
        <v>1428</v>
      </c>
      <c r="D9" s="153" t="s">
        <v>1431</v>
      </c>
      <c r="E9" s="154" t="s">
        <v>9</v>
      </c>
      <c r="F9" s="155">
        <v>2</v>
      </c>
      <c r="G9" s="156"/>
      <c r="H9" s="155"/>
      <c r="I9" s="266"/>
    </row>
    <row r="10" s="249" customFormat="1" ht="24" outlineLevel="3" spans="1:9">
      <c r="A10" s="261">
        <v>3</v>
      </c>
      <c r="B10" s="153" t="s">
        <v>1432</v>
      </c>
      <c r="C10" s="153" t="s">
        <v>1428</v>
      </c>
      <c r="D10" s="153" t="s">
        <v>1433</v>
      </c>
      <c r="E10" s="154" t="s">
        <v>9</v>
      </c>
      <c r="F10" s="155">
        <v>7</v>
      </c>
      <c r="G10" s="156"/>
      <c r="H10" s="155"/>
      <c r="I10" s="266"/>
    </row>
    <row r="11" s="249" customFormat="1" ht="12" outlineLevel="3" spans="1:9">
      <c r="A11" s="261">
        <v>4</v>
      </c>
      <c r="B11" s="153" t="s">
        <v>1434</v>
      </c>
      <c r="C11" s="153" t="s">
        <v>1428</v>
      </c>
      <c r="D11" s="153" t="s">
        <v>1435</v>
      </c>
      <c r="E11" s="154" t="s">
        <v>9</v>
      </c>
      <c r="F11" s="155">
        <v>4</v>
      </c>
      <c r="G11" s="156"/>
      <c r="H11" s="155"/>
      <c r="I11" s="266"/>
    </row>
    <row r="12" s="249" customFormat="1" ht="12" outlineLevel="3" spans="1:9">
      <c r="A12" s="261">
        <v>5</v>
      </c>
      <c r="B12" s="153" t="s">
        <v>1436</v>
      </c>
      <c r="C12" s="153" t="s">
        <v>1428</v>
      </c>
      <c r="D12" s="153" t="s">
        <v>1437</v>
      </c>
      <c r="E12" s="154" t="s">
        <v>9</v>
      </c>
      <c r="F12" s="155">
        <v>1</v>
      </c>
      <c r="G12" s="156"/>
      <c r="H12" s="155"/>
      <c r="I12" s="266"/>
    </row>
    <row r="13" s="249" customFormat="1" ht="12" outlineLevel="3" spans="1:9">
      <c r="A13" s="261">
        <v>6</v>
      </c>
      <c r="B13" s="153" t="s">
        <v>1438</v>
      </c>
      <c r="C13" s="153" t="s">
        <v>1428</v>
      </c>
      <c r="D13" s="153" t="s">
        <v>1439</v>
      </c>
      <c r="E13" s="154" t="s">
        <v>9</v>
      </c>
      <c r="F13" s="155">
        <v>1</v>
      </c>
      <c r="G13" s="156"/>
      <c r="H13" s="155"/>
      <c r="I13" s="266"/>
    </row>
    <row r="14" s="249" customFormat="1" ht="12" outlineLevel="3" spans="1:9">
      <c r="A14" s="261">
        <v>7</v>
      </c>
      <c r="B14" s="153" t="s">
        <v>1440</v>
      </c>
      <c r="C14" s="153" t="s">
        <v>1428</v>
      </c>
      <c r="D14" s="153" t="s">
        <v>1441</v>
      </c>
      <c r="E14" s="154" t="s">
        <v>9</v>
      </c>
      <c r="F14" s="155">
        <v>2</v>
      </c>
      <c r="G14" s="156"/>
      <c r="H14" s="155"/>
      <c r="I14" s="266"/>
    </row>
    <row r="15" s="249" customFormat="1" ht="12" outlineLevel="3" spans="1:9">
      <c r="A15" s="261">
        <v>8</v>
      </c>
      <c r="B15" s="153" t="s">
        <v>1442</v>
      </c>
      <c r="C15" s="153" t="s">
        <v>1428</v>
      </c>
      <c r="D15" s="153" t="s">
        <v>1443</v>
      </c>
      <c r="E15" s="154" t="s">
        <v>9</v>
      </c>
      <c r="F15" s="155">
        <v>1</v>
      </c>
      <c r="G15" s="156"/>
      <c r="H15" s="155"/>
      <c r="I15" s="266"/>
    </row>
    <row r="16" s="249" customFormat="1" ht="12" outlineLevel="3" spans="1:9">
      <c r="A16" s="261">
        <v>9</v>
      </c>
      <c r="B16" s="153" t="s">
        <v>1444</v>
      </c>
      <c r="C16" s="153" t="s">
        <v>1428</v>
      </c>
      <c r="D16" s="153" t="s">
        <v>1445</v>
      </c>
      <c r="E16" s="154" t="s">
        <v>9</v>
      </c>
      <c r="F16" s="155">
        <v>4</v>
      </c>
      <c r="G16" s="156"/>
      <c r="H16" s="155"/>
      <c r="I16" s="266"/>
    </row>
    <row r="17" s="249" customFormat="1" ht="12" outlineLevel="3" spans="1:9">
      <c r="A17" s="261">
        <v>10</v>
      </c>
      <c r="B17" s="153" t="s">
        <v>1446</v>
      </c>
      <c r="C17" s="153" t="s">
        <v>1428</v>
      </c>
      <c r="D17" s="153" t="s">
        <v>1447</v>
      </c>
      <c r="E17" s="154" t="s">
        <v>9</v>
      </c>
      <c r="F17" s="155">
        <v>1</v>
      </c>
      <c r="G17" s="156"/>
      <c r="H17" s="155"/>
      <c r="I17" s="266"/>
    </row>
    <row r="18" s="249" customFormat="1" ht="12" outlineLevel="3" spans="1:9">
      <c r="A18" s="261">
        <v>11</v>
      </c>
      <c r="B18" s="153" t="s">
        <v>1448</v>
      </c>
      <c r="C18" s="153" t="s">
        <v>1428</v>
      </c>
      <c r="D18" s="153" t="s">
        <v>1449</v>
      </c>
      <c r="E18" s="154" t="s">
        <v>9</v>
      </c>
      <c r="F18" s="155">
        <v>1</v>
      </c>
      <c r="G18" s="156"/>
      <c r="H18" s="155"/>
      <c r="I18" s="266"/>
    </row>
    <row r="19" s="249" customFormat="1" ht="12" outlineLevel="3" spans="1:9">
      <c r="A19" s="261">
        <v>12</v>
      </c>
      <c r="B19" s="153" t="s">
        <v>1450</v>
      </c>
      <c r="C19" s="153" t="s">
        <v>1428</v>
      </c>
      <c r="D19" s="153" t="s">
        <v>1451</v>
      </c>
      <c r="E19" s="154" t="s">
        <v>9</v>
      </c>
      <c r="F19" s="155">
        <v>1</v>
      </c>
      <c r="G19" s="156"/>
      <c r="H19" s="155"/>
      <c r="I19" s="266"/>
    </row>
    <row r="20" s="249" customFormat="1" ht="12" outlineLevel="3" spans="1:9">
      <c r="A20" s="261">
        <v>13</v>
      </c>
      <c r="B20" s="153" t="s">
        <v>1452</v>
      </c>
      <c r="C20" s="153" t="s">
        <v>1428</v>
      </c>
      <c r="D20" s="153" t="s">
        <v>1453</v>
      </c>
      <c r="E20" s="154" t="s">
        <v>9</v>
      </c>
      <c r="F20" s="155">
        <v>1</v>
      </c>
      <c r="G20" s="156"/>
      <c r="H20" s="155"/>
      <c r="I20" s="266"/>
    </row>
    <row r="21" s="249" customFormat="1" ht="12" outlineLevel="3" spans="1:9">
      <c r="A21" s="261">
        <v>14</v>
      </c>
      <c r="B21" s="153" t="s">
        <v>1454</v>
      </c>
      <c r="C21" s="153" t="s">
        <v>1428</v>
      </c>
      <c r="D21" s="153" t="s">
        <v>1455</v>
      </c>
      <c r="E21" s="154" t="s">
        <v>9</v>
      </c>
      <c r="F21" s="155">
        <v>1</v>
      </c>
      <c r="G21" s="156"/>
      <c r="H21" s="155"/>
      <c r="I21" s="266"/>
    </row>
    <row r="22" s="249" customFormat="1" ht="12" outlineLevel="3" spans="1:9">
      <c r="A22" s="261">
        <v>15</v>
      </c>
      <c r="B22" s="153" t="s">
        <v>1456</v>
      </c>
      <c r="C22" s="153" t="s">
        <v>1428</v>
      </c>
      <c r="D22" s="153" t="s">
        <v>1457</v>
      </c>
      <c r="E22" s="154" t="s">
        <v>9</v>
      </c>
      <c r="F22" s="155">
        <v>1</v>
      </c>
      <c r="G22" s="156"/>
      <c r="H22" s="155"/>
      <c r="I22" s="266"/>
    </row>
    <row r="23" s="249" customFormat="1" ht="12" outlineLevel="3" spans="1:9">
      <c r="A23" s="261">
        <v>16</v>
      </c>
      <c r="B23" s="153" t="s">
        <v>1458</v>
      </c>
      <c r="C23" s="153" t="s">
        <v>1428</v>
      </c>
      <c r="D23" s="153" t="s">
        <v>1459</v>
      </c>
      <c r="E23" s="154" t="s">
        <v>9</v>
      </c>
      <c r="F23" s="155">
        <v>1</v>
      </c>
      <c r="G23" s="156"/>
      <c r="H23" s="155"/>
      <c r="I23" s="266"/>
    </row>
    <row r="24" s="249" customFormat="1" ht="12" outlineLevel="3" spans="1:9">
      <c r="A24" s="261">
        <v>17</v>
      </c>
      <c r="B24" s="153" t="s">
        <v>1460</v>
      </c>
      <c r="C24" s="153" t="s">
        <v>1428</v>
      </c>
      <c r="D24" s="153" t="s">
        <v>1461</v>
      </c>
      <c r="E24" s="154" t="s">
        <v>9</v>
      </c>
      <c r="F24" s="155">
        <v>1</v>
      </c>
      <c r="G24" s="156"/>
      <c r="H24" s="155"/>
      <c r="I24" s="266"/>
    </row>
    <row r="25" s="249" customFormat="1" ht="12" outlineLevel="3" spans="1:9">
      <c r="A25" s="261">
        <v>18</v>
      </c>
      <c r="B25" s="153" t="s">
        <v>1462</v>
      </c>
      <c r="C25" s="153" t="s">
        <v>1428</v>
      </c>
      <c r="D25" s="153" t="s">
        <v>1463</v>
      </c>
      <c r="E25" s="154" t="s">
        <v>9</v>
      </c>
      <c r="F25" s="155">
        <v>1</v>
      </c>
      <c r="G25" s="156"/>
      <c r="H25" s="155"/>
      <c r="I25" s="266"/>
    </row>
    <row r="26" s="249" customFormat="1" ht="12" outlineLevel="3" spans="1:9">
      <c r="A26" s="261">
        <v>19</v>
      </c>
      <c r="B26" s="153" t="s">
        <v>1464</v>
      </c>
      <c r="C26" s="153" t="s">
        <v>1428</v>
      </c>
      <c r="D26" s="153" t="s">
        <v>1465</v>
      </c>
      <c r="E26" s="154" t="s">
        <v>9</v>
      </c>
      <c r="F26" s="155">
        <v>1</v>
      </c>
      <c r="G26" s="156"/>
      <c r="H26" s="155"/>
      <c r="I26" s="266"/>
    </row>
    <row r="27" s="249" customFormat="1" ht="12" outlineLevel="3" spans="1:9">
      <c r="A27" s="261">
        <v>20</v>
      </c>
      <c r="B27" s="153" t="s">
        <v>1466</v>
      </c>
      <c r="C27" s="153" t="s">
        <v>1428</v>
      </c>
      <c r="D27" s="153" t="s">
        <v>1467</v>
      </c>
      <c r="E27" s="154" t="s">
        <v>9</v>
      </c>
      <c r="F27" s="155">
        <v>1</v>
      </c>
      <c r="G27" s="156"/>
      <c r="H27" s="155"/>
      <c r="I27" s="266"/>
    </row>
    <row r="28" s="249" customFormat="1" ht="12" outlineLevel="3" spans="1:9">
      <c r="A28" s="261">
        <v>21</v>
      </c>
      <c r="B28" s="153" t="s">
        <v>1468</v>
      </c>
      <c r="C28" s="153" t="s">
        <v>1428</v>
      </c>
      <c r="D28" s="153" t="s">
        <v>1469</v>
      </c>
      <c r="E28" s="154" t="s">
        <v>9</v>
      </c>
      <c r="F28" s="155">
        <v>1</v>
      </c>
      <c r="G28" s="156"/>
      <c r="H28" s="155"/>
      <c r="I28" s="266"/>
    </row>
    <row r="29" s="249" customFormat="1" ht="12" outlineLevel="3" spans="1:9">
      <c r="A29" s="261">
        <v>22</v>
      </c>
      <c r="B29" s="153" t="s">
        <v>1470</v>
      </c>
      <c r="C29" s="153" t="s">
        <v>1428</v>
      </c>
      <c r="D29" s="153" t="s">
        <v>1471</v>
      </c>
      <c r="E29" s="154" t="s">
        <v>9</v>
      </c>
      <c r="F29" s="155">
        <v>1</v>
      </c>
      <c r="G29" s="156"/>
      <c r="H29" s="155"/>
      <c r="I29" s="266"/>
    </row>
    <row r="30" s="249" customFormat="1" ht="12" outlineLevel="3" spans="1:9">
      <c r="A30" s="261">
        <v>23</v>
      </c>
      <c r="B30" s="153" t="s">
        <v>1472</v>
      </c>
      <c r="C30" s="153" t="s">
        <v>1428</v>
      </c>
      <c r="D30" s="153" t="s">
        <v>1473</v>
      </c>
      <c r="E30" s="154" t="s">
        <v>9</v>
      </c>
      <c r="F30" s="155">
        <v>1</v>
      </c>
      <c r="G30" s="156"/>
      <c r="H30" s="155"/>
      <c r="I30" s="266"/>
    </row>
    <row r="31" s="249" customFormat="1" ht="12" outlineLevel="3" spans="1:9">
      <c r="A31" s="261">
        <v>24</v>
      </c>
      <c r="B31" s="153" t="s">
        <v>1474</v>
      </c>
      <c r="C31" s="153" t="s">
        <v>1428</v>
      </c>
      <c r="D31" s="153" t="s">
        <v>1475</v>
      </c>
      <c r="E31" s="154" t="s">
        <v>9</v>
      </c>
      <c r="F31" s="155">
        <v>1</v>
      </c>
      <c r="G31" s="156"/>
      <c r="H31" s="155"/>
      <c r="I31" s="266"/>
    </row>
    <row r="32" s="249" customFormat="1" ht="12" outlineLevel="3" spans="1:9">
      <c r="A32" s="261">
        <v>25</v>
      </c>
      <c r="B32" s="153" t="s">
        <v>1476</v>
      </c>
      <c r="C32" s="153" t="s">
        <v>1477</v>
      </c>
      <c r="D32" s="153" t="s">
        <v>1478</v>
      </c>
      <c r="E32" s="154" t="s">
        <v>9</v>
      </c>
      <c r="F32" s="155">
        <v>2</v>
      </c>
      <c r="G32" s="156"/>
      <c r="H32" s="155"/>
      <c r="I32" s="266"/>
    </row>
    <row r="33" s="249" customFormat="1" ht="12" outlineLevel="3" spans="1:9">
      <c r="A33" s="261">
        <v>26</v>
      </c>
      <c r="B33" s="153" t="s">
        <v>1479</v>
      </c>
      <c r="C33" s="153" t="s">
        <v>1477</v>
      </c>
      <c r="D33" s="153" t="s">
        <v>1480</v>
      </c>
      <c r="E33" s="154" t="s">
        <v>9</v>
      </c>
      <c r="F33" s="155">
        <v>1</v>
      </c>
      <c r="G33" s="156"/>
      <c r="H33" s="155"/>
      <c r="I33" s="266"/>
    </row>
    <row r="34" s="249" customFormat="1" ht="12" outlineLevel="3" spans="1:9">
      <c r="A34" s="261">
        <v>27</v>
      </c>
      <c r="B34" s="153" t="s">
        <v>1481</v>
      </c>
      <c r="C34" s="153" t="s">
        <v>1477</v>
      </c>
      <c r="D34" s="153" t="s">
        <v>1482</v>
      </c>
      <c r="E34" s="154" t="s">
        <v>9</v>
      </c>
      <c r="F34" s="155">
        <v>1</v>
      </c>
      <c r="G34" s="156"/>
      <c r="H34" s="155"/>
      <c r="I34" s="266"/>
    </row>
    <row r="35" s="249" customFormat="1" ht="12" outlineLevel="3" spans="1:9">
      <c r="A35" s="261">
        <v>28</v>
      </c>
      <c r="B35" s="153" t="s">
        <v>1483</v>
      </c>
      <c r="C35" s="153" t="s">
        <v>1477</v>
      </c>
      <c r="D35" s="153" t="s">
        <v>1484</v>
      </c>
      <c r="E35" s="154" t="s">
        <v>9</v>
      </c>
      <c r="F35" s="155">
        <v>3</v>
      </c>
      <c r="G35" s="156"/>
      <c r="H35" s="155"/>
      <c r="I35" s="266"/>
    </row>
    <row r="36" s="249" customFormat="1" ht="20" customHeight="1" outlineLevel="2" spans="1:9">
      <c r="A36" s="261"/>
      <c r="B36" s="153"/>
      <c r="C36" s="153" t="s">
        <v>1485</v>
      </c>
      <c r="D36" s="153"/>
      <c r="E36" s="153"/>
      <c r="F36" s="155"/>
      <c r="G36" s="156"/>
      <c r="H36" s="262"/>
      <c r="I36" s="266"/>
    </row>
    <row r="37" s="249" customFormat="1" ht="48" outlineLevel="3" spans="1:9">
      <c r="A37" s="261">
        <v>29</v>
      </c>
      <c r="B37" s="153" t="s">
        <v>1486</v>
      </c>
      <c r="C37" s="153" t="s">
        <v>1487</v>
      </c>
      <c r="D37" s="153" t="s">
        <v>1488</v>
      </c>
      <c r="E37" s="154" t="s">
        <v>9</v>
      </c>
      <c r="F37" s="155">
        <v>35</v>
      </c>
      <c r="G37" s="156"/>
      <c r="H37" s="155"/>
      <c r="I37" s="266"/>
    </row>
    <row r="38" s="249" customFormat="1" ht="48" outlineLevel="3" spans="1:9">
      <c r="A38" s="261">
        <v>30</v>
      </c>
      <c r="B38" s="153" t="s">
        <v>1489</v>
      </c>
      <c r="C38" s="153" t="s">
        <v>1490</v>
      </c>
      <c r="D38" s="153" t="s">
        <v>1488</v>
      </c>
      <c r="E38" s="154" t="s">
        <v>9</v>
      </c>
      <c r="F38" s="155">
        <v>7</v>
      </c>
      <c r="G38" s="156"/>
      <c r="H38" s="155"/>
      <c r="I38" s="266"/>
    </row>
    <row r="39" s="249" customFormat="1" ht="36" outlineLevel="3" spans="1:9">
      <c r="A39" s="261">
        <v>31</v>
      </c>
      <c r="B39" s="153" t="s">
        <v>1491</v>
      </c>
      <c r="C39" s="153" t="s">
        <v>1492</v>
      </c>
      <c r="D39" s="153" t="s">
        <v>1493</v>
      </c>
      <c r="E39" s="154" t="s">
        <v>421</v>
      </c>
      <c r="F39" s="155">
        <v>37.67</v>
      </c>
      <c r="G39" s="156"/>
      <c r="H39" s="155"/>
      <c r="I39" s="266"/>
    </row>
    <row r="40" s="249" customFormat="1" ht="36" outlineLevel="3" spans="1:9">
      <c r="A40" s="261">
        <v>32</v>
      </c>
      <c r="B40" s="153" t="s">
        <v>1494</v>
      </c>
      <c r="C40" s="153" t="s">
        <v>1492</v>
      </c>
      <c r="D40" s="153" t="s">
        <v>1495</v>
      </c>
      <c r="E40" s="154" t="s">
        <v>421</v>
      </c>
      <c r="F40" s="155">
        <v>71.63</v>
      </c>
      <c r="G40" s="156"/>
      <c r="H40" s="155"/>
      <c r="I40" s="266"/>
    </row>
    <row r="41" s="249" customFormat="1" ht="36" outlineLevel="3" spans="1:9">
      <c r="A41" s="261">
        <v>33</v>
      </c>
      <c r="B41" s="153" t="s">
        <v>1496</v>
      </c>
      <c r="C41" s="153" t="s">
        <v>1492</v>
      </c>
      <c r="D41" s="153" t="s">
        <v>1497</v>
      </c>
      <c r="E41" s="154" t="s">
        <v>421</v>
      </c>
      <c r="F41" s="155">
        <v>183.88</v>
      </c>
      <c r="G41" s="156"/>
      <c r="H41" s="155"/>
      <c r="I41" s="266"/>
    </row>
    <row r="42" s="249" customFormat="1" ht="36" outlineLevel="3" spans="1:9">
      <c r="A42" s="261">
        <v>34</v>
      </c>
      <c r="B42" s="153" t="s">
        <v>1498</v>
      </c>
      <c r="C42" s="153" t="s">
        <v>1492</v>
      </c>
      <c r="D42" s="153" t="s">
        <v>1499</v>
      </c>
      <c r="E42" s="154" t="s">
        <v>421</v>
      </c>
      <c r="F42" s="155">
        <v>194.22</v>
      </c>
      <c r="G42" s="156"/>
      <c r="H42" s="155"/>
      <c r="I42" s="266"/>
    </row>
    <row r="43" s="249" customFormat="1" ht="36" outlineLevel="3" spans="1:9">
      <c r="A43" s="261">
        <v>35</v>
      </c>
      <c r="B43" s="153" t="s">
        <v>1500</v>
      </c>
      <c r="C43" s="153" t="s">
        <v>1492</v>
      </c>
      <c r="D43" s="153" t="s">
        <v>1501</v>
      </c>
      <c r="E43" s="154" t="s">
        <v>421</v>
      </c>
      <c r="F43" s="155">
        <v>456.1</v>
      </c>
      <c r="G43" s="156"/>
      <c r="H43" s="155"/>
      <c r="I43" s="266"/>
    </row>
    <row r="44" s="249" customFormat="1" ht="36" outlineLevel="3" spans="1:9">
      <c r="A44" s="261">
        <v>36</v>
      </c>
      <c r="B44" s="153" t="s">
        <v>1502</v>
      </c>
      <c r="C44" s="153" t="s">
        <v>1492</v>
      </c>
      <c r="D44" s="153" t="s">
        <v>1503</v>
      </c>
      <c r="E44" s="154" t="s">
        <v>421</v>
      </c>
      <c r="F44" s="155">
        <v>120.32</v>
      </c>
      <c r="G44" s="156"/>
      <c r="H44" s="155"/>
      <c r="I44" s="266"/>
    </row>
    <row r="45" s="249" customFormat="1" ht="48" outlineLevel="3" spans="1:9">
      <c r="A45" s="261">
        <v>37</v>
      </c>
      <c r="B45" s="153" t="s">
        <v>1504</v>
      </c>
      <c r="C45" s="153" t="s">
        <v>1492</v>
      </c>
      <c r="D45" s="153" t="s">
        <v>1505</v>
      </c>
      <c r="E45" s="154" t="s">
        <v>421</v>
      </c>
      <c r="F45" s="155">
        <v>93.77</v>
      </c>
      <c r="G45" s="156"/>
      <c r="H45" s="155"/>
      <c r="I45" s="266"/>
    </row>
    <row r="46" s="249" customFormat="1" ht="36" outlineLevel="3" spans="1:9">
      <c r="A46" s="261">
        <v>38</v>
      </c>
      <c r="B46" s="153" t="s">
        <v>1506</v>
      </c>
      <c r="C46" s="153" t="s">
        <v>1492</v>
      </c>
      <c r="D46" s="153" t="s">
        <v>1507</v>
      </c>
      <c r="E46" s="154" t="s">
        <v>421</v>
      </c>
      <c r="F46" s="155">
        <v>18.45</v>
      </c>
      <c r="G46" s="156"/>
      <c r="H46" s="155"/>
      <c r="I46" s="266"/>
    </row>
    <row r="47" s="249" customFormat="1" ht="36" outlineLevel="3" spans="1:9">
      <c r="A47" s="261">
        <v>39</v>
      </c>
      <c r="B47" s="153" t="s">
        <v>1508</v>
      </c>
      <c r="C47" s="153" t="s">
        <v>1492</v>
      </c>
      <c r="D47" s="153" t="s">
        <v>1509</v>
      </c>
      <c r="E47" s="154" t="s">
        <v>421</v>
      </c>
      <c r="F47" s="155">
        <v>49.42</v>
      </c>
      <c r="G47" s="156"/>
      <c r="H47" s="155"/>
      <c r="I47" s="266"/>
    </row>
    <row r="48" s="249" customFormat="1" ht="36" outlineLevel="3" spans="1:9">
      <c r="A48" s="261">
        <v>40</v>
      </c>
      <c r="B48" s="153" t="s">
        <v>1510</v>
      </c>
      <c r="C48" s="153" t="s">
        <v>1511</v>
      </c>
      <c r="D48" s="153" t="s">
        <v>1512</v>
      </c>
      <c r="E48" s="154" t="s">
        <v>421</v>
      </c>
      <c r="F48" s="155">
        <v>136.46</v>
      </c>
      <c r="G48" s="156"/>
      <c r="H48" s="155"/>
      <c r="I48" s="266"/>
    </row>
    <row r="49" s="249" customFormat="1" ht="36" outlineLevel="3" spans="1:9">
      <c r="A49" s="261">
        <v>41</v>
      </c>
      <c r="B49" s="153" t="s">
        <v>1513</v>
      </c>
      <c r="C49" s="153" t="s">
        <v>1511</v>
      </c>
      <c r="D49" s="153" t="s">
        <v>1514</v>
      </c>
      <c r="E49" s="154" t="s">
        <v>421</v>
      </c>
      <c r="F49" s="155">
        <v>146.33</v>
      </c>
      <c r="G49" s="156"/>
      <c r="H49" s="155"/>
      <c r="I49" s="266"/>
    </row>
    <row r="50" s="249" customFormat="1" ht="36" outlineLevel="3" spans="1:9">
      <c r="A50" s="261">
        <v>42</v>
      </c>
      <c r="B50" s="153" t="s">
        <v>1515</v>
      </c>
      <c r="C50" s="153" t="s">
        <v>1511</v>
      </c>
      <c r="D50" s="153" t="s">
        <v>1516</v>
      </c>
      <c r="E50" s="154" t="s">
        <v>421</v>
      </c>
      <c r="F50" s="155">
        <v>119.3</v>
      </c>
      <c r="G50" s="156"/>
      <c r="H50" s="155"/>
      <c r="I50" s="266"/>
    </row>
    <row r="51" s="249" customFormat="1" ht="36" outlineLevel="3" spans="1:9">
      <c r="A51" s="261">
        <v>43</v>
      </c>
      <c r="B51" s="153" t="s">
        <v>1517</v>
      </c>
      <c r="C51" s="153" t="s">
        <v>1511</v>
      </c>
      <c r="D51" s="153" t="s">
        <v>1518</v>
      </c>
      <c r="E51" s="154" t="s">
        <v>421</v>
      </c>
      <c r="F51" s="155">
        <v>63.66</v>
      </c>
      <c r="G51" s="156"/>
      <c r="H51" s="155"/>
      <c r="I51" s="266"/>
    </row>
    <row r="52" s="249" customFormat="1" ht="36" outlineLevel="3" spans="1:9">
      <c r="A52" s="261">
        <v>44</v>
      </c>
      <c r="B52" s="153" t="s">
        <v>1519</v>
      </c>
      <c r="C52" s="153" t="s">
        <v>1511</v>
      </c>
      <c r="D52" s="153" t="s">
        <v>1520</v>
      </c>
      <c r="E52" s="154" t="s">
        <v>421</v>
      </c>
      <c r="F52" s="155">
        <v>29.93</v>
      </c>
      <c r="G52" s="156"/>
      <c r="H52" s="155"/>
      <c r="I52" s="266"/>
    </row>
    <row r="53" s="249" customFormat="1" ht="36" outlineLevel="3" spans="1:9">
      <c r="A53" s="261">
        <v>45</v>
      </c>
      <c r="B53" s="153" t="s">
        <v>1521</v>
      </c>
      <c r="C53" s="153" t="s">
        <v>1511</v>
      </c>
      <c r="D53" s="153" t="s">
        <v>1522</v>
      </c>
      <c r="E53" s="154" t="s">
        <v>421</v>
      </c>
      <c r="F53" s="155">
        <v>6.5</v>
      </c>
      <c r="G53" s="156"/>
      <c r="H53" s="155"/>
      <c r="I53" s="266"/>
    </row>
    <row r="54" s="249" customFormat="1" ht="36" outlineLevel="3" spans="1:9">
      <c r="A54" s="261">
        <v>46</v>
      </c>
      <c r="B54" s="153" t="s">
        <v>1523</v>
      </c>
      <c r="C54" s="153" t="s">
        <v>1511</v>
      </c>
      <c r="D54" s="153" t="s">
        <v>1524</v>
      </c>
      <c r="E54" s="154" t="s">
        <v>421</v>
      </c>
      <c r="F54" s="155">
        <v>136.13</v>
      </c>
      <c r="G54" s="156"/>
      <c r="H54" s="155"/>
      <c r="I54" s="266"/>
    </row>
    <row r="55" s="249" customFormat="1" ht="36" outlineLevel="3" spans="1:9">
      <c r="A55" s="261">
        <v>47</v>
      </c>
      <c r="B55" s="153" t="s">
        <v>1525</v>
      </c>
      <c r="C55" s="153" t="s">
        <v>1511</v>
      </c>
      <c r="D55" s="153" t="s">
        <v>1526</v>
      </c>
      <c r="E55" s="154" t="s">
        <v>421</v>
      </c>
      <c r="F55" s="155">
        <v>6</v>
      </c>
      <c r="G55" s="156"/>
      <c r="H55" s="155"/>
      <c r="I55" s="266"/>
    </row>
    <row r="56" s="249" customFormat="1" ht="36" outlineLevel="3" spans="1:9">
      <c r="A56" s="261">
        <v>48</v>
      </c>
      <c r="B56" s="153" t="s">
        <v>1527</v>
      </c>
      <c r="C56" s="153" t="s">
        <v>1528</v>
      </c>
      <c r="D56" s="153" t="s">
        <v>1529</v>
      </c>
      <c r="E56" s="154" t="s">
        <v>1530</v>
      </c>
      <c r="F56" s="155">
        <v>1453.04</v>
      </c>
      <c r="G56" s="156"/>
      <c r="H56" s="155"/>
      <c r="I56" s="266"/>
    </row>
    <row r="57" s="249" customFormat="1" ht="36" outlineLevel="3" spans="1:9">
      <c r="A57" s="261">
        <v>49</v>
      </c>
      <c r="B57" s="153" t="s">
        <v>1531</v>
      </c>
      <c r="C57" s="153" t="s">
        <v>1532</v>
      </c>
      <c r="D57" s="153" t="s">
        <v>1533</v>
      </c>
      <c r="E57" s="154" t="s">
        <v>421</v>
      </c>
      <c r="F57" s="155">
        <v>7.31</v>
      </c>
      <c r="G57" s="156"/>
      <c r="H57" s="155"/>
      <c r="I57" s="266"/>
    </row>
    <row r="58" s="249" customFormat="1" ht="36" outlineLevel="3" spans="1:9">
      <c r="A58" s="261">
        <v>50</v>
      </c>
      <c r="B58" s="153" t="s">
        <v>1534</v>
      </c>
      <c r="C58" s="153" t="s">
        <v>1532</v>
      </c>
      <c r="D58" s="153" t="s">
        <v>1535</v>
      </c>
      <c r="E58" s="154" t="s">
        <v>421</v>
      </c>
      <c r="F58" s="155">
        <v>6.28</v>
      </c>
      <c r="G58" s="156"/>
      <c r="H58" s="155"/>
      <c r="I58" s="266"/>
    </row>
    <row r="59" s="249" customFormat="1" ht="36" outlineLevel="3" spans="1:9">
      <c r="A59" s="261">
        <v>51</v>
      </c>
      <c r="B59" s="153" t="s">
        <v>1536</v>
      </c>
      <c r="C59" s="153" t="s">
        <v>1537</v>
      </c>
      <c r="D59" s="153" t="s">
        <v>1538</v>
      </c>
      <c r="E59" s="154" t="s">
        <v>421</v>
      </c>
      <c r="F59" s="155">
        <v>777.4</v>
      </c>
      <c r="G59" s="156"/>
      <c r="H59" s="155"/>
      <c r="I59" s="266"/>
    </row>
    <row r="60" s="249" customFormat="1" ht="36" outlineLevel="3" spans="1:9">
      <c r="A60" s="261">
        <v>52</v>
      </c>
      <c r="B60" s="153" t="s">
        <v>1539</v>
      </c>
      <c r="C60" s="153" t="s">
        <v>1537</v>
      </c>
      <c r="D60" s="153" t="s">
        <v>1540</v>
      </c>
      <c r="E60" s="154" t="s">
        <v>421</v>
      </c>
      <c r="F60" s="155">
        <v>227.75</v>
      </c>
      <c r="G60" s="156"/>
      <c r="H60" s="155"/>
      <c r="I60" s="266"/>
    </row>
    <row r="61" s="249" customFormat="1" ht="48" outlineLevel="3" spans="1:9">
      <c r="A61" s="261">
        <v>53</v>
      </c>
      <c r="B61" s="153" t="s">
        <v>1541</v>
      </c>
      <c r="C61" s="153" t="s">
        <v>21</v>
      </c>
      <c r="D61" s="153" t="s">
        <v>1542</v>
      </c>
      <c r="E61" s="154" t="s">
        <v>421</v>
      </c>
      <c r="F61" s="155">
        <v>87.48</v>
      </c>
      <c r="G61" s="156"/>
      <c r="H61" s="155"/>
      <c r="I61" s="266"/>
    </row>
    <row r="62" s="249" customFormat="1" ht="36" outlineLevel="3" spans="1:9">
      <c r="A62" s="261">
        <v>54</v>
      </c>
      <c r="B62" s="153" t="s">
        <v>1543</v>
      </c>
      <c r="C62" s="153" t="s">
        <v>1537</v>
      </c>
      <c r="D62" s="153" t="s">
        <v>1544</v>
      </c>
      <c r="E62" s="154" t="s">
        <v>421</v>
      </c>
      <c r="F62" s="155">
        <v>925.81</v>
      </c>
      <c r="G62" s="156"/>
      <c r="H62" s="155"/>
      <c r="I62" s="266"/>
    </row>
    <row r="63" s="249" customFormat="1" ht="36" outlineLevel="3" spans="1:9">
      <c r="A63" s="261">
        <v>55</v>
      </c>
      <c r="B63" s="153" t="s">
        <v>1545</v>
      </c>
      <c r="C63" s="153" t="s">
        <v>1546</v>
      </c>
      <c r="D63" s="153" t="s">
        <v>1547</v>
      </c>
      <c r="E63" s="154" t="s">
        <v>421</v>
      </c>
      <c r="F63" s="155">
        <v>36.48</v>
      </c>
      <c r="G63" s="156"/>
      <c r="H63" s="155"/>
      <c r="I63" s="266"/>
    </row>
    <row r="64" s="249" customFormat="1" ht="36" outlineLevel="3" spans="1:9">
      <c r="A64" s="261">
        <v>56</v>
      </c>
      <c r="B64" s="153" t="s">
        <v>1548</v>
      </c>
      <c r="C64" s="153" t="s">
        <v>1537</v>
      </c>
      <c r="D64" s="153" t="s">
        <v>1549</v>
      </c>
      <c r="E64" s="154" t="s">
        <v>421</v>
      </c>
      <c r="F64" s="155">
        <v>56.54</v>
      </c>
      <c r="G64" s="156"/>
      <c r="H64" s="155"/>
      <c r="I64" s="266"/>
    </row>
    <row r="65" s="249" customFormat="1" ht="36" outlineLevel="3" spans="1:9">
      <c r="A65" s="261">
        <v>57</v>
      </c>
      <c r="B65" s="153" t="s">
        <v>1550</v>
      </c>
      <c r="C65" s="153" t="s">
        <v>1537</v>
      </c>
      <c r="D65" s="153" t="s">
        <v>1551</v>
      </c>
      <c r="E65" s="154" t="s">
        <v>421</v>
      </c>
      <c r="F65" s="155">
        <v>10.58</v>
      </c>
      <c r="G65" s="156"/>
      <c r="H65" s="155"/>
      <c r="I65" s="266"/>
    </row>
    <row r="66" s="249" customFormat="1" ht="36" outlineLevel="3" spans="1:9">
      <c r="A66" s="261">
        <v>58</v>
      </c>
      <c r="B66" s="153" t="s">
        <v>1552</v>
      </c>
      <c r="C66" s="153" t="s">
        <v>1537</v>
      </c>
      <c r="D66" s="153" t="s">
        <v>1553</v>
      </c>
      <c r="E66" s="154" t="s">
        <v>421</v>
      </c>
      <c r="F66" s="155">
        <v>128</v>
      </c>
      <c r="G66" s="156"/>
      <c r="H66" s="155"/>
      <c r="I66" s="266"/>
    </row>
    <row r="67" s="249" customFormat="1" ht="36" outlineLevel="3" spans="1:9">
      <c r="A67" s="261">
        <v>59</v>
      </c>
      <c r="B67" s="153" t="s">
        <v>1554</v>
      </c>
      <c r="C67" s="153" t="s">
        <v>1537</v>
      </c>
      <c r="D67" s="153" t="s">
        <v>1555</v>
      </c>
      <c r="E67" s="154" t="s">
        <v>421</v>
      </c>
      <c r="F67" s="155">
        <v>6.52</v>
      </c>
      <c r="G67" s="156"/>
      <c r="H67" s="155"/>
      <c r="I67" s="266"/>
    </row>
    <row r="68" s="249" customFormat="1" ht="48" outlineLevel="3" spans="1:9">
      <c r="A68" s="261">
        <v>60</v>
      </c>
      <c r="B68" s="153" t="s">
        <v>1556</v>
      </c>
      <c r="C68" s="153" t="s">
        <v>1557</v>
      </c>
      <c r="D68" s="153" t="s">
        <v>1558</v>
      </c>
      <c r="E68" s="154" t="s">
        <v>421</v>
      </c>
      <c r="F68" s="155">
        <v>24.95</v>
      </c>
      <c r="G68" s="156"/>
      <c r="H68" s="155"/>
      <c r="I68" s="266"/>
    </row>
    <row r="69" s="249" customFormat="1" ht="36" outlineLevel="3" spans="1:9">
      <c r="A69" s="261">
        <v>61</v>
      </c>
      <c r="B69" s="153" t="s">
        <v>1559</v>
      </c>
      <c r="C69" s="153" t="s">
        <v>1560</v>
      </c>
      <c r="D69" s="153" t="s">
        <v>1561</v>
      </c>
      <c r="E69" s="154" t="s">
        <v>421</v>
      </c>
      <c r="F69" s="155">
        <v>33.24</v>
      </c>
      <c r="G69" s="156"/>
      <c r="H69" s="155"/>
      <c r="I69" s="266"/>
    </row>
    <row r="70" s="249" customFormat="1" ht="36" outlineLevel="3" spans="1:9">
      <c r="A70" s="261">
        <v>62</v>
      </c>
      <c r="B70" s="153" t="s">
        <v>1562</v>
      </c>
      <c r="C70" s="153" t="s">
        <v>1560</v>
      </c>
      <c r="D70" s="153" t="s">
        <v>1563</v>
      </c>
      <c r="E70" s="154" t="s">
        <v>421</v>
      </c>
      <c r="F70" s="155">
        <v>39.16</v>
      </c>
      <c r="G70" s="156"/>
      <c r="H70" s="155"/>
      <c r="I70" s="266"/>
    </row>
    <row r="71" s="249" customFormat="1" ht="36" outlineLevel="3" spans="1:9">
      <c r="A71" s="261">
        <v>63</v>
      </c>
      <c r="B71" s="153" t="s">
        <v>1564</v>
      </c>
      <c r="C71" s="153" t="s">
        <v>1560</v>
      </c>
      <c r="D71" s="153" t="s">
        <v>1565</v>
      </c>
      <c r="E71" s="154" t="s">
        <v>421</v>
      </c>
      <c r="F71" s="155">
        <v>56.55</v>
      </c>
      <c r="G71" s="156"/>
      <c r="H71" s="155"/>
      <c r="I71" s="266"/>
    </row>
    <row r="72" s="249" customFormat="1" ht="36" outlineLevel="3" spans="1:9">
      <c r="A72" s="261">
        <v>64</v>
      </c>
      <c r="B72" s="153" t="s">
        <v>1566</v>
      </c>
      <c r="C72" s="153" t="s">
        <v>1560</v>
      </c>
      <c r="D72" s="153" t="s">
        <v>1567</v>
      </c>
      <c r="E72" s="154" t="s">
        <v>421</v>
      </c>
      <c r="F72" s="155">
        <v>1357.45</v>
      </c>
      <c r="G72" s="156"/>
      <c r="H72" s="155"/>
      <c r="I72" s="266"/>
    </row>
    <row r="73" s="249" customFormat="1" ht="36" outlineLevel="3" spans="1:9">
      <c r="A73" s="261">
        <v>65</v>
      </c>
      <c r="B73" s="153" t="s">
        <v>1568</v>
      </c>
      <c r="C73" s="153" t="s">
        <v>1560</v>
      </c>
      <c r="D73" s="153" t="s">
        <v>1569</v>
      </c>
      <c r="E73" s="154" t="s">
        <v>421</v>
      </c>
      <c r="F73" s="155">
        <v>31.26</v>
      </c>
      <c r="G73" s="156"/>
      <c r="H73" s="155"/>
      <c r="I73" s="266"/>
    </row>
    <row r="74" s="249" customFormat="1" ht="36" outlineLevel="3" spans="1:9">
      <c r="A74" s="261">
        <v>66</v>
      </c>
      <c r="B74" s="153" t="s">
        <v>1570</v>
      </c>
      <c r="C74" s="153" t="s">
        <v>1560</v>
      </c>
      <c r="D74" s="153" t="s">
        <v>1571</v>
      </c>
      <c r="E74" s="154" t="s">
        <v>421</v>
      </c>
      <c r="F74" s="155">
        <v>673.31</v>
      </c>
      <c r="G74" s="156"/>
      <c r="H74" s="155"/>
      <c r="I74" s="266"/>
    </row>
    <row r="75" s="249" customFormat="1" ht="36" outlineLevel="3" spans="1:9">
      <c r="A75" s="261">
        <v>67</v>
      </c>
      <c r="B75" s="153" t="s">
        <v>1572</v>
      </c>
      <c r="C75" s="153" t="s">
        <v>1560</v>
      </c>
      <c r="D75" s="153" t="s">
        <v>1573</v>
      </c>
      <c r="E75" s="154" t="s">
        <v>421</v>
      </c>
      <c r="F75" s="155">
        <v>51.5</v>
      </c>
      <c r="G75" s="156"/>
      <c r="H75" s="155"/>
      <c r="I75" s="266"/>
    </row>
    <row r="76" s="249" customFormat="1" ht="36" outlineLevel="3" spans="1:9">
      <c r="A76" s="261">
        <v>68</v>
      </c>
      <c r="B76" s="153" t="s">
        <v>1574</v>
      </c>
      <c r="C76" s="153" t="s">
        <v>1560</v>
      </c>
      <c r="D76" s="153" t="s">
        <v>1575</v>
      </c>
      <c r="E76" s="154" t="s">
        <v>421</v>
      </c>
      <c r="F76" s="155">
        <v>858.9</v>
      </c>
      <c r="G76" s="156"/>
      <c r="H76" s="155"/>
      <c r="I76" s="266"/>
    </row>
    <row r="77" s="249" customFormat="1" ht="36" outlineLevel="3" spans="1:9">
      <c r="A77" s="261">
        <v>69</v>
      </c>
      <c r="B77" s="153" t="s">
        <v>1576</v>
      </c>
      <c r="C77" s="153" t="s">
        <v>1560</v>
      </c>
      <c r="D77" s="153" t="s">
        <v>1577</v>
      </c>
      <c r="E77" s="154" t="s">
        <v>421</v>
      </c>
      <c r="F77" s="155">
        <v>563.15</v>
      </c>
      <c r="G77" s="156"/>
      <c r="H77" s="155"/>
      <c r="I77" s="266"/>
    </row>
    <row r="78" s="249" customFormat="1" ht="36" outlineLevel="3" spans="1:9">
      <c r="A78" s="261">
        <v>70</v>
      </c>
      <c r="B78" s="153" t="s">
        <v>1578</v>
      </c>
      <c r="C78" s="153" t="s">
        <v>1560</v>
      </c>
      <c r="D78" s="153" t="s">
        <v>1579</v>
      </c>
      <c r="E78" s="154" t="s">
        <v>421</v>
      </c>
      <c r="F78" s="155">
        <v>67.11</v>
      </c>
      <c r="G78" s="156"/>
      <c r="H78" s="155"/>
      <c r="I78" s="266"/>
    </row>
    <row r="79" s="249" customFormat="1" ht="36" outlineLevel="3" spans="1:9">
      <c r="A79" s="261">
        <v>71</v>
      </c>
      <c r="B79" s="153" t="s">
        <v>1580</v>
      </c>
      <c r="C79" s="153" t="s">
        <v>1560</v>
      </c>
      <c r="D79" s="153" t="s">
        <v>1581</v>
      </c>
      <c r="E79" s="154" t="s">
        <v>421</v>
      </c>
      <c r="F79" s="155">
        <v>33.24</v>
      </c>
      <c r="G79" s="156"/>
      <c r="H79" s="155"/>
      <c r="I79" s="266"/>
    </row>
    <row r="80" s="249" customFormat="1" ht="36" outlineLevel="3" spans="1:9">
      <c r="A80" s="261">
        <v>72</v>
      </c>
      <c r="B80" s="153" t="s">
        <v>1582</v>
      </c>
      <c r="C80" s="153" t="s">
        <v>1560</v>
      </c>
      <c r="D80" s="153" t="s">
        <v>1583</v>
      </c>
      <c r="E80" s="154" t="s">
        <v>421</v>
      </c>
      <c r="F80" s="155">
        <v>155.24</v>
      </c>
      <c r="G80" s="156"/>
      <c r="H80" s="155"/>
      <c r="I80" s="266"/>
    </row>
    <row r="81" s="249" customFormat="1" ht="36" outlineLevel="3" spans="1:9">
      <c r="A81" s="261">
        <v>73</v>
      </c>
      <c r="B81" s="153" t="s">
        <v>1584</v>
      </c>
      <c r="C81" s="153" t="s">
        <v>1560</v>
      </c>
      <c r="D81" s="153" t="s">
        <v>1585</v>
      </c>
      <c r="E81" s="154" t="s">
        <v>421</v>
      </c>
      <c r="F81" s="155">
        <v>69.66</v>
      </c>
      <c r="G81" s="156"/>
      <c r="H81" s="155"/>
      <c r="I81" s="266"/>
    </row>
    <row r="82" s="249" customFormat="1" ht="36" outlineLevel="3" spans="1:9">
      <c r="A82" s="261">
        <v>74</v>
      </c>
      <c r="B82" s="153" t="s">
        <v>1586</v>
      </c>
      <c r="C82" s="153" t="s">
        <v>1560</v>
      </c>
      <c r="D82" s="153" t="s">
        <v>1587</v>
      </c>
      <c r="E82" s="154" t="s">
        <v>421</v>
      </c>
      <c r="F82" s="155">
        <v>800.29</v>
      </c>
      <c r="G82" s="156"/>
      <c r="H82" s="155"/>
      <c r="I82" s="266"/>
    </row>
    <row r="83" s="249" customFormat="1" ht="36" outlineLevel="3" spans="1:9">
      <c r="A83" s="261">
        <v>75</v>
      </c>
      <c r="B83" s="153" t="s">
        <v>1588</v>
      </c>
      <c r="C83" s="153" t="s">
        <v>1560</v>
      </c>
      <c r="D83" s="153" t="s">
        <v>1589</v>
      </c>
      <c r="E83" s="154" t="s">
        <v>421</v>
      </c>
      <c r="F83" s="155">
        <v>1026.94</v>
      </c>
      <c r="G83" s="156"/>
      <c r="H83" s="155"/>
      <c r="I83" s="266"/>
    </row>
    <row r="84" s="249" customFormat="1" ht="36" outlineLevel="3" spans="1:9">
      <c r="A84" s="261">
        <v>76</v>
      </c>
      <c r="B84" s="153" t="s">
        <v>1590</v>
      </c>
      <c r="C84" s="153" t="s">
        <v>1560</v>
      </c>
      <c r="D84" s="153" t="s">
        <v>1591</v>
      </c>
      <c r="E84" s="154" t="s">
        <v>421</v>
      </c>
      <c r="F84" s="155">
        <v>406.09</v>
      </c>
      <c r="G84" s="156"/>
      <c r="H84" s="155"/>
      <c r="I84" s="266"/>
    </row>
    <row r="85" s="249" customFormat="1" ht="36" outlineLevel="3" spans="1:9">
      <c r="A85" s="261">
        <v>77</v>
      </c>
      <c r="B85" s="153" t="s">
        <v>1592</v>
      </c>
      <c r="C85" s="153" t="s">
        <v>1560</v>
      </c>
      <c r="D85" s="153" t="s">
        <v>1593</v>
      </c>
      <c r="E85" s="154" t="s">
        <v>421</v>
      </c>
      <c r="F85" s="155">
        <v>239.76</v>
      </c>
      <c r="G85" s="156"/>
      <c r="H85" s="155"/>
      <c r="I85" s="266"/>
    </row>
    <row r="86" s="249" customFormat="1" ht="36" outlineLevel="3" spans="1:9">
      <c r="A86" s="261">
        <v>78</v>
      </c>
      <c r="B86" s="153" t="s">
        <v>1594</v>
      </c>
      <c r="C86" s="153" t="s">
        <v>1560</v>
      </c>
      <c r="D86" s="153" t="s">
        <v>1595</v>
      </c>
      <c r="E86" s="154" t="s">
        <v>421</v>
      </c>
      <c r="F86" s="155">
        <v>677.83</v>
      </c>
      <c r="G86" s="156"/>
      <c r="H86" s="155"/>
      <c r="I86" s="266"/>
    </row>
    <row r="87" s="249" customFormat="1" ht="36" outlineLevel="3" spans="1:9">
      <c r="A87" s="261">
        <v>79</v>
      </c>
      <c r="B87" s="153" t="s">
        <v>1596</v>
      </c>
      <c r="C87" s="153" t="s">
        <v>1560</v>
      </c>
      <c r="D87" s="153" t="s">
        <v>1597</v>
      </c>
      <c r="E87" s="154" t="s">
        <v>421</v>
      </c>
      <c r="F87" s="155">
        <v>13.32</v>
      </c>
      <c r="G87" s="156"/>
      <c r="H87" s="155"/>
      <c r="I87" s="266"/>
    </row>
    <row r="88" s="249" customFormat="1" ht="36" outlineLevel="3" spans="1:9">
      <c r="A88" s="261">
        <v>80</v>
      </c>
      <c r="B88" s="153" t="s">
        <v>1598</v>
      </c>
      <c r="C88" s="153" t="s">
        <v>1560</v>
      </c>
      <c r="D88" s="153" t="s">
        <v>1599</v>
      </c>
      <c r="E88" s="154" t="s">
        <v>421</v>
      </c>
      <c r="F88" s="155">
        <v>216.47</v>
      </c>
      <c r="G88" s="156"/>
      <c r="H88" s="155"/>
      <c r="I88" s="266"/>
    </row>
    <row r="89" s="249" customFormat="1" ht="36" outlineLevel="3" spans="1:9">
      <c r="A89" s="261">
        <v>81</v>
      </c>
      <c r="B89" s="153" t="s">
        <v>1600</v>
      </c>
      <c r="C89" s="153" t="s">
        <v>1560</v>
      </c>
      <c r="D89" s="153" t="s">
        <v>1601</v>
      </c>
      <c r="E89" s="154" t="s">
        <v>421</v>
      </c>
      <c r="F89" s="155">
        <v>279.87</v>
      </c>
      <c r="G89" s="156"/>
      <c r="H89" s="155"/>
      <c r="I89" s="266"/>
    </row>
    <row r="90" s="249" customFormat="1" ht="36" outlineLevel="3" spans="1:9">
      <c r="A90" s="261">
        <v>82</v>
      </c>
      <c r="B90" s="153" t="s">
        <v>1602</v>
      </c>
      <c r="C90" s="153" t="s">
        <v>1560</v>
      </c>
      <c r="D90" s="153" t="s">
        <v>1603</v>
      </c>
      <c r="E90" s="154" t="s">
        <v>421</v>
      </c>
      <c r="F90" s="155">
        <v>204.65</v>
      </c>
      <c r="G90" s="156"/>
      <c r="H90" s="155"/>
      <c r="I90" s="266"/>
    </row>
    <row r="91" s="249" customFormat="1" ht="36" outlineLevel="3" spans="1:9">
      <c r="A91" s="261">
        <v>83</v>
      </c>
      <c r="B91" s="153" t="s">
        <v>1604</v>
      </c>
      <c r="C91" s="153" t="s">
        <v>1560</v>
      </c>
      <c r="D91" s="153" t="s">
        <v>1605</v>
      </c>
      <c r="E91" s="154" t="s">
        <v>421</v>
      </c>
      <c r="F91" s="155">
        <v>153.86</v>
      </c>
      <c r="G91" s="156"/>
      <c r="H91" s="155"/>
      <c r="I91" s="266"/>
    </row>
    <row r="92" s="249" customFormat="1" ht="36" outlineLevel="3" spans="1:9">
      <c r="A92" s="261">
        <v>84</v>
      </c>
      <c r="B92" s="153" t="s">
        <v>1606</v>
      </c>
      <c r="C92" s="153" t="s">
        <v>1560</v>
      </c>
      <c r="D92" s="153" t="s">
        <v>1607</v>
      </c>
      <c r="E92" s="154" t="s">
        <v>421</v>
      </c>
      <c r="F92" s="155">
        <v>488.53</v>
      </c>
      <c r="G92" s="156"/>
      <c r="H92" s="155"/>
      <c r="I92" s="266"/>
    </row>
    <row r="93" s="249" customFormat="1" ht="36" outlineLevel="3" spans="1:9">
      <c r="A93" s="261">
        <v>85</v>
      </c>
      <c r="B93" s="153" t="s">
        <v>1608</v>
      </c>
      <c r="C93" s="153" t="s">
        <v>1560</v>
      </c>
      <c r="D93" s="153" t="s">
        <v>1609</v>
      </c>
      <c r="E93" s="154" t="s">
        <v>421</v>
      </c>
      <c r="F93" s="155">
        <v>55.35</v>
      </c>
      <c r="G93" s="156"/>
      <c r="H93" s="155"/>
      <c r="I93" s="266"/>
    </row>
    <row r="94" s="249" customFormat="1" ht="36" outlineLevel="3" spans="1:9">
      <c r="A94" s="261">
        <v>86</v>
      </c>
      <c r="B94" s="153" t="s">
        <v>1610</v>
      </c>
      <c r="C94" s="153" t="s">
        <v>1560</v>
      </c>
      <c r="D94" s="153" t="s">
        <v>1611</v>
      </c>
      <c r="E94" s="154" t="s">
        <v>421</v>
      </c>
      <c r="F94" s="155">
        <v>210.21</v>
      </c>
      <c r="G94" s="156"/>
      <c r="H94" s="155"/>
      <c r="I94" s="266"/>
    </row>
    <row r="95" s="249" customFormat="1" ht="36" outlineLevel="3" spans="1:9">
      <c r="A95" s="261">
        <v>87</v>
      </c>
      <c r="B95" s="153" t="s">
        <v>1612</v>
      </c>
      <c r="C95" s="153" t="s">
        <v>1560</v>
      </c>
      <c r="D95" s="153" t="s">
        <v>1613</v>
      </c>
      <c r="E95" s="154" t="s">
        <v>421</v>
      </c>
      <c r="F95" s="155">
        <v>674.18</v>
      </c>
      <c r="G95" s="156"/>
      <c r="H95" s="155"/>
      <c r="I95" s="266"/>
    </row>
    <row r="96" s="249" customFormat="1" ht="36" outlineLevel="3" spans="1:9">
      <c r="A96" s="261">
        <v>88</v>
      </c>
      <c r="B96" s="153" t="s">
        <v>1614</v>
      </c>
      <c r="C96" s="153" t="s">
        <v>1560</v>
      </c>
      <c r="D96" s="153" t="s">
        <v>1615</v>
      </c>
      <c r="E96" s="154" t="s">
        <v>421</v>
      </c>
      <c r="F96" s="155">
        <v>49.01</v>
      </c>
      <c r="G96" s="156"/>
      <c r="H96" s="155"/>
      <c r="I96" s="266"/>
    </row>
    <row r="97" s="249" customFormat="1" ht="36" outlineLevel="3" spans="1:9">
      <c r="A97" s="261">
        <v>89</v>
      </c>
      <c r="B97" s="153" t="s">
        <v>1616</v>
      </c>
      <c r="C97" s="153" t="s">
        <v>1560</v>
      </c>
      <c r="D97" s="153" t="s">
        <v>1617</v>
      </c>
      <c r="E97" s="154" t="s">
        <v>421</v>
      </c>
      <c r="F97" s="155">
        <v>13.21</v>
      </c>
      <c r="G97" s="156"/>
      <c r="H97" s="155"/>
      <c r="I97" s="266"/>
    </row>
    <row r="98" s="249" customFormat="1" ht="36" outlineLevel="3" spans="1:9">
      <c r="A98" s="261">
        <v>90</v>
      </c>
      <c r="B98" s="153" t="s">
        <v>1618</v>
      </c>
      <c r="C98" s="153" t="s">
        <v>1560</v>
      </c>
      <c r="D98" s="153" t="s">
        <v>1619</v>
      </c>
      <c r="E98" s="154" t="s">
        <v>421</v>
      </c>
      <c r="F98" s="155">
        <v>182.48</v>
      </c>
      <c r="G98" s="156"/>
      <c r="H98" s="155"/>
      <c r="I98" s="266"/>
    </row>
    <row r="99" s="249" customFormat="1" ht="36" outlineLevel="3" spans="1:9">
      <c r="A99" s="261">
        <v>91</v>
      </c>
      <c r="B99" s="153" t="s">
        <v>1620</v>
      </c>
      <c r="C99" s="153" t="s">
        <v>1560</v>
      </c>
      <c r="D99" s="153" t="s">
        <v>1621</v>
      </c>
      <c r="E99" s="154" t="s">
        <v>421</v>
      </c>
      <c r="F99" s="155">
        <v>354.1</v>
      </c>
      <c r="G99" s="156"/>
      <c r="H99" s="155"/>
      <c r="I99" s="266"/>
    </row>
    <row r="100" s="249" customFormat="1" ht="36" outlineLevel="3" spans="1:9">
      <c r="A100" s="261">
        <v>92</v>
      </c>
      <c r="B100" s="153" t="s">
        <v>1622</v>
      </c>
      <c r="C100" s="153" t="s">
        <v>1560</v>
      </c>
      <c r="D100" s="153" t="s">
        <v>1623</v>
      </c>
      <c r="E100" s="154" t="s">
        <v>421</v>
      </c>
      <c r="F100" s="155">
        <v>1230.87</v>
      </c>
      <c r="G100" s="156"/>
      <c r="H100" s="155"/>
      <c r="I100" s="266"/>
    </row>
    <row r="101" s="249" customFormat="1" ht="36" outlineLevel="3" spans="1:9">
      <c r="A101" s="261">
        <v>93</v>
      </c>
      <c r="B101" s="153" t="s">
        <v>1624</v>
      </c>
      <c r="C101" s="153" t="s">
        <v>1560</v>
      </c>
      <c r="D101" s="153" t="s">
        <v>1625</v>
      </c>
      <c r="E101" s="154" t="s">
        <v>421</v>
      </c>
      <c r="F101" s="155">
        <v>2906.55</v>
      </c>
      <c r="G101" s="156"/>
      <c r="H101" s="155"/>
      <c r="I101" s="266"/>
    </row>
    <row r="102" s="249" customFormat="1" ht="36" outlineLevel="3" spans="1:9">
      <c r="A102" s="261">
        <v>94</v>
      </c>
      <c r="B102" s="153" t="s">
        <v>1626</v>
      </c>
      <c r="C102" s="153" t="s">
        <v>1560</v>
      </c>
      <c r="D102" s="153" t="s">
        <v>1627</v>
      </c>
      <c r="E102" s="154" t="s">
        <v>421</v>
      </c>
      <c r="F102" s="155">
        <v>86.08</v>
      </c>
      <c r="G102" s="156"/>
      <c r="H102" s="155"/>
      <c r="I102" s="266"/>
    </row>
    <row r="103" s="249" customFormat="1" ht="36" outlineLevel="3" spans="1:9">
      <c r="A103" s="261">
        <v>95</v>
      </c>
      <c r="B103" s="153" t="s">
        <v>1628</v>
      </c>
      <c r="C103" s="153" t="s">
        <v>1560</v>
      </c>
      <c r="D103" s="153" t="s">
        <v>1629</v>
      </c>
      <c r="E103" s="154" t="s">
        <v>421</v>
      </c>
      <c r="F103" s="155">
        <v>416.63</v>
      </c>
      <c r="G103" s="156"/>
      <c r="H103" s="155"/>
      <c r="I103" s="266"/>
    </row>
    <row r="104" s="249" customFormat="1" ht="36" outlineLevel="3" spans="1:9">
      <c r="A104" s="261">
        <v>96</v>
      </c>
      <c r="B104" s="153" t="s">
        <v>1630</v>
      </c>
      <c r="C104" s="153" t="s">
        <v>1631</v>
      </c>
      <c r="D104" s="153" t="s">
        <v>1632</v>
      </c>
      <c r="E104" s="154" t="s">
        <v>17</v>
      </c>
      <c r="F104" s="155">
        <v>64</v>
      </c>
      <c r="G104" s="156"/>
      <c r="H104" s="155"/>
      <c r="I104" s="266"/>
    </row>
    <row r="105" s="249" customFormat="1" ht="36" outlineLevel="3" spans="1:9">
      <c r="A105" s="261">
        <v>97</v>
      </c>
      <c r="B105" s="153" t="s">
        <v>1633</v>
      </c>
      <c r="C105" s="153" t="s">
        <v>1631</v>
      </c>
      <c r="D105" s="153" t="s">
        <v>1634</v>
      </c>
      <c r="E105" s="154" t="s">
        <v>17</v>
      </c>
      <c r="F105" s="155">
        <v>18</v>
      </c>
      <c r="G105" s="156"/>
      <c r="H105" s="155"/>
      <c r="I105" s="266"/>
    </row>
    <row r="106" s="249" customFormat="1" ht="36" outlineLevel="3" spans="1:9">
      <c r="A106" s="261">
        <v>98</v>
      </c>
      <c r="B106" s="153" t="s">
        <v>1635</v>
      </c>
      <c r="C106" s="153" t="s">
        <v>1631</v>
      </c>
      <c r="D106" s="153" t="s">
        <v>1636</v>
      </c>
      <c r="E106" s="154" t="s">
        <v>17</v>
      </c>
      <c r="F106" s="155">
        <v>8</v>
      </c>
      <c r="G106" s="156"/>
      <c r="H106" s="155"/>
      <c r="I106" s="266"/>
    </row>
    <row r="107" s="249" customFormat="1" ht="36" outlineLevel="3" spans="1:9">
      <c r="A107" s="261">
        <v>99</v>
      </c>
      <c r="B107" s="153" t="s">
        <v>1637</v>
      </c>
      <c r="C107" s="153" t="s">
        <v>1631</v>
      </c>
      <c r="D107" s="153" t="s">
        <v>1638</v>
      </c>
      <c r="E107" s="154" t="s">
        <v>17</v>
      </c>
      <c r="F107" s="155">
        <v>20</v>
      </c>
      <c r="G107" s="156"/>
      <c r="H107" s="155"/>
      <c r="I107" s="266"/>
    </row>
    <row r="108" s="249" customFormat="1" ht="36" outlineLevel="3" spans="1:9">
      <c r="A108" s="261">
        <v>100</v>
      </c>
      <c r="B108" s="153" t="s">
        <v>1639</v>
      </c>
      <c r="C108" s="153" t="s">
        <v>1640</v>
      </c>
      <c r="D108" s="153" t="s">
        <v>1641</v>
      </c>
      <c r="E108" s="154" t="s">
        <v>421</v>
      </c>
      <c r="F108" s="155">
        <v>137.72</v>
      </c>
      <c r="G108" s="156"/>
      <c r="H108" s="155"/>
      <c r="I108" s="266"/>
    </row>
    <row r="109" s="249" customFormat="1" ht="36" outlineLevel="3" spans="1:9">
      <c r="A109" s="261">
        <v>101</v>
      </c>
      <c r="B109" s="153" t="s">
        <v>1642</v>
      </c>
      <c r="C109" s="153" t="s">
        <v>1640</v>
      </c>
      <c r="D109" s="153" t="s">
        <v>1643</v>
      </c>
      <c r="E109" s="154" t="s">
        <v>421</v>
      </c>
      <c r="F109" s="155">
        <v>7828.04</v>
      </c>
      <c r="G109" s="156"/>
      <c r="H109" s="155"/>
      <c r="I109" s="266"/>
    </row>
    <row r="110" s="249" customFormat="1" ht="36" outlineLevel="3" spans="1:9">
      <c r="A110" s="261">
        <v>102</v>
      </c>
      <c r="B110" s="153" t="s">
        <v>1644</v>
      </c>
      <c r="C110" s="153" t="s">
        <v>1640</v>
      </c>
      <c r="D110" s="153" t="s">
        <v>1645</v>
      </c>
      <c r="E110" s="154" t="s">
        <v>421</v>
      </c>
      <c r="F110" s="155">
        <v>3051.05</v>
      </c>
      <c r="G110" s="156"/>
      <c r="H110" s="155"/>
      <c r="I110" s="266"/>
    </row>
    <row r="111" s="249" customFormat="1" ht="36" outlineLevel="3" spans="1:9">
      <c r="A111" s="261">
        <v>103</v>
      </c>
      <c r="B111" s="153" t="s">
        <v>1646</v>
      </c>
      <c r="C111" s="153" t="s">
        <v>1640</v>
      </c>
      <c r="D111" s="153" t="s">
        <v>1647</v>
      </c>
      <c r="E111" s="154" t="s">
        <v>421</v>
      </c>
      <c r="F111" s="155">
        <v>175.7</v>
      </c>
      <c r="G111" s="156"/>
      <c r="H111" s="155"/>
      <c r="I111" s="266"/>
    </row>
    <row r="112" s="249" customFormat="1" ht="36" outlineLevel="3" spans="1:9">
      <c r="A112" s="261">
        <v>104</v>
      </c>
      <c r="B112" s="153" t="s">
        <v>1648</v>
      </c>
      <c r="C112" s="153" t="s">
        <v>1640</v>
      </c>
      <c r="D112" s="153" t="s">
        <v>1649</v>
      </c>
      <c r="E112" s="154" t="s">
        <v>421</v>
      </c>
      <c r="F112" s="155">
        <v>48.27</v>
      </c>
      <c r="G112" s="156"/>
      <c r="H112" s="155"/>
      <c r="I112" s="266"/>
    </row>
    <row r="113" s="249" customFormat="1" ht="36" outlineLevel="3" spans="1:9">
      <c r="A113" s="261">
        <v>105</v>
      </c>
      <c r="B113" s="153" t="s">
        <v>1650</v>
      </c>
      <c r="C113" s="153" t="s">
        <v>1640</v>
      </c>
      <c r="D113" s="153" t="s">
        <v>1651</v>
      </c>
      <c r="E113" s="154" t="s">
        <v>421</v>
      </c>
      <c r="F113" s="155">
        <v>197.33</v>
      </c>
      <c r="G113" s="156"/>
      <c r="H113" s="155"/>
      <c r="I113" s="266"/>
    </row>
    <row r="114" s="249" customFormat="1" ht="36" outlineLevel="3" spans="1:9">
      <c r="A114" s="261">
        <v>106</v>
      </c>
      <c r="B114" s="153" t="s">
        <v>1652</v>
      </c>
      <c r="C114" s="153" t="s">
        <v>1640</v>
      </c>
      <c r="D114" s="153" t="s">
        <v>1653</v>
      </c>
      <c r="E114" s="154" t="s">
        <v>421</v>
      </c>
      <c r="F114" s="155">
        <v>91.85</v>
      </c>
      <c r="G114" s="156"/>
      <c r="H114" s="155"/>
      <c r="I114" s="266"/>
    </row>
    <row r="115" s="249" customFormat="1" ht="36" outlineLevel="3" spans="1:9">
      <c r="A115" s="261">
        <v>107</v>
      </c>
      <c r="B115" s="153" t="s">
        <v>1654</v>
      </c>
      <c r="C115" s="153" t="s">
        <v>1640</v>
      </c>
      <c r="D115" s="153" t="s">
        <v>1655</v>
      </c>
      <c r="E115" s="154" t="s">
        <v>421</v>
      </c>
      <c r="F115" s="155">
        <v>309.26</v>
      </c>
      <c r="G115" s="156"/>
      <c r="H115" s="155"/>
      <c r="I115" s="266"/>
    </row>
    <row r="116" s="249" customFormat="1" ht="36" outlineLevel="3" spans="1:9">
      <c r="A116" s="261">
        <v>108</v>
      </c>
      <c r="B116" s="153" t="s">
        <v>1656</v>
      </c>
      <c r="C116" s="153" t="s">
        <v>1640</v>
      </c>
      <c r="D116" s="153" t="s">
        <v>1657</v>
      </c>
      <c r="E116" s="154" t="s">
        <v>421</v>
      </c>
      <c r="F116" s="155">
        <v>1054.2</v>
      </c>
      <c r="G116" s="156"/>
      <c r="H116" s="155"/>
      <c r="I116" s="266"/>
    </row>
    <row r="117" s="249" customFormat="1" ht="36" outlineLevel="3" spans="1:9">
      <c r="A117" s="261">
        <v>109</v>
      </c>
      <c r="B117" s="153" t="s">
        <v>1658</v>
      </c>
      <c r="C117" s="153" t="s">
        <v>1640</v>
      </c>
      <c r="D117" s="153" t="s">
        <v>1659</v>
      </c>
      <c r="E117" s="154" t="s">
        <v>421</v>
      </c>
      <c r="F117" s="155">
        <v>175.7</v>
      </c>
      <c r="G117" s="156"/>
      <c r="H117" s="155"/>
      <c r="I117" s="266"/>
    </row>
    <row r="118" s="249" customFormat="1" ht="36" outlineLevel="3" spans="1:9">
      <c r="A118" s="261">
        <v>110</v>
      </c>
      <c r="B118" s="153" t="s">
        <v>1660</v>
      </c>
      <c r="C118" s="153" t="s">
        <v>1661</v>
      </c>
      <c r="D118" s="153" t="s">
        <v>1662</v>
      </c>
      <c r="E118" s="154" t="s">
        <v>421</v>
      </c>
      <c r="F118" s="155">
        <v>463.89</v>
      </c>
      <c r="G118" s="156"/>
      <c r="H118" s="155"/>
      <c r="I118" s="266"/>
    </row>
    <row r="119" s="249" customFormat="1" ht="36" outlineLevel="3" spans="1:9">
      <c r="A119" s="261">
        <v>111</v>
      </c>
      <c r="B119" s="153" t="s">
        <v>1663</v>
      </c>
      <c r="C119" s="153" t="s">
        <v>1661</v>
      </c>
      <c r="D119" s="153" t="s">
        <v>1664</v>
      </c>
      <c r="E119" s="154" t="s">
        <v>421</v>
      </c>
      <c r="F119" s="155">
        <v>175.7</v>
      </c>
      <c r="G119" s="156"/>
      <c r="H119" s="155"/>
      <c r="I119" s="266"/>
    </row>
    <row r="120" s="249" customFormat="1" ht="24" outlineLevel="3" spans="1:9">
      <c r="A120" s="261">
        <v>112</v>
      </c>
      <c r="B120" s="153" t="s">
        <v>1665</v>
      </c>
      <c r="C120" s="153" t="s">
        <v>1666</v>
      </c>
      <c r="D120" s="153" t="s">
        <v>1667</v>
      </c>
      <c r="E120" s="154" t="s">
        <v>17</v>
      </c>
      <c r="F120" s="155">
        <v>4</v>
      </c>
      <c r="G120" s="156"/>
      <c r="H120" s="155"/>
      <c r="I120" s="266"/>
    </row>
    <row r="121" s="249" customFormat="1" ht="24" outlineLevel="3" spans="1:9">
      <c r="A121" s="261">
        <v>113</v>
      </c>
      <c r="B121" s="153" t="s">
        <v>1668</v>
      </c>
      <c r="C121" s="153" t="s">
        <v>1669</v>
      </c>
      <c r="D121" s="153" t="s">
        <v>1670</v>
      </c>
      <c r="E121" s="154" t="s">
        <v>17</v>
      </c>
      <c r="F121" s="155">
        <v>5</v>
      </c>
      <c r="G121" s="156"/>
      <c r="H121" s="155"/>
      <c r="I121" s="266"/>
    </row>
    <row r="122" s="249" customFormat="1" ht="24" outlineLevel="3" spans="1:9">
      <c r="A122" s="261">
        <v>114</v>
      </c>
      <c r="B122" s="153" t="s">
        <v>1671</v>
      </c>
      <c r="C122" s="153" t="s">
        <v>1669</v>
      </c>
      <c r="D122" s="153" t="s">
        <v>1672</v>
      </c>
      <c r="E122" s="154" t="s">
        <v>17</v>
      </c>
      <c r="F122" s="155">
        <v>3</v>
      </c>
      <c r="G122" s="156"/>
      <c r="H122" s="155"/>
      <c r="I122" s="266"/>
    </row>
    <row r="123" s="249" customFormat="1" ht="24" outlineLevel="3" spans="1:9">
      <c r="A123" s="261">
        <v>115</v>
      </c>
      <c r="B123" s="153" t="s">
        <v>1673</v>
      </c>
      <c r="C123" s="153" t="s">
        <v>1669</v>
      </c>
      <c r="D123" s="153" t="s">
        <v>1674</v>
      </c>
      <c r="E123" s="154" t="s">
        <v>17</v>
      </c>
      <c r="F123" s="155">
        <v>8</v>
      </c>
      <c r="G123" s="156"/>
      <c r="H123" s="155"/>
      <c r="I123" s="266"/>
    </row>
    <row r="124" s="249" customFormat="1" ht="24" outlineLevel="3" spans="1:9">
      <c r="A124" s="261">
        <v>116</v>
      </c>
      <c r="B124" s="153" t="s">
        <v>1675</v>
      </c>
      <c r="C124" s="153" t="s">
        <v>1669</v>
      </c>
      <c r="D124" s="153" t="s">
        <v>1676</v>
      </c>
      <c r="E124" s="154" t="s">
        <v>17</v>
      </c>
      <c r="F124" s="155">
        <v>5</v>
      </c>
      <c r="G124" s="156"/>
      <c r="H124" s="155"/>
      <c r="I124" s="266"/>
    </row>
    <row r="125" s="249" customFormat="1" ht="24" outlineLevel="3" spans="1:9">
      <c r="A125" s="261">
        <v>117</v>
      </c>
      <c r="B125" s="153" t="s">
        <v>1677</v>
      </c>
      <c r="C125" s="153" t="s">
        <v>1669</v>
      </c>
      <c r="D125" s="153" t="s">
        <v>1678</v>
      </c>
      <c r="E125" s="154" t="s">
        <v>17</v>
      </c>
      <c r="F125" s="155">
        <v>2</v>
      </c>
      <c r="G125" s="156"/>
      <c r="H125" s="155"/>
      <c r="I125" s="266"/>
    </row>
    <row r="126" s="249" customFormat="1" ht="24" outlineLevel="3" spans="1:9">
      <c r="A126" s="261">
        <v>118</v>
      </c>
      <c r="B126" s="153" t="s">
        <v>1679</v>
      </c>
      <c r="C126" s="153" t="s">
        <v>1669</v>
      </c>
      <c r="D126" s="153" t="s">
        <v>1680</v>
      </c>
      <c r="E126" s="154" t="s">
        <v>17</v>
      </c>
      <c r="F126" s="155">
        <v>6</v>
      </c>
      <c r="G126" s="156"/>
      <c r="H126" s="155"/>
      <c r="I126" s="266"/>
    </row>
    <row r="127" s="249" customFormat="1" ht="24" outlineLevel="3" spans="1:9">
      <c r="A127" s="261">
        <v>119</v>
      </c>
      <c r="B127" s="153" t="s">
        <v>1681</v>
      </c>
      <c r="C127" s="153" t="s">
        <v>1669</v>
      </c>
      <c r="D127" s="153" t="s">
        <v>1682</v>
      </c>
      <c r="E127" s="154" t="s">
        <v>17</v>
      </c>
      <c r="F127" s="155">
        <v>21</v>
      </c>
      <c r="G127" s="156"/>
      <c r="H127" s="155"/>
      <c r="I127" s="266"/>
    </row>
    <row r="128" s="249" customFormat="1" ht="24" outlineLevel="3" spans="1:9">
      <c r="A128" s="261">
        <v>120</v>
      </c>
      <c r="B128" s="153" t="s">
        <v>1683</v>
      </c>
      <c r="C128" s="153" t="s">
        <v>1684</v>
      </c>
      <c r="D128" s="153" t="s">
        <v>1685</v>
      </c>
      <c r="E128" s="154" t="s">
        <v>421</v>
      </c>
      <c r="F128" s="155">
        <v>160</v>
      </c>
      <c r="G128" s="156"/>
      <c r="H128" s="155"/>
      <c r="I128" s="266"/>
    </row>
    <row r="129" s="249" customFormat="1" ht="24" outlineLevel="3" spans="1:9">
      <c r="A129" s="261">
        <v>121</v>
      </c>
      <c r="B129" s="153" t="s">
        <v>1686</v>
      </c>
      <c r="C129" s="153" t="s">
        <v>1687</v>
      </c>
      <c r="D129" s="153" t="s">
        <v>1688</v>
      </c>
      <c r="E129" s="154" t="s">
        <v>1689</v>
      </c>
      <c r="F129" s="155">
        <v>23</v>
      </c>
      <c r="G129" s="156"/>
      <c r="H129" s="155"/>
      <c r="I129" s="266"/>
    </row>
    <row r="130" s="249" customFormat="1" ht="20" customHeight="1" outlineLevel="2" spans="1:9">
      <c r="A130" s="261"/>
      <c r="B130" s="153"/>
      <c r="C130" s="153" t="s">
        <v>1690</v>
      </c>
      <c r="D130" s="153"/>
      <c r="E130" s="153"/>
      <c r="F130" s="155"/>
      <c r="G130" s="156"/>
      <c r="H130" s="262"/>
      <c r="I130" s="266"/>
    </row>
    <row r="131" s="249" customFormat="1" ht="36" outlineLevel="3" spans="1:9">
      <c r="A131" s="261">
        <v>122</v>
      </c>
      <c r="B131" s="153" t="s">
        <v>1691</v>
      </c>
      <c r="C131" s="153" t="s">
        <v>1692</v>
      </c>
      <c r="D131" s="153" t="s">
        <v>1693</v>
      </c>
      <c r="E131" s="154" t="s">
        <v>421</v>
      </c>
      <c r="F131" s="155">
        <v>529.69</v>
      </c>
      <c r="G131" s="156"/>
      <c r="H131" s="155"/>
      <c r="I131" s="266"/>
    </row>
    <row r="132" s="249" customFormat="1" ht="36" outlineLevel="3" spans="1:9">
      <c r="A132" s="261">
        <v>123</v>
      </c>
      <c r="B132" s="153" t="s">
        <v>1694</v>
      </c>
      <c r="C132" s="153" t="s">
        <v>1695</v>
      </c>
      <c r="D132" s="153" t="s">
        <v>1696</v>
      </c>
      <c r="E132" s="154" t="s">
        <v>1530</v>
      </c>
      <c r="F132" s="155">
        <v>227.77</v>
      </c>
      <c r="G132" s="156"/>
      <c r="H132" s="155"/>
      <c r="I132" s="266"/>
    </row>
    <row r="133" s="249" customFormat="1" ht="36" outlineLevel="3" spans="1:9">
      <c r="A133" s="261">
        <v>124</v>
      </c>
      <c r="B133" s="153" t="s">
        <v>1697</v>
      </c>
      <c r="C133" s="153" t="s">
        <v>1532</v>
      </c>
      <c r="D133" s="153" t="s">
        <v>1533</v>
      </c>
      <c r="E133" s="154" t="s">
        <v>421</v>
      </c>
      <c r="F133" s="155">
        <v>5806.87</v>
      </c>
      <c r="G133" s="156"/>
      <c r="H133" s="155"/>
      <c r="I133" s="266"/>
    </row>
    <row r="134" s="249" customFormat="1" ht="48" outlineLevel="3" spans="1:9">
      <c r="A134" s="261">
        <v>125</v>
      </c>
      <c r="B134" s="153" t="s">
        <v>1698</v>
      </c>
      <c r="C134" s="153" t="s">
        <v>21</v>
      </c>
      <c r="D134" s="153" t="s">
        <v>1699</v>
      </c>
      <c r="E134" s="154" t="s">
        <v>421</v>
      </c>
      <c r="F134" s="155">
        <v>3425.81</v>
      </c>
      <c r="G134" s="156"/>
      <c r="H134" s="155"/>
      <c r="I134" s="266"/>
    </row>
    <row r="135" s="249" customFormat="1" ht="36" outlineLevel="3" spans="1:9">
      <c r="A135" s="261">
        <v>126</v>
      </c>
      <c r="B135" s="153" t="s">
        <v>1700</v>
      </c>
      <c r="C135" s="153" t="s">
        <v>1537</v>
      </c>
      <c r="D135" s="153" t="s">
        <v>1538</v>
      </c>
      <c r="E135" s="154" t="s">
        <v>421</v>
      </c>
      <c r="F135" s="155">
        <v>501.91</v>
      </c>
      <c r="G135" s="156"/>
      <c r="H135" s="155"/>
      <c r="I135" s="266"/>
    </row>
    <row r="136" s="249" customFormat="1" ht="36" outlineLevel="3" spans="1:9">
      <c r="A136" s="261">
        <v>127</v>
      </c>
      <c r="B136" s="153" t="s">
        <v>1701</v>
      </c>
      <c r="C136" s="153" t="s">
        <v>1537</v>
      </c>
      <c r="D136" s="153" t="s">
        <v>1540</v>
      </c>
      <c r="E136" s="154" t="s">
        <v>421</v>
      </c>
      <c r="F136" s="155">
        <v>150.24</v>
      </c>
      <c r="G136" s="156"/>
      <c r="H136" s="155"/>
      <c r="I136" s="266"/>
    </row>
    <row r="137" s="249" customFormat="1" ht="36" outlineLevel="3" spans="1:9">
      <c r="A137" s="261">
        <v>128</v>
      </c>
      <c r="B137" s="153" t="s">
        <v>1702</v>
      </c>
      <c r="C137" s="153" t="s">
        <v>1640</v>
      </c>
      <c r="D137" s="153" t="s">
        <v>1703</v>
      </c>
      <c r="E137" s="154" t="s">
        <v>421</v>
      </c>
      <c r="F137" s="155">
        <v>14618.85</v>
      </c>
      <c r="G137" s="156"/>
      <c r="H137" s="155"/>
      <c r="I137" s="266"/>
    </row>
    <row r="138" s="249" customFormat="1" ht="36" outlineLevel="3" spans="1:9">
      <c r="A138" s="261">
        <v>129</v>
      </c>
      <c r="B138" s="153" t="s">
        <v>1704</v>
      </c>
      <c r="C138" s="153" t="s">
        <v>1640</v>
      </c>
      <c r="D138" s="153" t="s">
        <v>1643</v>
      </c>
      <c r="E138" s="154" t="s">
        <v>421</v>
      </c>
      <c r="F138" s="155">
        <v>1365.27</v>
      </c>
      <c r="G138" s="156"/>
      <c r="H138" s="155"/>
      <c r="I138" s="266"/>
    </row>
    <row r="139" s="249" customFormat="1" ht="36" outlineLevel="3" spans="1:9">
      <c r="A139" s="261">
        <v>130</v>
      </c>
      <c r="B139" s="153" t="s">
        <v>1705</v>
      </c>
      <c r="C139" s="153" t="s">
        <v>1640</v>
      </c>
      <c r="D139" s="153" t="s">
        <v>1706</v>
      </c>
      <c r="E139" s="154" t="s">
        <v>421</v>
      </c>
      <c r="F139" s="155">
        <v>785.79</v>
      </c>
      <c r="G139" s="156"/>
      <c r="H139" s="155"/>
      <c r="I139" s="266"/>
    </row>
    <row r="140" s="249" customFormat="1" ht="36" outlineLevel="3" spans="1:9">
      <c r="A140" s="261">
        <v>131</v>
      </c>
      <c r="B140" s="153" t="s">
        <v>1707</v>
      </c>
      <c r="C140" s="153" t="s">
        <v>1640</v>
      </c>
      <c r="D140" s="153" t="s">
        <v>1645</v>
      </c>
      <c r="E140" s="154" t="s">
        <v>421</v>
      </c>
      <c r="F140" s="155">
        <v>375.48</v>
      </c>
      <c r="G140" s="156"/>
      <c r="H140" s="155"/>
      <c r="I140" s="266"/>
    </row>
    <row r="141" s="249" customFormat="1" ht="48" outlineLevel="3" spans="1:9">
      <c r="A141" s="261">
        <v>132</v>
      </c>
      <c r="B141" s="153" t="s">
        <v>1708</v>
      </c>
      <c r="C141" s="153" t="s">
        <v>1709</v>
      </c>
      <c r="D141" s="153" t="s">
        <v>1710</v>
      </c>
      <c r="E141" s="154" t="s">
        <v>1349</v>
      </c>
      <c r="F141" s="155">
        <v>51</v>
      </c>
      <c r="G141" s="156"/>
      <c r="H141" s="155"/>
      <c r="I141" s="266"/>
    </row>
    <row r="142" s="249" customFormat="1" ht="48" outlineLevel="3" spans="1:9">
      <c r="A142" s="261">
        <v>133</v>
      </c>
      <c r="B142" s="153" t="s">
        <v>1711</v>
      </c>
      <c r="C142" s="153" t="s">
        <v>1712</v>
      </c>
      <c r="D142" s="153" t="s">
        <v>1713</v>
      </c>
      <c r="E142" s="154" t="s">
        <v>1349</v>
      </c>
      <c r="F142" s="155">
        <v>3</v>
      </c>
      <c r="G142" s="156"/>
      <c r="H142" s="155"/>
      <c r="I142" s="266"/>
    </row>
    <row r="143" s="249" customFormat="1" ht="48" outlineLevel="3" spans="1:9">
      <c r="A143" s="261">
        <v>134</v>
      </c>
      <c r="B143" s="153" t="s">
        <v>1714</v>
      </c>
      <c r="C143" s="153" t="s">
        <v>1715</v>
      </c>
      <c r="D143" s="153" t="s">
        <v>1716</v>
      </c>
      <c r="E143" s="154" t="s">
        <v>1349</v>
      </c>
      <c r="F143" s="155">
        <v>392</v>
      </c>
      <c r="G143" s="156"/>
      <c r="H143" s="155"/>
      <c r="I143" s="266"/>
    </row>
    <row r="144" s="249" customFormat="1" ht="48" outlineLevel="3" spans="1:9">
      <c r="A144" s="261">
        <v>135</v>
      </c>
      <c r="B144" s="153" t="s">
        <v>1717</v>
      </c>
      <c r="C144" s="153" t="s">
        <v>1718</v>
      </c>
      <c r="D144" s="153" t="s">
        <v>1719</v>
      </c>
      <c r="E144" s="154" t="s">
        <v>1349</v>
      </c>
      <c r="F144" s="155">
        <v>10</v>
      </c>
      <c r="G144" s="156"/>
      <c r="H144" s="155"/>
      <c r="I144" s="266"/>
    </row>
    <row r="145" s="249" customFormat="1" ht="48" outlineLevel="3" spans="1:9">
      <c r="A145" s="261">
        <v>136</v>
      </c>
      <c r="B145" s="153" t="s">
        <v>1720</v>
      </c>
      <c r="C145" s="153" t="s">
        <v>1721</v>
      </c>
      <c r="D145" s="153" t="s">
        <v>1722</v>
      </c>
      <c r="E145" s="154" t="s">
        <v>1349</v>
      </c>
      <c r="F145" s="155">
        <v>18</v>
      </c>
      <c r="G145" s="156"/>
      <c r="H145" s="155"/>
      <c r="I145" s="266"/>
    </row>
    <row r="146" s="249" customFormat="1" ht="48" outlineLevel="3" spans="1:9">
      <c r="A146" s="261">
        <v>137</v>
      </c>
      <c r="B146" s="153" t="s">
        <v>1723</v>
      </c>
      <c r="C146" s="153" t="s">
        <v>1724</v>
      </c>
      <c r="D146" s="153" t="s">
        <v>1725</v>
      </c>
      <c r="E146" s="154" t="s">
        <v>1349</v>
      </c>
      <c r="F146" s="155">
        <v>22</v>
      </c>
      <c r="G146" s="156"/>
      <c r="H146" s="155"/>
      <c r="I146" s="266"/>
    </row>
    <row r="147" s="249" customFormat="1" ht="48" outlineLevel="3" spans="1:9">
      <c r="A147" s="261">
        <v>138</v>
      </c>
      <c r="B147" s="153" t="s">
        <v>1726</v>
      </c>
      <c r="C147" s="153" t="s">
        <v>1727</v>
      </c>
      <c r="D147" s="153" t="s">
        <v>1728</v>
      </c>
      <c r="E147" s="154" t="s">
        <v>1349</v>
      </c>
      <c r="F147" s="155">
        <v>1</v>
      </c>
      <c r="G147" s="156"/>
      <c r="H147" s="155"/>
      <c r="I147" s="266"/>
    </row>
    <row r="148" s="249" customFormat="1" ht="48" outlineLevel="3" spans="1:9">
      <c r="A148" s="261">
        <v>139</v>
      </c>
      <c r="B148" s="153" t="s">
        <v>1729</v>
      </c>
      <c r="C148" s="153" t="s">
        <v>1730</v>
      </c>
      <c r="D148" s="153" t="s">
        <v>1731</v>
      </c>
      <c r="E148" s="154" t="s">
        <v>1349</v>
      </c>
      <c r="F148" s="155">
        <v>5</v>
      </c>
      <c r="G148" s="156"/>
      <c r="H148" s="155"/>
      <c r="I148" s="266"/>
    </row>
    <row r="149" s="249" customFormat="1" ht="36" outlineLevel="3" spans="1:9">
      <c r="A149" s="261">
        <v>140</v>
      </c>
      <c r="B149" s="153" t="s">
        <v>1732</v>
      </c>
      <c r="C149" s="153" t="s">
        <v>1733</v>
      </c>
      <c r="D149" s="153" t="s">
        <v>1734</v>
      </c>
      <c r="E149" s="154" t="s">
        <v>17</v>
      </c>
      <c r="F149" s="155">
        <v>22</v>
      </c>
      <c r="G149" s="156"/>
      <c r="H149" s="155"/>
      <c r="I149" s="266"/>
    </row>
    <row r="150" s="249" customFormat="1" ht="36" outlineLevel="3" spans="1:9">
      <c r="A150" s="261">
        <v>141</v>
      </c>
      <c r="B150" s="153" t="s">
        <v>1735</v>
      </c>
      <c r="C150" s="153" t="s">
        <v>1736</v>
      </c>
      <c r="D150" s="153" t="s">
        <v>1734</v>
      </c>
      <c r="E150" s="154" t="s">
        <v>17</v>
      </c>
      <c r="F150" s="155">
        <v>22</v>
      </c>
      <c r="G150" s="156"/>
      <c r="H150" s="155"/>
      <c r="I150" s="266"/>
    </row>
    <row r="151" s="249" customFormat="1" ht="36" outlineLevel="3" spans="1:9">
      <c r="A151" s="261">
        <v>142</v>
      </c>
      <c r="B151" s="153" t="s">
        <v>1737</v>
      </c>
      <c r="C151" s="153" t="s">
        <v>1738</v>
      </c>
      <c r="D151" s="153" t="s">
        <v>1734</v>
      </c>
      <c r="E151" s="154" t="s">
        <v>17</v>
      </c>
      <c r="F151" s="155">
        <v>7</v>
      </c>
      <c r="G151" s="156"/>
      <c r="H151" s="155"/>
      <c r="I151" s="266"/>
    </row>
    <row r="152" s="249" customFormat="1" ht="36" outlineLevel="3" spans="1:9">
      <c r="A152" s="261">
        <v>143</v>
      </c>
      <c r="B152" s="153" t="s">
        <v>1739</v>
      </c>
      <c r="C152" s="153" t="s">
        <v>1740</v>
      </c>
      <c r="D152" s="153" t="s">
        <v>1734</v>
      </c>
      <c r="E152" s="154" t="s">
        <v>17</v>
      </c>
      <c r="F152" s="155">
        <v>30</v>
      </c>
      <c r="G152" s="156"/>
      <c r="H152" s="155"/>
      <c r="I152" s="266"/>
    </row>
    <row r="153" s="249" customFormat="1" ht="24" outlineLevel="3" spans="1:9">
      <c r="A153" s="261">
        <v>144</v>
      </c>
      <c r="B153" s="153" t="s">
        <v>1741</v>
      </c>
      <c r="C153" s="153" t="s">
        <v>1742</v>
      </c>
      <c r="D153" s="153" t="s">
        <v>1743</v>
      </c>
      <c r="E153" s="154" t="s">
        <v>9</v>
      </c>
      <c r="F153" s="155">
        <v>3</v>
      </c>
      <c r="G153" s="156"/>
      <c r="H153" s="155"/>
      <c r="I153" s="266"/>
    </row>
    <row r="154" s="249" customFormat="1" ht="48" outlineLevel="3" spans="1:9">
      <c r="A154" s="261">
        <v>145</v>
      </c>
      <c r="B154" s="153" t="s">
        <v>1744</v>
      </c>
      <c r="C154" s="153" t="s">
        <v>1745</v>
      </c>
      <c r="D154" s="153" t="s">
        <v>1746</v>
      </c>
      <c r="E154" s="154" t="s">
        <v>17</v>
      </c>
      <c r="F154" s="155">
        <v>839</v>
      </c>
      <c r="G154" s="156"/>
      <c r="H154" s="155"/>
      <c r="I154" s="266"/>
    </row>
    <row r="155" s="249" customFormat="1" ht="24" outlineLevel="3" spans="1:9">
      <c r="A155" s="261">
        <v>146</v>
      </c>
      <c r="B155" s="153" t="s">
        <v>1747</v>
      </c>
      <c r="C155" s="153" t="s">
        <v>1684</v>
      </c>
      <c r="D155" s="153" t="s">
        <v>1685</v>
      </c>
      <c r="E155" s="154" t="s">
        <v>421</v>
      </c>
      <c r="F155" s="155">
        <v>550</v>
      </c>
      <c r="G155" s="156"/>
      <c r="H155" s="155"/>
      <c r="I155" s="266"/>
    </row>
    <row r="156" s="249" customFormat="1" ht="20" customHeight="1" outlineLevel="2" spans="1:9">
      <c r="A156" s="261"/>
      <c r="B156" s="153"/>
      <c r="C156" s="153" t="s">
        <v>1748</v>
      </c>
      <c r="D156" s="153"/>
      <c r="E156" s="153"/>
      <c r="F156" s="155"/>
      <c r="G156" s="156"/>
      <c r="H156" s="262"/>
      <c r="I156" s="266"/>
    </row>
    <row r="157" s="249" customFormat="1" ht="36" outlineLevel="3" spans="1:9">
      <c r="A157" s="261">
        <v>147</v>
      </c>
      <c r="B157" s="153" t="s">
        <v>1749</v>
      </c>
      <c r="C157" s="153" t="s">
        <v>1750</v>
      </c>
      <c r="D157" s="153" t="s">
        <v>1751</v>
      </c>
      <c r="E157" s="154" t="s">
        <v>1752</v>
      </c>
      <c r="F157" s="155">
        <v>90</v>
      </c>
      <c r="G157" s="156"/>
      <c r="H157" s="155"/>
      <c r="I157" s="266"/>
    </row>
    <row r="158" s="249" customFormat="1" ht="36" outlineLevel="3" spans="1:9">
      <c r="A158" s="261">
        <v>148</v>
      </c>
      <c r="B158" s="153" t="s">
        <v>1753</v>
      </c>
      <c r="C158" s="153" t="s">
        <v>1754</v>
      </c>
      <c r="D158" s="153" t="s">
        <v>1755</v>
      </c>
      <c r="E158" s="154" t="s">
        <v>1752</v>
      </c>
      <c r="F158" s="155">
        <v>101</v>
      </c>
      <c r="G158" s="156"/>
      <c r="H158" s="155"/>
      <c r="I158" s="266"/>
    </row>
    <row r="159" s="249" customFormat="1" ht="36" outlineLevel="3" spans="1:9">
      <c r="A159" s="261">
        <v>149</v>
      </c>
      <c r="B159" s="153" t="s">
        <v>1756</v>
      </c>
      <c r="C159" s="153" t="s">
        <v>1757</v>
      </c>
      <c r="D159" s="153" t="s">
        <v>1758</v>
      </c>
      <c r="E159" s="154" t="s">
        <v>421</v>
      </c>
      <c r="F159" s="155">
        <v>3521.59</v>
      </c>
      <c r="G159" s="156"/>
      <c r="H159" s="155"/>
      <c r="I159" s="266"/>
    </row>
    <row r="160" s="249" customFormat="1" ht="24" outlineLevel="3" spans="1:9">
      <c r="A160" s="261">
        <v>150</v>
      </c>
      <c r="B160" s="153" t="s">
        <v>1759</v>
      </c>
      <c r="C160" s="153" t="s">
        <v>1760</v>
      </c>
      <c r="D160" s="153" t="s">
        <v>1761</v>
      </c>
      <c r="E160" s="154" t="s">
        <v>17</v>
      </c>
      <c r="F160" s="155">
        <v>7</v>
      </c>
      <c r="G160" s="156"/>
      <c r="H160" s="155"/>
      <c r="I160" s="266"/>
    </row>
    <row r="161" s="249" customFormat="1" ht="24" outlineLevel="3" spans="1:9">
      <c r="A161" s="261">
        <v>151</v>
      </c>
      <c r="B161" s="153" t="s">
        <v>1762</v>
      </c>
      <c r="C161" s="153" t="s">
        <v>1763</v>
      </c>
      <c r="D161" s="153" t="s">
        <v>1761</v>
      </c>
      <c r="E161" s="154" t="s">
        <v>17</v>
      </c>
      <c r="F161" s="155">
        <v>26</v>
      </c>
      <c r="G161" s="156"/>
      <c r="H161" s="155"/>
      <c r="I161" s="266"/>
    </row>
    <row r="162" s="249" customFormat="1" ht="36" outlineLevel="3" spans="1:9">
      <c r="A162" s="261">
        <v>152</v>
      </c>
      <c r="B162" s="153" t="s">
        <v>1764</v>
      </c>
      <c r="C162" s="153" t="s">
        <v>1765</v>
      </c>
      <c r="D162" s="153" t="s">
        <v>1766</v>
      </c>
      <c r="E162" s="154" t="s">
        <v>1689</v>
      </c>
      <c r="F162" s="155">
        <v>1</v>
      </c>
      <c r="G162" s="156"/>
      <c r="H162" s="155"/>
      <c r="I162" s="266"/>
    </row>
    <row r="163" s="251" customFormat="1" ht="20" customHeight="1" outlineLevel="1" spans="1:16384">
      <c r="A163" s="261"/>
      <c r="B163" s="153"/>
      <c r="C163" s="153" t="s">
        <v>1767</v>
      </c>
      <c r="D163" s="153"/>
      <c r="E163" s="153"/>
      <c r="F163" s="155"/>
      <c r="G163" s="156"/>
      <c r="H163" s="262"/>
      <c r="I163" s="266"/>
      <c r="XFC163" s="267"/>
      <c r="XFD163" s="267"/>
    </row>
    <row r="164" s="251" customFormat="1" ht="20" customHeight="1" outlineLevel="1" spans="1:16384">
      <c r="A164" s="261"/>
      <c r="B164" s="153"/>
      <c r="C164" s="153" t="s">
        <v>1768</v>
      </c>
      <c r="D164" s="153"/>
      <c r="E164" s="153"/>
      <c r="F164" s="155"/>
      <c r="G164" s="156"/>
      <c r="H164" s="155"/>
      <c r="I164" s="266"/>
      <c r="XFC164" s="267"/>
      <c r="XFD164" s="267"/>
    </row>
    <row r="165" s="249" customFormat="1" ht="12" outlineLevel="3" spans="1:9">
      <c r="A165" s="261"/>
      <c r="B165" s="153"/>
      <c r="C165" s="153" t="s">
        <v>1769</v>
      </c>
      <c r="D165" s="153"/>
      <c r="E165" s="153"/>
      <c r="F165" s="155"/>
      <c r="G165" s="156"/>
      <c r="H165" s="155"/>
      <c r="I165" s="266"/>
    </row>
    <row r="166" s="249" customFormat="1" ht="36" outlineLevel="3" spans="1:9">
      <c r="A166" s="261">
        <v>153</v>
      </c>
      <c r="B166" s="153" t="s">
        <v>1770</v>
      </c>
      <c r="C166" s="153" t="s">
        <v>1532</v>
      </c>
      <c r="D166" s="153" t="s">
        <v>1771</v>
      </c>
      <c r="E166" s="154" t="s">
        <v>421</v>
      </c>
      <c r="F166" s="155">
        <v>786.79</v>
      </c>
      <c r="G166" s="156"/>
      <c r="H166" s="155"/>
      <c r="I166" s="266"/>
    </row>
    <row r="167" s="249" customFormat="1" ht="48" outlineLevel="3" spans="1:9">
      <c r="A167" s="261">
        <v>154</v>
      </c>
      <c r="B167" s="153" t="s">
        <v>1772</v>
      </c>
      <c r="C167" s="153" t="s">
        <v>1773</v>
      </c>
      <c r="D167" s="153" t="s">
        <v>1746</v>
      </c>
      <c r="E167" s="154" t="s">
        <v>17</v>
      </c>
      <c r="F167" s="155">
        <v>71</v>
      </c>
      <c r="G167" s="156"/>
      <c r="H167" s="155"/>
      <c r="I167" s="266"/>
    </row>
    <row r="168" s="251" customFormat="1" ht="20" customHeight="1" outlineLevel="1" spans="1:16384">
      <c r="A168" s="261">
        <v>155</v>
      </c>
      <c r="B168" s="153" t="s">
        <v>1774</v>
      </c>
      <c r="C168" s="153" t="s">
        <v>1684</v>
      </c>
      <c r="D168" s="153" t="s">
        <v>1685</v>
      </c>
      <c r="E168" s="154" t="s">
        <v>421</v>
      </c>
      <c r="F168" s="155">
        <v>70</v>
      </c>
      <c r="G168" s="156"/>
      <c r="H168" s="155"/>
      <c r="I168" s="266"/>
      <c r="XFC168" s="267"/>
      <c r="XFD168" s="267"/>
    </row>
    <row r="169" s="249" customFormat="1" ht="20" customHeight="1" outlineLevel="2" spans="1:9">
      <c r="A169" s="261"/>
      <c r="B169" s="153"/>
      <c r="C169" s="153" t="s">
        <v>1775</v>
      </c>
      <c r="D169" s="153"/>
      <c r="E169" s="153"/>
      <c r="F169" s="155"/>
      <c r="G169" s="156"/>
      <c r="H169" s="262"/>
      <c r="I169" s="266"/>
    </row>
    <row r="170" s="249" customFormat="1" ht="12" outlineLevel="3" spans="1:9">
      <c r="A170" s="261"/>
      <c r="B170" s="153"/>
      <c r="C170" s="153" t="s">
        <v>1776</v>
      </c>
      <c r="D170" s="153"/>
      <c r="E170" s="153"/>
      <c r="F170" s="155"/>
      <c r="G170" s="156"/>
      <c r="H170" s="262"/>
      <c r="I170" s="266"/>
    </row>
    <row r="171" s="249" customFormat="1" ht="60" outlineLevel="3" spans="1:9">
      <c r="A171" s="261">
        <v>156</v>
      </c>
      <c r="B171" s="153" t="s">
        <v>1777</v>
      </c>
      <c r="C171" s="153" t="s">
        <v>1778</v>
      </c>
      <c r="D171" s="153" t="s">
        <v>1779</v>
      </c>
      <c r="E171" s="154" t="s">
        <v>1780</v>
      </c>
      <c r="F171" s="155">
        <v>1</v>
      </c>
      <c r="G171" s="156"/>
      <c r="H171" s="155"/>
      <c r="I171" s="266"/>
    </row>
    <row r="172" s="249" customFormat="1" ht="60" outlineLevel="3" spans="1:9">
      <c r="A172" s="261">
        <v>157</v>
      </c>
      <c r="B172" s="153" t="s">
        <v>1781</v>
      </c>
      <c r="C172" s="153" t="s">
        <v>1778</v>
      </c>
      <c r="D172" s="153" t="s">
        <v>1782</v>
      </c>
      <c r="E172" s="154" t="s">
        <v>1780</v>
      </c>
      <c r="F172" s="155">
        <v>1</v>
      </c>
      <c r="G172" s="156"/>
      <c r="H172" s="155"/>
      <c r="I172" s="266"/>
    </row>
    <row r="173" s="249" customFormat="1" ht="60" outlineLevel="3" spans="1:9">
      <c r="A173" s="261">
        <v>158</v>
      </c>
      <c r="B173" s="153" t="s">
        <v>1783</v>
      </c>
      <c r="C173" s="153" t="s">
        <v>1784</v>
      </c>
      <c r="D173" s="153" t="s">
        <v>1785</v>
      </c>
      <c r="E173" s="154" t="s">
        <v>17</v>
      </c>
      <c r="F173" s="155">
        <v>13</v>
      </c>
      <c r="G173" s="156"/>
      <c r="H173" s="155"/>
      <c r="I173" s="266"/>
    </row>
    <row r="174" s="249" customFormat="1" ht="60" outlineLevel="3" spans="1:9">
      <c r="A174" s="261">
        <v>159</v>
      </c>
      <c r="B174" s="153" t="s">
        <v>1786</v>
      </c>
      <c r="C174" s="153" t="s">
        <v>1784</v>
      </c>
      <c r="D174" s="153" t="s">
        <v>1787</v>
      </c>
      <c r="E174" s="154" t="s">
        <v>17</v>
      </c>
      <c r="F174" s="155">
        <v>15</v>
      </c>
      <c r="G174" s="156"/>
      <c r="H174" s="155"/>
      <c r="I174" s="266"/>
    </row>
    <row r="175" s="249" customFormat="1" ht="60" outlineLevel="3" spans="1:9">
      <c r="A175" s="261">
        <v>160</v>
      </c>
      <c r="B175" s="153" t="s">
        <v>1788</v>
      </c>
      <c r="C175" s="153" t="s">
        <v>1784</v>
      </c>
      <c r="D175" s="153" t="s">
        <v>1789</v>
      </c>
      <c r="E175" s="154" t="s">
        <v>17</v>
      </c>
      <c r="F175" s="155">
        <v>4</v>
      </c>
      <c r="G175" s="156"/>
      <c r="H175" s="155"/>
      <c r="I175" s="266"/>
    </row>
    <row r="176" s="249" customFormat="1" ht="60" outlineLevel="3" spans="1:9">
      <c r="A176" s="261">
        <v>161</v>
      </c>
      <c r="B176" s="153" t="s">
        <v>1790</v>
      </c>
      <c r="C176" s="153" t="s">
        <v>1784</v>
      </c>
      <c r="D176" s="153" t="s">
        <v>1791</v>
      </c>
      <c r="E176" s="154" t="s">
        <v>17</v>
      </c>
      <c r="F176" s="155">
        <v>11</v>
      </c>
      <c r="G176" s="156"/>
      <c r="H176" s="155"/>
      <c r="I176" s="266"/>
    </row>
    <row r="177" s="249" customFormat="1" ht="48" outlineLevel="3" spans="1:9">
      <c r="A177" s="261">
        <v>162</v>
      </c>
      <c r="B177" s="153" t="s">
        <v>1792</v>
      </c>
      <c r="C177" s="153" t="s">
        <v>1793</v>
      </c>
      <c r="D177" s="153" t="s">
        <v>1794</v>
      </c>
      <c r="E177" s="154" t="s">
        <v>17</v>
      </c>
      <c r="F177" s="155">
        <v>5</v>
      </c>
      <c r="G177" s="156"/>
      <c r="H177" s="155"/>
      <c r="I177" s="266"/>
    </row>
    <row r="178" s="249" customFormat="1" ht="48" outlineLevel="3" spans="1:9">
      <c r="A178" s="261">
        <v>163</v>
      </c>
      <c r="B178" s="153" t="s">
        <v>1795</v>
      </c>
      <c r="C178" s="153" t="s">
        <v>1796</v>
      </c>
      <c r="D178" s="153" t="s">
        <v>1797</v>
      </c>
      <c r="E178" s="154" t="s">
        <v>17</v>
      </c>
      <c r="F178" s="155">
        <v>3</v>
      </c>
      <c r="G178" s="156"/>
      <c r="H178" s="155"/>
      <c r="I178" s="266"/>
    </row>
    <row r="179" s="249" customFormat="1" ht="48" outlineLevel="3" spans="1:9">
      <c r="A179" s="261">
        <v>164</v>
      </c>
      <c r="B179" s="153" t="s">
        <v>1798</v>
      </c>
      <c r="C179" s="153" t="s">
        <v>1799</v>
      </c>
      <c r="D179" s="153" t="s">
        <v>1800</v>
      </c>
      <c r="E179" s="154" t="s">
        <v>17</v>
      </c>
      <c r="F179" s="155">
        <v>3</v>
      </c>
      <c r="G179" s="156"/>
      <c r="H179" s="155"/>
      <c r="I179" s="266"/>
    </row>
    <row r="180" s="249" customFormat="1" ht="48" outlineLevel="3" spans="1:9">
      <c r="A180" s="261">
        <v>165</v>
      </c>
      <c r="B180" s="153" t="s">
        <v>1801</v>
      </c>
      <c r="C180" s="153" t="s">
        <v>1799</v>
      </c>
      <c r="D180" s="153" t="s">
        <v>1802</v>
      </c>
      <c r="E180" s="154" t="s">
        <v>17</v>
      </c>
      <c r="F180" s="155">
        <v>2</v>
      </c>
      <c r="G180" s="156"/>
      <c r="H180" s="155"/>
      <c r="I180" s="266"/>
    </row>
    <row r="181" s="249" customFormat="1" ht="36" outlineLevel="3" spans="1:9">
      <c r="A181" s="261">
        <v>166</v>
      </c>
      <c r="B181" s="153" t="s">
        <v>1803</v>
      </c>
      <c r="C181" s="153" t="s">
        <v>1804</v>
      </c>
      <c r="D181" s="153" t="s">
        <v>1805</v>
      </c>
      <c r="E181" s="154" t="s">
        <v>9</v>
      </c>
      <c r="F181" s="155">
        <v>3</v>
      </c>
      <c r="G181" s="156"/>
      <c r="H181" s="155"/>
      <c r="I181" s="266"/>
    </row>
    <row r="182" s="249" customFormat="1" ht="24" outlineLevel="3" spans="1:9">
      <c r="A182" s="261">
        <v>167</v>
      </c>
      <c r="B182" s="153" t="s">
        <v>1806</v>
      </c>
      <c r="C182" s="153" t="s">
        <v>1807</v>
      </c>
      <c r="D182" s="153" t="s">
        <v>1808</v>
      </c>
      <c r="E182" s="154" t="s">
        <v>17</v>
      </c>
      <c r="F182" s="155">
        <v>1</v>
      </c>
      <c r="G182" s="156"/>
      <c r="H182" s="155"/>
      <c r="I182" s="266"/>
    </row>
    <row r="183" s="249" customFormat="1" ht="24" outlineLevel="3" spans="1:9">
      <c r="A183" s="261">
        <v>168</v>
      </c>
      <c r="B183" s="153" t="s">
        <v>1809</v>
      </c>
      <c r="C183" s="153" t="s">
        <v>1807</v>
      </c>
      <c r="D183" s="153" t="s">
        <v>1810</v>
      </c>
      <c r="E183" s="154" t="s">
        <v>17</v>
      </c>
      <c r="F183" s="155">
        <v>4</v>
      </c>
      <c r="G183" s="156"/>
      <c r="H183" s="155"/>
      <c r="I183" s="266"/>
    </row>
    <row r="184" s="249" customFormat="1" ht="24" outlineLevel="3" spans="1:9">
      <c r="A184" s="261">
        <v>169</v>
      </c>
      <c r="B184" s="153" t="s">
        <v>1811</v>
      </c>
      <c r="C184" s="153" t="s">
        <v>1807</v>
      </c>
      <c r="D184" s="153" t="s">
        <v>1812</v>
      </c>
      <c r="E184" s="154" t="s">
        <v>17</v>
      </c>
      <c r="F184" s="155">
        <v>3</v>
      </c>
      <c r="G184" s="156"/>
      <c r="H184" s="155"/>
      <c r="I184" s="266"/>
    </row>
    <row r="185" s="249" customFormat="1" ht="24" outlineLevel="3" spans="1:9">
      <c r="A185" s="261">
        <v>170</v>
      </c>
      <c r="B185" s="153" t="s">
        <v>1813</v>
      </c>
      <c r="C185" s="153" t="s">
        <v>1807</v>
      </c>
      <c r="D185" s="153" t="s">
        <v>1814</v>
      </c>
      <c r="E185" s="154" t="s">
        <v>17</v>
      </c>
      <c r="F185" s="155">
        <v>2</v>
      </c>
      <c r="G185" s="156"/>
      <c r="H185" s="155"/>
      <c r="I185" s="266"/>
    </row>
    <row r="186" s="249" customFormat="1" ht="24" outlineLevel="3" spans="1:9">
      <c r="A186" s="261">
        <v>171</v>
      </c>
      <c r="B186" s="153" t="s">
        <v>1815</v>
      </c>
      <c r="C186" s="153" t="s">
        <v>1816</v>
      </c>
      <c r="D186" s="153" t="s">
        <v>1812</v>
      </c>
      <c r="E186" s="154" t="s">
        <v>17</v>
      </c>
      <c r="F186" s="155">
        <v>2</v>
      </c>
      <c r="G186" s="156"/>
      <c r="H186" s="155"/>
      <c r="I186" s="266"/>
    </row>
    <row r="187" s="249" customFormat="1" ht="48" outlineLevel="3" spans="1:9">
      <c r="A187" s="261">
        <v>172</v>
      </c>
      <c r="B187" s="153" t="s">
        <v>1817</v>
      </c>
      <c r="C187" s="153" t="s">
        <v>22</v>
      </c>
      <c r="D187" s="153" t="s">
        <v>1818</v>
      </c>
      <c r="E187" s="154" t="s">
        <v>421</v>
      </c>
      <c r="F187" s="155">
        <v>2.79</v>
      </c>
      <c r="G187" s="156"/>
      <c r="H187" s="155"/>
      <c r="I187" s="266"/>
    </row>
    <row r="188" s="249" customFormat="1" ht="48" outlineLevel="3" spans="1:9">
      <c r="A188" s="261">
        <v>173</v>
      </c>
      <c r="B188" s="153" t="s">
        <v>1819</v>
      </c>
      <c r="C188" s="153" t="s">
        <v>22</v>
      </c>
      <c r="D188" s="153" t="s">
        <v>1820</v>
      </c>
      <c r="E188" s="154" t="s">
        <v>421</v>
      </c>
      <c r="F188" s="155">
        <v>9.1</v>
      </c>
      <c r="G188" s="156"/>
      <c r="H188" s="155"/>
      <c r="I188" s="266"/>
    </row>
    <row r="189" s="249" customFormat="1" ht="48" outlineLevel="3" spans="1:9">
      <c r="A189" s="261">
        <v>174</v>
      </c>
      <c r="B189" s="153" t="s">
        <v>1821</v>
      </c>
      <c r="C189" s="153" t="s">
        <v>22</v>
      </c>
      <c r="D189" s="153" t="s">
        <v>1822</v>
      </c>
      <c r="E189" s="154" t="s">
        <v>421</v>
      </c>
      <c r="F189" s="155">
        <v>3.81</v>
      </c>
      <c r="G189" s="156"/>
      <c r="H189" s="155"/>
      <c r="I189" s="266"/>
    </row>
    <row r="190" s="249" customFormat="1" ht="48" outlineLevel="3" spans="1:9">
      <c r="A190" s="261">
        <v>175</v>
      </c>
      <c r="B190" s="153" t="s">
        <v>1823</v>
      </c>
      <c r="C190" s="153" t="s">
        <v>22</v>
      </c>
      <c r="D190" s="153" t="s">
        <v>1824</v>
      </c>
      <c r="E190" s="154" t="s">
        <v>421</v>
      </c>
      <c r="F190" s="155">
        <v>12.77</v>
      </c>
      <c r="G190" s="156"/>
      <c r="H190" s="155"/>
      <c r="I190" s="266"/>
    </row>
    <row r="191" s="249" customFormat="1" ht="48" outlineLevel="3" spans="1:9">
      <c r="A191" s="261">
        <v>176</v>
      </c>
      <c r="B191" s="153" t="s">
        <v>1825</v>
      </c>
      <c r="C191" s="153" t="s">
        <v>22</v>
      </c>
      <c r="D191" s="153" t="s">
        <v>1826</v>
      </c>
      <c r="E191" s="154" t="s">
        <v>421</v>
      </c>
      <c r="F191" s="155">
        <v>201.84</v>
      </c>
      <c r="G191" s="156"/>
      <c r="H191" s="155"/>
      <c r="I191" s="266"/>
    </row>
    <row r="192" s="249" customFormat="1" ht="48" outlineLevel="3" spans="1:9">
      <c r="A192" s="261">
        <v>177</v>
      </c>
      <c r="B192" s="153" t="s">
        <v>1827</v>
      </c>
      <c r="C192" s="153" t="s">
        <v>22</v>
      </c>
      <c r="D192" s="153" t="s">
        <v>1828</v>
      </c>
      <c r="E192" s="154" t="s">
        <v>421</v>
      </c>
      <c r="F192" s="155">
        <v>491.18</v>
      </c>
      <c r="G192" s="156"/>
      <c r="H192" s="155"/>
      <c r="I192" s="266"/>
    </row>
    <row r="193" s="249" customFormat="1" ht="48" outlineLevel="3" spans="1:9">
      <c r="A193" s="261">
        <v>178</v>
      </c>
      <c r="B193" s="153" t="s">
        <v>1829</v>
      </c>
      <c r="C193" s="153" t="s">
        <v>22</v>
      </c>
      <c r="D193" s="153" t="s">
        <v>1830</v>
      </c>
      <c r="E193" s="154" t="s">
        <v>421</v>
      </c>
      <c r="F193" s="155">
        <v>137.89</v>
      </c>
      <c r="G193" s="156"/>
      <c r="H193" s="155"/>
      <c r="I193" s="266"/>
    </row>
    <row r="194" s="249" customFormat="1" ht="48" outlineLevel="3" spans="1:9">
      <c r="A194" s="261">
        <v>179</v>
      </c>
      <c r="B194" s="153" t="s">
        <v>1831</v>
      </c>
      <c r="C194" s="153" t="s">
        <v>22</v>
      </c>
      <c r="D194" s="153" t="s">
        <v>1832</v>
      </c>
      <c r="E194" s="154" t="s">
        <v>421</v>
      </c>
      <c r="F194" s="155">
        <v>38.16</v>
      </c>
      <c r="G194" s="156"/>
      <c r="H194" s="155"/>
      <c r="I194" s="266"/>
    </row>
    <row r="195" s="249" customFormat="1" ht="37" customHeight="1" outlineLevel="2" spans="1:9">
      <c r="A195" s="261">
        <v>180</v>
      </c>
      <c r="B195" s="153" t="s">
        <v>1833</v>
      </c>
      <c r="C195" s="153" t="s">
        <v>1834</v>
      </c>
      <c r="D195" s="153" t="s">
        <v>1835</v>
      </c>
      <c r="E195" s="154" t="s">
        <v>1530</v>
      </c>
      <c r="F195" s="155">
        <v>404</v>
      </c>
      <c r="G195" s="156"/>
      <c r="H195" s="155"/>
      <c r="I195" s="266"/>
    </row>
    <row r="196" s="249" customFormat="1" ht="12" outlineLevel="3" spans="1:9">
      <c r="A196" s="261"/>
      <c r="B196" s="153"/>
      <c r="C196" s="153" t="s">
        <v>1836</v>
      </c>
      <c r="D196" s="153"/>
      <c r="E196" s="153"/>
      <c r="F196" s="155"/>
      <c r="G196" s="156"/>
      <c r="H196" s="155"/>
      <c r="I196" s="266"/>
    </row>
    <row r="197" s="249" customFormat="1" ht="60" outlineLevel="3" spans="1:9">
      <c r="A197" s="261">
        <v>181</v>
      </c>
      <c r="B197" s="153" t="s">
        <v>1837</v>
      </c>
      <c r="C197" s="153" t="s">
        <v>1778</v>
      </c>
      <c r="D197" s="153" t="s">
        <v>1838</v>
      </c>
      <c r="E197" s="154" t="s">
        <v>1780</v>
      </c>
      <c r="F197" s="155">
        <v>1</v>
      </c>
      <c r="G197" s="156"/>
      <c r="H197" s="155"/>
      <c r="I197" s="266"/>
    </row>
    <row r="198" s="249" customFormat="1" ht="60" outlineLevel="3" spans="1:9">
      <c r="A198" s="261">
        <v>182</v>
      </c>
      <c r="B198" s="153" t="s">
        <v>1839</v>
      </c>
      <c r="C198" s="153" t="s">
        <v>1840</v>
      </c>
      <c r="D198" s="153" t="s">
        <v>1841</v>
      </c>
      <c r="E198" s="154" t="s">
        <v>17</v>
      </c>
      <c r="F198" s="155">
        <v>12</v>
      </c>
      <c r="G198" s="156"/>
      <c r="H198" s="155"/>
      <c r="I198" s="266"/>
    </row>
    <row r="199" s="249" customFormat="1" ht="60" outlineLevel="3" spans="1:9">
      <c r="A199" s="261">
        <v>183</v>
      </c>
      <c r="B199" s="153" t="s">
        <v>1842</v>
      </c>
      <c r="C199" s="153" t="s">
        <v>1840</v>
      </c>
      <c r="D199" s="153" t="s">
        <v>1843</v>
      </c>
      <c r="E199" s="154" t="s">
        <v>17</v>
      </c>
      <c r="F199" s="155">
        <v>2</v>
      </c>
      <c r="G199" s="156"/>
      <c r="H199" s="155"/>
      <c r="I199" s="266"/>
    </row>
    <row r="200" s="249" customFormat="1" ht="48" outlineLevel="3" spans="1:9">
      <c r="A200" s="261">
        <v>184</v>
      </c>
      <c r="B200" s="153" t="s">
        <v>1844</v>
      </c>
      <c r="C200" s="153" t="s">
        <v>22</v>
      </c>
      <c r="D200" s="153" t="s">
        <v>1845</v>
      </c>
      <c r="E200" s="154" t="s">
        <v>421</v>
      </c>
      <c r="F200" s="155">
        <v>142.96</v>
      </c>
      <c r="G200" s="156"/>
      <c r="H200" s="155"/>
      <c r="I200" s="266"/>
    </row>
    <row r="201" s="249" customFormat="1" ht="48" outlineLevel="3" spans="1:9">
      <c r="A201" s="261">
        <v>185</v>
      </c>
      <c r="B201" s="153" t="s">
        <v>1846</v>
      </c>
      <c r="C201" s="153" t="s">
        <v>22</v>
      </c>
      <c r="D201" s="153" t="s">
        <v>1847</v>
      </c>
      <c r="E201" s="154" t="s">
        <v>421</v>
      </c>
      <c r="F201" s="155">
        <v>50.39</v>
      </c>
      <c r="G201" s="156"/>
      <c r="H201" s="155"/>
      <c r="I201" s="266"/>
    </row>
    <row r="202" s="249" customFormat="1" ht="48" outlineLevel="3" spans="1:9">
      <c r="A202" s="261">
        <v>186</v>
      </c>
      <c r="B202" s="153" t="s">
        <v>1848</v>
      </c>
      <c r="C202" s="153" t="s">
        <v>22</v>
      </c>
      <c r="D202" s="153" t="s">
        <v>1849</v>
      </c>
      <c r="E202" s="154" t="s">
        <v>421</v>
      </c>
      <c r="F202" s="155">
        <v>71.7</v>
      </c>
      <c r="G202" s="156"/>
      <c r="H202" s="155"/>
      <c r="I202" s="266"/>
    </row>
    <row r="203" s="249" customFormat="1" ht="48" outlineLevel="3" spans="1:9">
      <c r="A203" s="261">
        <v>187</v>
      </c>
      <c r="B203" s="153" t="s">
        <v>1850</v>
      </c>
      <c r="C203" s="153" t="s">
        <v>22</v>
      </c>
      <c r="D203" s="153" t="s">
        <v>1851</v>
      </c>
      <c r="E203" s="154" t="s">
        <v>421</v>
      </c>
      <c r="F203" s="155">
        <v>119.96</v>
      </c>
      <c r="G203" s="156"/>
      <c r="H203" s="155"/>
      <c r="I203" s="266"/>
    </row>
    <row r="204" s="249" customFormat="1" ht="48" outlineLevel="3" spans="1:9">
      <c r="A204" s="261">
        <v>188</v>
      </c>
      <c r="B204" s="153" t="s">
        <v>1852</v>
      </c>
      <c r="C204" s="153" t="s">
        <v>22</v>
      </c>
      <c r="D204" s="153" t="s">
        <v>1853</v>
      </c>
      <c r="E204" s="154" t="s">
        <v>421</v>
      </c>
      <c r="F204" s="155">
        <v>71.04</v>
      </c>
      <c r="G204" s="156"/>
      <c r="H204" s="155"/>
      <c r="I204" s="266"/>
    </row>
    <row r="205" s="249" customFormat="1" ht="48" outlineLevel="3" spans="1:9">
      <c r="A205" s="261">
        <v>189</v>
      </c>
      <c r="B205" s="153" t="s">
        <v>1854</v>
      </c>
      <c r="C205" s="153" t="s">
        <v>22</v>
      </c>
      <c r="D205" s="153" t="s">
        <v>1855</v>
      </c>
      <c r="E205" s="154" t="s">
        <v>421</v>
      </c>
      <c r="F205" s="155">
        <v>43.09</v>
      </c>
      <c r="G205" s="156"/>
      <c r="H205" s="155"/>
      <c r="I205" s="266"/>
    </row>
    <row r="206" s="249" customFormat="1" ht="45" customHeight="1" outlineLevel="2" spans="1:9">
      <c r="A206" s="261">
        <v>190</v>
      </c>
      <c r="B206" s="153" t="s">
        <v>1856</v>
      </c>
      <c r="C206" s="153" t="s">
        <v>1834</v>
      </c>
      <c r="D206" s="153" t="s">
        <v>1835</v>
      </c>
      <c r="E206" s="154" t="s">
        <v>1530</v>
      </c>
      <c r="F206" s="155">
        <v>225</v>
      </c>
      <c r="G206" s="156"/>
      <c r="H206" s="155"/>
      <c r="I206" s="266"/>
    </row>
    <row r="207" s="249" customFormat="1" ht="29" customHeight="1" outlineLevel="3" spans="1:9">
      <c r="A207" s="261"/>
      <c r="B207" s="153"/>
      <c r="C207" s="153" t="s">
        <v>1857</v>
      </c>
      <c r="D207" s="153"/>
      <c r="E207" s="153"/>
      <c r="F207" s="155"/>
      <c r="G207" s="156"/>
      <c r="H207" s="155"/>
      <c r="I207" s="266"/>
    </row>
    <row r="208" s="249" customFormat="1" ht="60" outlineLevel="3" spans="1:9">
      <c r="A208" s="261">
        <v>191</v>
      </c>
      <c r="B208" s="153" t="s">
        <v>1858</v>
      </c>
      <c r="C208" s="153" t="s">
        <v>1859</v>
      </c>
      <c r="D208" s="153" t="s">
        <v>1860</v>
      </c>
      <c r="E208" s="154" t="s">
        <v>9</v>
      </c>
      <c r="F208" s="155">
        <v>42</v>
      </c>
      <c r="G208" s="156"/>
      <c r="H208" s="155"/>
      <c r="I208" s="266"/>
    </row>
    <row r="209" s="249" customFormat="1" ht="60" outlineLevel="3" spans="1:9">
      <c r="A209" s="261">
        <v>192</v>
      </c>
      <c r="B209" s="153" t="s">
        <v>1861</v>
      </c>
      <c r="C209" s="153" t="s">
        <v>1859</v>
      </c>
      <c r="D209" s="153" t="s">
        <v>1862</v>
      </c>
      <c r="E209" s="154" t="s">
        <v>9</v>
      </c>
      <c r="F209" s="155">
        <v>6</v>
      </c>
      <c r="G209" s="156"/>
      <c r="H209" s="155"/>
      <c r="I209" s="266"/>
    </row>
    <row r="210" s="249" customFormat="1" ht="36" outlineLevel="3" spans="1:9">
      <c r="A210" s="261">
        <v>193</v>
      </c>
      <c r="B210" s="153" t="s">
        <v>1863</v>
      </c>
      <c r="C210" s="153" t="s">
        <v>1864</v>
      </c>
      <c r="D210" s="153" t="s">
        <v>1865</v>
      </c>
      <c r="E210" s="154" t="s">
        <v>17</v>
      </c>
      <c r="F210" s="155">
        <v>42</v>
      </c>
      <c r="G210" s="156"/>
      <c r="H210" s="155"/>
      <c r="I210" s="266"/>
    </row>
    <row r="211" s="249" customFormat="1" ht="36" outlineLevel="3" spans="1:9">
      <c r="A211" s="261">
        <v>194</v>
      </c>
      <c r="B211" s="153" t="s">
        <v>1866</v>
      </c>
      <c r="C211" s="153" t="s">
        <v>1864</v>
      </c>
      <c r="D211" s="153" t="s">
        <v>1867</v>
      </c>
      <c r="E211" s="154" t="s">
        <v>17</v>
      </c>
      <c r="F211" s="155">
        <v>6</v>
      </c>
      <c r="G211" s="156"/>
      <c r="H211" s="155"/>
      <c r="I211" s="266"/>
    </row>
    <row r="212" s="249" customFormat="1" ht="36" outlineLevel="3" spans="1:9">
      <c r="A212" s="261">
        <v>195</v>
      </c>
      <c r="B212" s="153" t="s">
        <v>1868</v>
      </c>
      <c r="C212" s="153" t="s">
        <v>1869</v>
      </c>
      <c r="D212" s="153" t="s">
        <v>1865</v>
      </c>
      <c r="E212" s="154" t="s">
        <v>17</v>
      </c>
      <c r="F212" s="155">
        <v>42</v>
      </c>
      <c r="G212" s="156"/>
      <c r="H212" s="155"/>
      <c r="I212" s="266"/>
    </row>
    <row r="213" s="249" customFormat="1" ht="36" outlineLevel="3" spans="1:9">
      <c r="A213" s="261">
        <v>196</v>
      </c>
      <c r="B213" s="153" t="s">
        <v>1870</v>
      </c>
      <c r="C213" s="153" t="s">
        <v>1869</v>
      </c>
      <c r="D213" s="153" t="s">
        <v>1867</v>
      </c>
      <c r="E213" s="154" t="s">
        <v>17</v>
      </c>
      <c r="F213" s="155">
        <v>6</v>
      </c>
      <c r="G213" s="156"/>
      <c r="H213" s="155"/>
      <c r="I213" s="266"/>
    </row>
    <row r="214" s="249" customFormat="1" ht="36" outlineLevel="3" spans="1:9">
      <c r="A214" s="261">
        <v>197</v>
      </c>
      <c r="B214" s="153" t="s">
        <v>1871</v>
      </c>
      <c r="C214" s="153" t="s">
        <v>1872</v>
      </c>
      <c r="D214" s="153" t="s">
        <v>1873</v>
      </c>
      <c r="E214" s="154" t="s">
        <v>17</v>
      </c>
      <c r="F214" s="155">
        <v>42</v>
      </c>
      <c r="G214" s="156"/>
      <c r="H214" s="155"/>
      <c r="I214" s="266"/>
    </row>
    <row r="215" s="249" customFormat="1" ht="36" outlineLevel="3" spans="1:9">
      <c r="A215" s="261">
        <v>198</v>
      </c>
      <c r="B215" s="153" t="s">
        <v>1874</v>
      </c>
      <c r="C215" s="153" t="s">
        <v>1872</v>
      </c>
      <c r="D215" s="153" t="s">
        <v>1875</v>
      </c>
      <c r="E215" s="154" t="s">
        <v>17</v>
      </c>
      <c r="F215" s="155">
        <v>6</v>
      </c>
      <c r="G215" s="156"/>
      <c r="H215" s="155"/>
      <c r="I215" s="266"/>
    </row>
    <row r="216" s="249" customFormat="1" ht="48" outlineLevel="3" spans="1:9">
      <c r="A216" s="261">
        <v>199</v>
      </c>
      <c r="B216" s="153" t="s">
        <v>1876</v>
      </c>
      <c r="C216" s="153" t="s">
        <v>1877</v>
      </c>
      <c r="D216" s="153" t="s">
        <v>1878</v>
      </c>
      <c r="E216" s="154" t="s">
        <v>421</v>
      </c>
      <c r="F216" s="155">
        <v>171.16</v>
      </c>
      <c r="G216" s="156"/>
      <c r="H216" s="155"/>
      <c r="I216" s="266"/>
    </row>
    <row r="217" s="249" customFormat="1" ht="48" outlineLevel="3" spans="1:9">
      <c r="A217" s="261">
        <v>200</v>
      </c>
      <c r="B217" s="153" t="s">
        <v>1879</v>
      </c>
      <c r="C217" s="153" t="s">
        <v>1877</v>
      </c>
      <c r="D217" s="153" t="s">
        <v>1880</v>
      </c>
      <c r="E217" s="154" t="s">
        <v>421</v>
      </c>
      <c r="F217" s="155">
        <v>450.71</v>
      </c>
      <c r="G217" s="156"/>
      <c r="H217" s="155"/>
      <c r="I217" s="266"/>
    </row>
    <row r="218" s="249" customFormat="1" ht="48" outlineLevel="3" spans="1:9">
      <c r="A218" s="261">
        <v>201</v>
      </c>
      <c r="B218" s="153" t="s">
        <v>1881</v>
      </c>
      <c r="C218" s="153" t="s">
        <v>1877</v>
      </c>
      <c r="D218" s="153" t="s">
        <v>1882</v>
      </c>
      <c r="E218" s="154" t="s">
        <v>421</v>
      </c>
      <c r="F218" s="155">
        <v>137.01</v>
      </c>
      <c r="G218" s="156"/>
      <c r="H218" s="155"/>
      <c r="I218" s="266"/>
    </row>
    <row r="219" s="249" customFormat="1" ht="48" outlineLevel="3" spans="1:9">
      <c r="A219" s="261">
        <v>202</v>
      </c>
      <c r="B219" s="153" t="s">
        <v>1883</v>
      </c>
      <c r="C219" s="153" t="s">
        <v>1877</v>
      </c>
      <c r="D219" s="153" t="s">
        <v>1884</v>
      </c>
      <c r="E219" s="154" t="s">
        <v>421</v>
      </c>
      <c r="F219" s="155">
        <v>113.08</v>
      </c>
      <c r="G219" s="156"/>
      <c r="H219" s="155"/>
      <c r="I219" s="266"/>
    </row>
    <row r="220" s="251" customFormat="1" ht="45" customHeight="1" outlineLevel="1" spans="1:16384">
      <c r="A220" s="261">
        <v>203</v>
      </c>
      <c r="B220" s="153" t="s">
        <v>1885</v>
      </c>
      <c r="C220" s="153" t="s">
        <v>1834</v>
      </c>
      <c r="D220" s="153" t="s">
        <v>1835</v>
      </c>
      <c r="E220" s="154" t="s">
        <v>1530</v>
      </c>
      <c r="F220" s="155">
        <v>504</v>
      </c>
      <c r="G220" s="156"/>
      <c r="H220" s="155"/>
      <c r="I220" s="266"/>
      <c r="XFC220" s="267"/>
      <c r="XFD220" s="267"/>
    </row>
    <row r="221" s="249" customFormat="1" ht="12" outlineLevel="3" spans="1:9">
      <c r="A221" s="261"/>
      <c r="B221" s="153"/>
      <c r="C221" s="153" t="s">
        <v>458</v>
      </c>
      <c r="D221" s="153"/>
      <c r="E221" s="153"/>
      <c r="F221" s="155"/>
      <c r="G221" s="156"/>
      <c r="H221" s="155"/>
      <c r="I221" s="266"/>
    </row>
    <row r="222" s="249" customFormat="1" ht="27" customHeight="1" outlineLevel="3" spans="1:9">
      <c r="A222" s="261">
        <v>205</v>
      </c>
      <c r="B222" s="153" t="s">
        <v>1886</v>
      </c>
      <c r="C222" s="153" t="s">
        <v>1887</v>
      </c>
      <c r="D222" s="153"/>
      <c r="E222" s="154" t="s">
        <v>138</v>
      </c>
      <c r="F222" s="155">
        <v>1</v>
      </c>
      <c r="G222" s="156"/>
      <c r="H222" s="155"/>
      <c r="I222" s="266"/>
    </row>
    <row r="223" s="250" customFormat="1" ht="20" customHeight="1" spans="1:13">
      <c r="A223" s="256" t="s">
        <v>59</v>
      </c>
      <c r="B223" s="256"/>
      <c r="C223" s="257" t="s">
        <v>328</v>
      </c>
      <c r="D223" s="256"/>
      <c r="E223" s="256"/>
      <c r="F223" s="258"/>
      <c r="G223" s="258"/>
      <c r="H223" s="259"/>
      <c r="I223" s="259"/>
      <c r="M223" s="265"/>
    </row>
    <row r="224" s="251" customFormat="1" ht="20" customHeight="1" outlineLevel="1" spans="1:16384">
      <c r="A224" s="261" t="s">
        <v>522</v>
      </c>
      <c r="B224" s="153"/>
      <c r="C224" s="153" t="s">
        <v>1888</v>
      </c>
      <c r="D224" s="153"/>
      <c r="E224" s="153"/>
      <c r="F224" s="155"/>
      <c r="G224" s="156"/>
      <c r="H224" s="262"/>
      <c r="I224" s="266"/>
      <c r="XFC224" s="267"/>
      <c r="XFD224" s="267"/>
    </row>
    <row r="225" s="249" customFormat="1" ht="20" customHeight="1" outlineLevel="2" spans="1:9">
      <c r="A225" s="261"/>
      <c r="B225" s="153"/>
      <c r="C225" s="153" t="s">
        <v>8</v>
      </c>
      <c r="D225" s="153"/>
      <c r="E225" s="153"/>
      <c r="F225" s="155"/>
      <c r="G225" s="156"/>
      <c r="H225" s="155"/>
      <c r="I225" s="266"/>
    </row>
    <row r="226" s="249" customFormat="1" ht="12" outlineLevel="3" spans="1:9">
      <c r="A226" s="261">
        <v>1</v>
      </c>
      <c r="B226" s="153" t="s">
        <v>1889</v>
      </c>
      <c r="C226" s="153" t="s">
        <v>1428</v>
      </c>
      <c r="D226" s="153" t="s">
        <v>1890</v>
      </c>
      <c r="E226" s="154" t="s">
        <v>9</v>
      </c>
      <c r="F226" s="155">
        <v>1</v>
      </c>
      <c r="G226" s="156"/>
      <c r="H226" s="155"/>
      <c r="I226" s="266"/>
    </row>
    <row r="227" s="249" customFormat="1" ht="12" outlineLevel="3" spans="1:9">
      <c r="A227" s="261">
        <v>2</v>
      </c>
      <c r="B227" s="153" t="s">
        <v>1891</v>
      </c>
      <c r="C227" s="153" t="s">
        <v>1428</v>
      </c>
      <c r="D227" s="153" t="s">
        <v>1892</v>
      </c>
      <c r="E227" s="154" t="s">
        <v>9</v>
      </c>
      <c r="F227" s="155">
        <v>1</v>
      </c>
      <c r="G227" s="156"/>
      <c r="H227" s="155"/>
      <c r="I227" s="266"/>
    </row>
    <row r="228" s="249" customFormat="1" ht="12" outlineLevel="3" spans="1:9">
      <c r="A228" s="261">
        <v>3</v>
      </c>
      <c r="B228" s="153" t="s">
        <v>1893</v>
      </c>
      <c r="C228" s="153" t="s">
        <v>1428</v>
      </c>
      <c r="D228" s="153" t="s">
        <v>1894</v>
      </c>
      <c r="E228" s="154" t="s">
        <v>9</v>
      </c>
      <c r="F228" s="155">
        <v>1</v>
      </c>
      <c r="G228" s="156"/>
      <c r="H228" s="155"/>
      <c r="I228" s="266"/>
    </row>
    <row r="229" s="249" customFormat="1" ht="12" outlineLevel="3" spans="1:9">
      <c r="A229" s="261">
        <v>4</v>
      </c>
      <c r="B229" s="153" t="s">
        <v>1895</v>
      </c>
      <c r="C229" s="153" t="s">
        <v>1477</v>
      </c>
      <c r="D229" s="153" t="s">
        <v>1896</v>
      </c>
      <c r="E229" s="154" t="s">
        <v>9</v>
      </c>
      <c r="F229" s="155">
        <v>3</v>
      </c>
      <c r="G229" s="156"/>
      <c r="H229" s="155"/>
      <c r="I229" s="266"/>
    </row>
    <row r="230" s="249" customFormat="1" ht="12" outlineLevel="3" spans="1:9">
      <c r="A230" s="261">
        <v>5</v>
      </c>
      <c r="B230" s="153" t="s">
        <v>1897</v>
      </c>
      <c r="C230" s="153" t="s">
        <v>1428</v>
      </c>
      <c r="D230" s="153" t="s">
        <v>1898</v>
      </c>
      <c r="E230" s="154" t="s">
        <v>9</v>
      </c>
      <c r="F230" s="155">
        <v>8</v>
      </c>
      <c r="G230" s="156"/>
      <c r="H230" s="155"/>
      <c r="I230" s="266"/>
    </row>
    <row r="231" s="249" customFormat="1" ht="12" outlineLevel="3" spans="1:9">
      <c r="A231" s="261">
        <v>6</v>
      </c>
      <c r="B231" s="153" t="s">
        <v>1899</v>
      </c>
      <c r="C231" s="153" t="s">
        <v>1428</v>
      </c>
      <c r="D231" s="153" t="s">
        <v>1900</v>
      </c>
      <c r="E231" s="154" t="s">
        <v>9</v>
      </c>
      <c r="F231" s="155">
        <v>715</v>
      </c>
      <c r="G231" s="156"/>
      <c r="H231" s="155"/>
      <c r="I231" s="266"/>
    </row>
    <row r="232" s="249" customFormat="1" ht="12" outlineLevel="3" spans="1:9">
      <c r="A232" s="261">
        <v>7</v>
      </c>
      <c r="B232" s="153" t="s">
        <v>1901</v>
      </c>
      <c r="C232" s="153" t="s">
        <v>1428</v>
      </c>
      <c r="D232" s="153" t="s">
        <v>1902</v>
      </c>
      <c r="E232" s="154" t="s">
        <v>9</v>
      </c>
      <c r="F232" s="155">
        <v>3</v>
      </c>
      <c r="G232" s="156"/>
      <c r="H232" s="155"/>
      <c r="I232" s="266"/>
    </row>
    <row r="233" s="249" customFormat="1" ht="12" outlineLevel="3" spans="1:9">
      <c r="A233" s="261">
        <v>8</v>
      </c>
      <c r="B233" s="153" t="s">
        <v>1903</v>
      </c>
      <c r="C233" s="153" t="s">
        <v>1428</v>
      </c>
      <c r="D233" s="153" t="s">
        <v>1904</v>
      </c>
      <c r="E233" s="154" t="s">
        <v>9</v>
      </c>
      <c r="F233" s="155">
        <v>2</v>
      </c>
      <c r="G233" s="156"/>
      <c r="H233" s="155"/>
      <c r="I233" s="266"/>
    </row>
    <row r="234" s="249" customFormat="1" ht="12" outlineLevel="3" spans="1:9">
      <c r="A234" s="261">
        <v>9</v>
      </c>
      <c r="B234" s="153" t="s">
        <v>1905</v>
      </c>
      <c r="C234" s="153" t="s">
        <v>1428</v>
      </c>
      <c r="D234" s="153" t="s">
        <v>1906</v>
      </c>
      <c r="E234" s="154" t="s">
        <v>9</v>
      </c>
      <c r="F234" s="155">
        <v>2</v>
      </c>
      <c r="G234" s="156"/>
      <c r="H234" s="155"/>
      <c r="I234" s="266"/>
    </row>
    <row r="235" s="249" customFormat="1" ht="12" outlineLevel="3" spans="1:9">
      <c r="A235" s="261">
        <v>10</v>
      </c>
      <c r="B235" s="153" t="s">
        <v>1907</v>
      </c>
      <c r="C235" s="153" t="s">
        <v>1428</v>
      </c>
      <c r="D235" s="153" t="s">
        <v>1908</v>
      </c>
      <c r="E235" s="154" t="s">
        <v>9</v>
      </c>
      <c r="F235" s="155">
        <v>2</v>
      </c>
      <c r="G235" s="156"/>
      <c r="H235" s="155"/>
      <c r="I235" s="266"/>
    </row>
    <row r="236" s="249" customFormat="1" ht="12" outlineLevel="3" spans="1:9">
      <c r="A236" s="261">
        <v>11</v>
      </c>
      <c r="B236" s="153" t="s">
        <v>1909</v>
      </c>
      <c r="C236" s="153" t="s">
        <v>1428</v>
      </c>
      <c r="D236" s="153" t="s">
        <v>1910</v>
      </c>
      <c r="E236" s="154" t="s">
        <v>9</v>
      </c>
      <c r="F236" s="155">
        <v>1</v>
      </c>
      <c r="G236" s="156"/>
      <c r="H236" s="155"/>
      <c r="I236" s="266"/>
    </row>
    <row r="237" s="249" customFormat="1" ht="12" outlineLevel="3" spans="1:9">
      <c r="A237" s="261">
        <v>12</v>
      </c>
      <c r="B237" s="153" t="s">
        <v>1489</v>
      </c>
      <c r="C237" s="153" t="s">
        <v>1428</v>
      </c>
      <c r="D237" s="153" t="s">
        <v>1911</v>
      </c>
      <c r="E237" s="154" t="s">
        <v>9</v>
      </c>
      <c r="F237" s="155">
        <v>119</v>
      </c>
      <c r="G237" s="156"/>
      <c r="H237" s="155"/>
      <c r="I237" s="266"/>
    </row>
    <row r="238" s="249" customFormat="1" ht="12" outlineLevel="3" spans="1:9">
      <c r="A238" s="261">
        <v>13</v>
      </c>
      <c r="B238" s="153" t="s">
        <v>1912</v>
      </c>
      <c r="C238" s="153" t="s">
        <v>1428</v>
      </c>
      <c r="D238" s="153" t="s">
        <v>1913</v>
      </c>
      <c r="E238" s="154" t="s">
        <v>9</v>
      </c>
      <c r="F238" s="155">
        <v>1</v>
      </c>
      <c r="G238" s="156"/>
      <c r="H238" s="155"/>
      <c r="I238" s="266"/>
    </row>
    <row r="239" s="249" customFormat="1" ht="12" outlineLevel="3" spans="1:9">
      <c r="A239" s="261">
        <v>14</v>
      </c>
      <c r="B239" s="153" t="s">
        <v>1427</v>
      </c>
      <c r="C239" s="153" t="s">
        <v>1428</v>
      </c>
      <c r="D239" s="153" t="s">
        <v>1914</v>
      </c>
      <c r="E239" s="154" t="s">
        <v>9</v>
      </c>
      <c r="F239" s="155">
        <v>2</v>
      </c>
      <c r="G239" s="156"/>
      <c r="H239" s="155"/>
      <c r="I239" s="266"/>
    </row>
    <row r="240" s="249" customFormat="1" ht="12" outlineLevel="3" spans="1:9">
      <c r="A240" s="261">
        <v>15</v>
      </c>
      <c r="B240" s="153" t="s">
        <v>1430</v>
      </c>
      <c r="C240" s="153" t="s">
        <v>1428</v>
      </c>
      <c r="D240" s="153" t="s">
        <v>1915</v>
      </c>
      <c r="E240" s="154" t="s">
        <v>9</v>
      </c>
      <c r="F240" s="155">
        <v>4</v>
      </c>
      <c r="G240" s="156"/>
      <c r="H240" s="155"/>
      <c r="I240" s="266"/>
    </row>
    <row r="241" s="249" customFormat="1" ht="12" outlineLevel="3" spans="1:9">
      <c r="A241" s="261">
        <v>16</v>
      </c>
      <c r="B241" s="153" t="s">
        <v>1432</v>
      </c>
      <c r="C241" s="153" t="s">
        <v>1428</v>
      </c>
      <c r="D241" s="153" t="s">
        <v>1916</v>
      </c>
      <c r="E241" s="154" t="s">
        <v>9</v>
      </c>
      <c r="F241" s="155">
        <v>1</v>
      </c>
      <c r="G241" s="156"/>
      <c r="H241" s="155"/>
      <c r="I241" s="266"/>
    </row>
    <row r="242" s="249" customFormat="1" ht="24" outlineLevel="3" spans="1:9">
      <c r="A242" s="261">
        <v>17</v>
      </c>
      <c r="B242" s="153" t="s">
        <v>1434</v>
      </c>
      <c r="C242" s="153" t="s">
        <v>1428</v>
      </c>
      <c r="D242" s="153" t="s">
        <v>1917</v>
      </c>
      <c r="E242" s="154" t="s">
        <v>9</v>
      </c>
      <c r="F242" s="155">
        <v>10</v>
      </c>
      <c r="G242" s="156"/>
      <c r="H242" s="155"/>
      <c r="I242" s="266"/>
    </row>
    <row r="243" s="249" customFormat="1" ht="24" outlineLevel="3" spans="1:9">
      <c r="A243" s="261">
        <v>18</v>
      </c>
      <c r="B243" s="153" t="s">
        <v>1436</v>
      </c>
      <c r="C243" s="153" t="s">
        <v>1477</v>
      </c>
      <c r="D243" s="153" t="s">
        <v>1918</v>
      </c>
      <c r="E243" s="154" t="s">
        <v>9</v>
      </c>
      <c r="F243" s="155">
        <v>10</v>
      </c>
      <c r="G243" s="156"/>
      <c r="H243" s="155"/>
      <c r="I243" s="266"/>
    </row>
    <row r="244" s="249" customFormat="1" ht="20" customHeight="1" outlineLevel="2" spans="1:9">
      <c r="A244" s="261"/>
      <c r="B244" s="153"/>
      <c r="C244" s="153" t="s">
        <v>1485</v>
      </c>
      <c r="D244" s="153"/>
      <c r="E244" s="153"/>
      <c r="F244" s="155"/>
      <c r="G244" s="156"/>
      <c r="H244" s="155"/>
      <c r="I244" s="266"/>
    </row>
    <row r="245" s="249" customFormat="1" ht="48" outlineLevel="3" spans="1:9">
      <c r="A245" s="261">
        <v>19</v>
      </c>
      <c r="B245" s="153" t="s">
        <v>1919</v>
      </c>
      <c r="C245" s="153" t="s">
        <v>1487</v>
      </c>
      <c r="D245" s="153" t="s">
        <v>1488</v>
      </c>
      <c r="E245" s="154" t="s">
        <v>9</v>
      </c>
      <c r="F245" s="155">
        <v>28</v>
      </c>
      <c r="G245" s="156"/>
      <c r="H245" s="155"/>
      <c r="I245" s="266"/>
    </row>
    <row r="246" s="249" customFormat="1" ht="48" outlineLevel="3" spans="1:9">
      <c r="A246" s="261">
        <v>20</v>
      </c>
      <c r="B246" s="153" t="s">
        <v>1438</v>
      </c>
      <c r="C246" s="153" t="s">
        <v>1920</v>
      </c>
      <c r="D246" s="153" t="s">
        <v>1488</v>
      </c>
      <c r="E246" s="154" t="s">
        <v>9</v>
      </c>
      <c r="F246" s="155">
        <v>846</v>
      </c>
      <c r="G246" s="156"/>
      <c r="H246" s="155"/>
      <c r="I246" s="266"/>
    </row>
    <row r="247" s="249" customFormat="1" ht="48" outlineLevel="3" spans="1:9">
      <c r="A247" s="261">
        <v>21</v>
      </c>
      <c r="B247" s="153" t="s">
        <v>1921</v>
      </c>
      <c r="C247" s="153" t="s">
        <v>1490</v>
      </c>
      <c r="D247" s="153" t="s">
        <v>1488</v>
      </c>
      <c r="E247" s="154" t="s">
        <v>9</v>
      </c>
      <c r="F247" s="155">
        <v>10</v>
      </c>
      <c r="G247" s="156"/>
      <c r="H247" s="155"/>
      <c r="I247" s="266"/>
    </row>
    <row r="248" s="249" customFormat="1" ht="60" outlineLevel="3" spans="1:9">
      <c r="A248" s="261">
        <v>22</v>
      </c>
      <c r="B248" s="153" t="s">
        <v>1922</v>
      </c>
      <c r="C248" s="153" t="s">
        <v>1923</v>
      </c>
      <c r="D248" s="153" t="s">
        <v>1924</v>
      </c>
      <c r="E248" s="154" t="s">
        <v>17</v>
      </c>
      <c r="F248" s="155">
        <v>24</v>
      </c>
      <c r="G248" s="156"/>
      <c r="H248" s="155"/>
      <c r="I248" s="266"/>
    </row>
    <row r="249" s="249" customFormat="1" ht="36" outlineLevel="3" spans="1:9">
      <c r="A249" s="261">
        <v>23</v>
      </c>
      <c r="B249" s="153" t="s">
        <v>1925</v>
      </c>
      <c r="C249" s="153" t="s">
        <v>1492</v>
      </c>
      <c r="D249" s="153" t="s">
        <v>1493</v>
      </c>
      <c r="E249" s="154" t="s">
        <v>421</v>
      </c>
      <c r="F249" s="155">
        <v>1.2</v>
      </c>
      <c r="G249" s="156"/>
      <c r="H249" s="155"/>
      <c r="I249" s="266"/>
    </row>
    <row r="250" s="249" customFormat="1" ht="36" outlineLevel="3" spans="1:9">
      <c r="A250" s="261">
        <v>24</v>
      </c>
      <c r="B250" s="153" t="s">
        <v>1926</v>
      </c>
      <c r="C250" s="153" t="s">
        <v>1492</v>
      </c>
      <c r="D250" s="153" t="s">
        <v>1495</v>
      </c>
      <c r="E250" s="154" t="s">
        <v>421</v>
      </c>
      <c r="F250" s="155">
        <v>10.12</v>
      </c>
      <c r="G250" s="156"/>
      <c r="H250" s="155"/>
      <c r="I250" s="266"/>
    </row>
    <row r="251" s="249" customFormat="1" ht="36" outlineLevel="3" spans="1:9">
      <c r="A251" s="261">
        <v>25</v>
      </c>
      <c r="B251" s="153" t="s">
        <v>1491</v>
      </c>
      <c r="C251" s="153" t="s">
        <v>1492</v>
      </c>
      <c r="D251" s="153" t="s">
        <v>1497</v>
      </c>
      <c r="E251" s="154" t="s">
        <v>421</v>
      </c>
      <c r="F251" s="155">
        <v>290.65</v>
      </c>
      <c r="G251" s="156"/>
      <c r="H251" s="155"/>
      <c r="I251" s="266"/>
    </row>
    <row r="252" s="249" customFormat="1" ht="36" outlineLevel="3" spans="1:9">
      <c r="A252" s="261">
        <v>26</v>
      </c>
      <c r="B252" s="153" t="s">
        <v>1927</v>
      </c>
      <c r="C252" s="153" t="s">
        <v>1492</v>
      </c>
      <c r="D252" s="153" t="s">
        <v>1501</v>
      </c>
      <c r="E252" s="154" t="s">
        <v>421</v>
      </c>
      <c r="F252" s="155">
        <v>250.12</v>
      </c>
      <c r="G252" s="156"/>
      <c r="H252" s="155"/>
      <c r="I252" s="266"/>
    </row>
    <row r="253" s="249" customFormat="1" ht="36" outlineLevel="3" spans="1:9">
      <c r="A253" s="261">
        <v>27</v>
      </c>
      <c r="B253" s="153" t="s">
        <v>1510</v>
      </c>
      <c r="C253" s="153" t="s">
        <v>1492</v>
      </c>
      <c r="D253" s="153" t="s">
        <v>1928</v>
      </c>
      <c r="E253" s="154" t="s">
        <v>421</v>
      </c>
      <c r="F253" s="155">
        <v>21.56</v>
      </c>
      <c r="G253" s="156"/>
      <c r="H253" s="155"/>
      <c r="I253" s="266"/>
    </row>
    <row r="254" s="249" customFormat="1" ht="36" outlineLevel="3" spans="1:9">
      <c r="A254" s="261">
        <v>28</v>
      </c>
      <c r="B254" s="153" t="s">
        <v>1929</v>
      </c>
      <c r="C254" s="153" t="s">
        <v>1492</v>
      </c>
      <c r="D254" s="153" t="s">
        <v>1930</v>
      </c>
      <c r="E254" s="154" t="s">
        <v>421</v>
      </c>
      <c r="F254" s="155">
        <v>2.5</v>
      </c>
      <c r="G254" s="156"/>
      <c r="H254" s="155"/>
      <c r="I254" s="266"/>
    </row>
    <row r="255" s="249" customFormat="1" ht="36" outlineLevel="3" spans="1:9">
      <c r="A255" s="261">
        <v>29</v>
      </c>
      <c r="B255" s="153" t="s">
        <v>1513</v>
      </c>
      <c r="C255" s="153" t="s">
        <v>1492</v>
      </c>
      <c r="D255" s="153" t="s">
        <v>1931</v>
      </c>
      <c r="E255" s="154" t="s">
        <v>421</v>
      </c>
      <c r="F255" s="155">
        <v>108.73</v>
      </c>
      <c r="G255" s="156"/>
      <c r="H255" s="155"/>
      <c r="I255" s="266"/>
    </row>
    <row r="256" s="249" customFormat="1" ht="36" outlineLevel="3" spans="1:9">
      <c r="A256" s="261">
        <v>30</v>
      </c>
      <c r="B256" s="153" t="s">
        <v>1932</v>
      </c>
      <c r="C256" s="153" t="s">
        <v>1492</v>
      </c>
      <c r="D256" s="153" t="s">
        <v>1503</v>
      </c>
      <c r="E256" s="154" t="s">
        <v>421</v>
      </c>
      <c r="F256" s="155">
        <v>4.5</v>
      </c>
      <c r="G256" s="156"/>
      <c r="H256" s="155"/>
      <c r="I256" s="266"/>
    </row>
    <row r="257" s="249" customFormat="1" ht="36" outlineLevel="3" spans="1:9">
      <c r="A257" s="261">
        <v>31</v>
      </c>
      <c r="B257" s="153" t="s">
        <v>1494</v>
      </c>
      <c r="C257" s="153" t="s">
        <v>1492</v>
      </c>
      <c r="D257" s="153" t="s">
        <v>1933</v>
      </c>
      <c r="E257" s="154" t="s">
        <v>421</v>
      </c>
      <c r="F257" s="155">
        <v>135.08</v>
      </c>
      <c r="G257" s="156"/>
      <c r="H257" s="155"/>
      <c r="I257" s="266"/>
    </row>
    <row r="258" s="249" customFormat="1" ht="36" outlineLevel="3" spans="1:9">
      <c r="A258" s="261">
        <v>32</v>
      </c>
      <c r="B258" s="153" t="s">
        <v>1496</v>
      </c>
      <c r="C258" s="153" t="s">
        <v>1492</v>
      </c>
      <c r="D258" s="153" t="s">
        <v>1507</v>
      </c>
      <c r="E258" s="154" t="s">
        <v>421</v>
      </c>
      <c r="F258" s="155">
        <v>21</v>
      </c>
      <c r="G258" s="156"/>
      <c r="H258" s="155"/>
      <c r="I258" s="266"/>
    </row>
    <row r="259" s="249" customFormat="1" ht="36" outlineLevel="3" spans="1:9">
      <c r="A259" s="261">
        <v>33</v>
      </c>
      <c r="B259" s="153" t="s">
        <v>1498</v>
      </c>
      <c r="C259" s="153" t="s">
        <v>1492</v>
      </c>
      <c r="D259" s="153" t="s">
        <v>1934</v>
      </c>
      <c r="E259" s="154" t="s">
        <v>421</v>
      </c>
      <c r="F259" s="155">
        <v>10.83</v>
      </c>
      <c r="G259" s="156"/>
      <c r="H259" s="155"/>
      <c r="I259" s="266"/>
    </row>
    <row r="260" s="249" customFormat="1" ht="36" outlineLevel="3" spans="1:9">
      <c r="A260" s="261">
        <v>34</v>
      </c>
      <c r="B260" s="153" t="s">
        <v>1935</v>
      </c>
      <c r="C260" s="153" t="s">
        <v>1492</v>
      </c>
      <c r="D260" s="153" t="s">
        <v>1509</v>
      </c>
      <c r="E260" s="154" t="s">
        <v>421</v>
      </c>
      <c r="F260" s="155">
        <v>49.42</v>
      </c>
      <c r="G260" s="156"/>
      <c r="H260" s="155"/>
      <c r="I260" s="266"/>
    </row>
    <row r="261" s="249" customFormat="1" ht="36" outlineLevel="3" spans="1:9">
      <c r="A261" s="261">
        <v>35</v>
      </c>
      <c r="B261" s="153" t="s">
        <v>1502</v>
      </c>
      <c r="C261" s="153" t="s">
        <v>1511</v>
      </c>
      <c r="D261" s="153" t="s">
        <v>1518</v>
      </c>
      <c r="E261" s="154" t="s">
        <v>421</v>
      </c>
      <c r="F261" s="155">
        <v>30</v>
      </c>
      <c r="G261" s="156"/>
      <c r="H261" s="155"/>
      <c r="I261" s="266"/>
    </row>
    <row r="262" s="249" customFormat="1" ht="36" outlineLevel="3" spans="1:9">
      <c r="A262" s="261">
        <v>36</v>
      </c>
      <c r="B262" s="153" t="s">
        <v>1515</v>
      </c>
      <c r="C262" s="153" t="s">
        <v>1511</v>
      </c>
      <c r="D262" s="153" t="s">
        <v>1520</v>
      </c>
      <c r="E262" s="154" t="s">
        <v>421</v>
      </c>
      <c r="F262" s="155">
        <v>21</v>
      </c>
      <c r="G262" s="156"/>
      <c r="H262" s="155"/>
      <c r="I262" s="266"/>
    </row>
    <row r="263" s="249" customFormat="1" ht="36" outlineLevel="3" spans="1:9">
      <c r="A263" s="261">
        <v>37</v>
      </c>
      <c r="B263" s="153" t="s">
        <v>1936</v>
      </c>
      <c r="C263" s="153" t="s">
        <v>1511</v>
      </c>
      <c r="D263" s="153" t="s">
        <v>1524</v>
      </c>
      <c r="E263" s="154" t="s">
        <v>421</v>
      </c>
      <c r="F263" s="155">
        <v>21</v>
      </c>
      <c r="G263" s="156"/>
      <c r="H263" s="155"/>
      <c r="I263" s="266"/>
    </row>
    <row r="264" s="249" customFormat="1" ht="36" outlineLevel="3" spans="1:9">
      <c r="A264" s="261">
        <v>38</v>
      </c>
      <c r="B264" s="153" t="s">
        <v>1937</v>
      </c>
      <c r="C264" s="153" t="s">
        <v>1692</v>
      </c>
      <c r="D264" s="153" t="s">
        <v>1938</v>
      </c>
      <c r="E264" s="154" t="s">
        <v>421</v>
      </c>
      <c r="F264" s="155">
        <v>159.8</v>
      </c>
      <c r="G264" s="156"/>
      <c r="H264" s="155"/>
      <c r="I264" s="266"/>
    </row>
    <row r="265" s="249" customFormat="1" ht="36" outlineLevel="3" spans="1:9">
      <c r="A265" s="261">
        <v>39</v>
      </c>
      <c r="B265" s="153" t="s">
        <v>1939</v>
      </c>
      <c r="C265" s="153" t="s">
        <v>1692</v>
      </c>
      <c r="D265" s="153" t="s">
        <v>1940</v>
      </c>
      <c r="E265" s="154" t="s">
        <v>421</v>
      </c>
      <c r="F265" s="155">
        <v>4.47</v>
      </c>
      <c r="G265" s="156"/>
      <c r="H265" s="155"/>
      <c r="I265" s="266"/>
    </row>
    <row r="266" s="249" customFormat="1" ht="36" outlineLevel="3" spans="1:9">
      <c r="A266" s="261">
        <v>40</v>
      </c>
      <c r="B266" s="153" t="s">
        <v>1941</v>
      </c>
      <c r="C266" s="153" t="s">
        <v>1692</v>
      </c>
      <c r="D266" s="153" t="s">
        <v>1942</v>
      </c>
      <c r="E266" s="154" t="s">
        <v>421</v>
      </c>
      <c r="F266" s="155">
        <v>136.31</v>
      </c>
      <c r="G266" s="156"/>
      <c r="H266" s="155"/>
      <c r="I266" s="266"/>
    </row>
    <row r="267" s="249" customFormat="1" ht="36" outlineLevel="3" spans="1:9">
      <c r="A267" s="261">
        <v>41</v>
      </c>
      <c r="B267" s="153" t="s">
        <v>1943</v>
      </c>
      <c r="C267" s="153" t="s">
        <v>1692</v>
      </c>
      <c r="D267" s="153" t="s">
        <v>1944</v>
      </c>
      <c r="E267" s="154" t="s">
        <v>421</v>
      </c>
      <c r="F267" s="155">
        <v>29.83</v>
      </c>
      <c r="G267" s="156"/>
      <c r="H267" s="155"/>
      <c r="I267" s="266"/>
    </row>
    <row r="268" s="249" customFormat="1" ht="36" outlineLevel="3" spans="1:9">
      <c r="A268" s="261">
        <v>42</v>
      </c>
      <c r="B268" s="153" t="s">
        <v>1698</v>
      </c>
      <c r="C268" s="153" t="s">
        <v>21</v>
      </c>
      <c r="D268" s="153" t="s">
        <v>1945</v>
      </c>
      <c r="E268" s="154" t="s">
        <v>421</v>
      </c>
      <c r="F268" s="155">
        <v>46.82</v>
      </c>
      <c r="G268" s="156"/>
      <c r="H268" s="155"/>
      <c r="I268" s="266"/>
    </row>
    <row r="269" s="249" customFormat="1" ht="36" outlineLevel="3" spans="1:9">
      <c r="A269" s="261">
        <v>43</v>
      </c>
      <c r="B269" s="153" t="s">
        <v>1534</v>
      </c>
      <c r="C269" s="153" t="s">
        <v>21</v>
      </c>
      <c r="D269" s="153" t="s">
        <v>1946</v>
      </c>
      <c r="E269" s="154" t="s">
        <v>421</v>
      </c>
      <c r="F269" s="155">
        <v>935.7</v>
      </c>
      <c r="G269" s="156"/>
      <c r="H269" s="155"/>
      <c r="I269" s="266"/>
    </row>
    <row r="270" s="249" customFormat="1" ht="36" outlineLevel="3" spans="1:9">
      <c r="A270" s="261">
        <v>44</v>
      </c>
      <c r="B270" s="153" t="s">
        <v>1947</v>
      </c>
      <c r="C270" s="153" t="s">
        <v>21</v>
      </c>
      <c r="D270" s="153" t="s">
        <v>1948</v>
      </c>
      <c r="E270" s="154" t="s">
        <v>421</v>
      </c>
      <c r="F270" s="155">
        <v>25.08</v>
      </c>
      <c r="G270" s="156"/>
      <c r="H270" s="155"/>
      <c r="I270" s="266"/>
    </row>
    <row r="271" s="249" customFormat="1" ht="36" outlineLevel="3" spans="1:9">
      <c r="A271" s="261">
        <v>45</v>
      </c>
      <c r="B271" s="153" t="s">
        <v>1701</v>
      </c>
      <c r="C271" s="153" t="s">
        <v>21</v>
      </c>
      <c r="D271" s="153" t="s">
        <v>1549</v>
      </c>
      <c r="E271" s="154" t="s">
        <v>421</v>
      </c>
      <c r="F271" s="155">
        <v>227.3</v>
      </c>
      <c r="G271" s="156"/>
      <c r="H271" s="155"/>
      <c r="I271" s="266"/>
    </row>
    <row r="272" s="249" customFormat="1" ht="36" outlineLevel="3" spans="1:9">
      <c r="A272" s="261">
        <v>46</v>
      </c>
      <c r="B272" s="153" t="s">
        <v>1700</v>
      </c>
      <c r="C272" s="153" t="s">
        <v>21</v>
      </c>
      <c r="D272" s="153" t="s">
        <v>1551</v>
      </c>
      <c r="E272" s="154" t="s">
        <v>421</v>
      </c>
      <c r="F272" s="155">
        <v>216.99</v>
      </c>
      <c r="G272" s="156"/>
      <c r="H272" s="155"/>
      <c r="I272" s="266"/>
    </row>
    <row r="273" s="249" customFormat="1" ht="36" outlineLevel="3" spans="1:9">
      <c r="A273" s="261">
        <v>47</v>
      </c>
      <c r="B273" s="153" t="s">
        <v>1550</v>
      </c>
      <c r="C273" s="153" t="s">
        <v>21</v>
      </c>
      <c r="D273" s="153" t="s">
        <v>1553</v>
      </c>
      <c r="E273" s="154" t="s">
        <v>421</v>
      </c>
      <c r="F273" s="155">
        <v>28.32</v>
      </c>
      <c r="G273" s="156"/>
      <c r="H273" s="155"/>
      <c r="I273" s="266"/>
    </row>
    <row r="274" s="249" customFormat="1" ht="36" outlineLevel="3" spans="1:9">
      <c r="A274" s="261">
        <v>48</v>
      </c>
      <c r="B274" s="153" t="s">
        <v>1545</v>
      </c>
      <c r="C274" s="153" t="s">
        <v>21</v>
      </c>
      <c r="D274" s="153" t="s">
        <v>1949</v>
      </c>
      <c r="E274" s="154" t="s">
        <v>421</v>
      </c>
      <c r="F274" s="155">
        <v>15.78</v>
      </c>
      <c r="G274" s="156"/>
      <c r="H274" s="155"/>
      <c r="I274" s="266"/>
    </row>
    <row r="275" s="249" customFormat="1" ht="36" outlineLevel="3" spans="1:9">
      <c r="A275" s="261">
        <v>49</v>
      </c>
      <c r="B275" s="153" t="s">
        <v>1552</v>
      </c>
      <c r="C275" s="153" t="s">
        <v>21</v>
      </c>
      <c r="D275" s="153" t="s">
        <v>1535</v>
      </c>
      <c r="E275" s="154" t="s">
        <v>421</v>
      </c>
      <c r="F275" s="155">
        <v>7646.15</v>
      </c>
      <c r="G275" s="156"/>
      <c r="H275" s="155"/>
      <c r="I275" s="266"/>
    </row>
    <row r="276" s="249" customFormat="1" ht="36" outlineLevel="3" spans="1:9">
      <c r="A276" s="261">
        <v>50</v>
      </c>
      <c r="B276" s="153" t="s">
        <v>1559</v>
      </c>
      <c r="C276" s="153" t="s">
        <v>1560</v>
      </c>
      <c r="D276" s="153" t="s">
        <v>1950</v>
      </c>
      <c r="E276" s="154" t="s">
        <v>421</v>
      </c>
      <c r="F276" s="155">
        <v>342.45</v>
      </c>
      <c r="G276" s="156"/>
      <c r="H276" s="155"/>
      <c r="I276" s="266"/>
    </row>
    <row r="277" s="249" customFormat="1" ht="36" outlineLevel="3" spans="1:9">
      <c r="A277" s="261">
        <v>51</v>
      </c>
      <c r="B277" s="153" t="s">
        <v>1580</v>
      </c>
      <c r="C277" s="153" t="s">
        <v>1560</v>
      </c>
      <c r="D277" s="153" t="s">
        <v>1951</v>
      </c>
      <c r="E277" s="154" t="s">
        <v>421</v>
      </c>
      <c r="F277" s="155">
        <v>26133.13</v>
      </c>
      <c r="G277" s="156"/>
      <c r="H277" s="155"/>
      <c r="I277" s="266"/>
    </row>
    <row r="278" s="249" customFormat="1" ht="36" outlineLevel="3" spans="1:9">
      <c r="A278" s="261">
        <v>52</v>
      </c>
      <c r="B278" s="153" t="s">
        <v>1610</v>
      </c>
      <c r="C278" s="153" t="s">
        <v>1560</v>
      </c>
      <c r="D278" s="153" t="s">
        <v>1583</v>
      </c>
      <c r="E278" s="154" t="s">
        <v>421</v>
      </c>
      <c r="F278" s="155">
        <v>40.77</v>
      </c>
      <c r="G278" s="156"/>
      <c r="H278" s="155"/>
      <c r="I278" s="266"/>
    </row>
    <row r="279" s="249" customFormat="1" ht="36" outlineLevel="3" spans="1:9">
      <c r="A279" s="261">
        <v>53</v>
      </c>
      <c r="B279" s="153" t="s">
        <v>1594</v>
      </c>
      <c r="C279" s="153" t="s">
        <v>1560</v>
      </c>
      <c r="D279" s="153" t="s">
        <v>1952</v>
      </c>
      <c r="E279" s="154" t="s">
        <v>421</v>
      </c>
      <c r="F279" s="155">
        <v>14541.55</v>
      </c>
      <c r="G279" s="156"/>
      <c r="H279" s="155"/>
      <c r="I279" s="266"/>
    </row>
    <row r="280" s="249" customFormat="1" ht="36" outlineLevel="3" spans="1:9">
      <c r="A280" s="261">
        <v>54</v>
      </c>
      <c r="B280" s="153" t="s">
        <v>1562</v>
      </c>
      <c r="C280" s="153" t="s">
        <v>1560</v>
      </c>
      <c r="D280" s="153" t="s">
        <v>1587</v>
      </c>
      <c r="E280" s="154" t="s">
        <v>421</v>
      </c>
      <c r="F280" s="155">
        <v>280.98</v>
      </c>
      <c r="G280" s="156"/>
      <c r="H280" s="155"/>
      <c r="I280" s="266"/>
    </row>
    <row r="281" s="249" customFormat="1" ht="36" outlineLevel="3" spans="1:9">
      <c r="A281" s="261">
        <v>55</v>
      </c>
      <c r="B281" s="153" t="s">
        <v>1566</v>
      </c>
      <c r="C281" s="153" t="s">
        <v>1560</v>
      </c>
      <c r="D281" s="153" t="s">
        <v>1591</v>
      </c>
      <c r="E281" s="154" t="s">
        <v>421</v>
      </c>
      <c r="F281" s="155">
        <v>94.74</v>
      </c>
      <c r="G281" s="156"/>
      <c r="H281" s="155"/>
      <c r="I281" s="266"/>
    </row>
    <row r="282" s="249" customFormat="1" ht="36" outlineLevel="3" spans="1:9">
      <c r="A282" s="261">
        <v>56</v>
      </c>
      <c r="B282" s="153" t="s">
        <v>1614</v>
      </c>
      <c r="C282" s="153" t="s">
        <v>1560</v>
      </c>
      <c r="D282" s="153" t="s">
        <v>1953</v>
      </c>
      <c r="E282" s="154" t="s">
        <v>421</v>
      </c>
      <c r="F282" s="155">
        <v>64.58</v>
      </c>
      <c r="G282" s="156"/>
      <c r="H282" s="155"/>
      <c r="I282" s="266"/>
    </row>
    <row r="283" s="249" customFormat="1" ht="36" outlineLevel="3" spans="1:9">
      <c r="A283" s="261">
        <v>57</v>
      </c>
      <c r="B283" s="153" t="s">
        <v>1954</v>
      </c>
      <c r="C283" s="153" t="s">
        <v>1560</v>
      </c>
      <c r="D283" s="153" t="s">
        <v>1955</v>
      </c>
      <c r="E283" s="154" t="s">
        <v>421</v>
      </c>
      <c r="F283" s="155">
        <v>10.25</v>
      </c>
      <c r="G283" s="156"/>
      <c r="H283" s="155"/>
      <c r="I283" s="266"/>
    </row>
    <row r="284" s="249" customFormat="1" ht="36" outlineLevel="3" spans="1:9">
      <c r="A284" s="261">
        <v>58</v>
      </c>
      <c r="B284" s="153" t="s">
        <v>1584</v>
      </c>
      <c r="C284" s="153" t="s">
        <v>1560</v>
      </c>
      <c r="D284" s="153" t="s">
        <v>1956</v>
      </c>
      <c r="E284" s="154" t="s">
        <v>421</v>
      </c>
      <c r="F284" s="155">
        <v>309.25</v>
      </c>
      <c r="G284" s="156"/>
      <c r="H284" s="155"/>
      <c r="I284" s="266"/>
    </row>
    <row r="285" s="249" customFormat="1" ht="36" outlineLevel="3" spans="1:9">
      <c r="A285" s="261">
        <v>59</v>
      </c>
      <c r="B285" s="153" t="s">
        <v>1957</v>
      </c>
      <c r="C285" s="153" t="s">
        <v>1560</v>
      </c>
      <c r="D285" s="153" t="s">
        <v>1958</v>
      </c>
      <c r="E285" s="154" t="s">
        <v>421</v>
      </c>
      <c r="F285" s="155">
        <v>620.55</v>
      </c>
      <c r="G285" s="156"/>
      <c r="H285" s="155"/>
      <c r="I285" s="266"/>
    </row>
    <row r="286" s="249" customFormat="1" ht="36" outlineLevel="3" spans="1:9">
      <c r="A286" s="261">
        <v>60</v>
      </c>
      <c r="B286" s="153" t="s">
        <v>1602</v>
      </c>
      <c r="C286" s="153" t="s">
        <v>1560</v>
      </c>
      <c r="D286" s="153" t="s">
        <v>1959</v>
      </c>
      <c r="E286" s="154" t="s">
        <v>421</v>
      </c>
      <c r="F286" s="155">
        <v>305.1</v>
      </c>
      <c r="G286" s="156"/>
      <c r="H286" s="155"/>
      <c r="I286" s="266"/>
    </row>
    <row r="287" s="249" customFormat="1" ht="36" outlineLevel="3" spans="1:9">
      <c r="A287" s="261">
        <v>61</v>
      </c>
      <c r="B287" s="153" t="s">
        <v>1568</v>
      </c>
      <c r="C287" s="153" t="s">
        <v>1560</v>
      </c>
      <c r="D287" s="153" t="s">
        <v>1960</v>
      </c>
      <c r="E287" s="154" t="s">
        <v>421</v>
      </c>
      <c r="F287" s="155">
        <v>306.93</v>
      </c>
      <c r="G287" s="156"/>
      <c r="H287" s="155"/>
      <c r="I287" s="266"/>
    </row>
    <row r="288" s="249" customFormat="1" ht="36" outlineLevel="3" spans="1:9">
      <c r="A288" s="261">
        <v>62</v>
      </c>
      <c r="B288" s="153" t="s">
        <v>1604</v>
      </c>
      <c r="C288" s="153" t="s">
        <v>1560</v>
      </c>
      <c r="D288" s="153" t="s">
        <v>1961</v>
      </c>
      <c r="E288" s="154" t="s">
        <v>421</v>
      </c>
      <c r="F288" s="155">
        <v>276.79</v>
      </c>
      <c r="G288" s="156"/>
      <c r="H288" s="155"/>
      <c r="I288" s="266"/>
    </row>
    <row r="289" s="249" customFormat="1" ht="36" outlineLevel="3" spans="1:9">
      <c r="A289" s="261">
        <v>63</v>
      </c>
      <c r="B289" s="153" t="s">
        <v>1962</v>
      </c>
      <c r="C289" s="153" t="s">
        <v>1560</v>
      </c>
      <c r="D289" s="153" t="s">
        <v>1627</v>
      </c>
      <c r="E289" s="154" t="s">
        <v>421</v>
      </c>
      <c r="F289" s="155">
        <v>41.47</v>
      </c>
      <c r="G289" s="156"/>
      <c r="H289" s="155"/>
      <c r="I289" s="266"/>
    </row>
    <row r="290" s="249" customFormat="1" ht="36" outlineLevel="3" spans="1:9">
      <c r="A290" s="261">
        <v>64</v>
      </c>
      <c r="B290" s="153" t="s">
        <v>1963</v>
      </c>
      <c r="C290" s="153" t="s">
        <v>1640</v>
      </c>
      <c r="D290" s="153" t="s">
        <v>1655</v>
      </c>
      <c r="E290" s="154" t="s">
        <v>421</v>
      </c>
      <c r="F290" s="155">
        <v>463.89</v>
      </c>
      <c r="G290" s="156"/>
      <c r="H290" s="155"/>
      <c r="I290" s="266"/>
    </row>
    <row r="291" s="249" customFormat="1" ht="36" outlineLevel="3" spans="1:9">
      <c r="A291" s="261">
        <v>65</v>
      </c>
      <c r="B291" s="153" t="s">
        <v>1964</v>
      </c>
      <c r="C291" s="153" t="s">
        <v>1640</v>
      </c>
      <c r="D291" s="153" t="s">
        <v>1965</v>
      </c>
      <c r="E291" s="154" t="s">
        <v>421</v>
      </c>
      <c r="F291" s="155">
        <v>527.1</v>
      </c>
      <c r="G291" s="156"/>
      <c r="H291" s="155"/>
      <c r="I291" s="266"/>
    </row>
    <row r="292" s="249" customFormat="1" ht="36" outlineLevel="3" spans="1:9">
      <c r="A292" s="261">
        <v>66</v>
      </c>
      <c r="B292" s="153" t="s">
        <v>1656</v>
      </c>
      <c r="C292" s="153" t="s">
        <v>1640</v>
      </c>
      <c r="D292" s="153" t="s">
        <v>1657</v>
      </c>
      <c r="E292" s="154" t="s">
        <v>421</v>
      </c>
      <c r="F292" s="155">
        <v>175.7</v>
      </c>
      <c r="G292" s="156"/>
      <c r="H292" s="155"/>
      <c r="I292" s="266"/>
    </row>
    <row r="293" s="249" customFormat="1" ht="36" outlineLevel="3" spans="1:9">
      <c r="A293" s="261">
        <v>67</v>
      </c>
      <c r="B293" s="153" t="s">
        <v>1663</v>
      </c>
      <c r="C293" s="153" t="s">
        <v>1661</v>
      </c>
      <c r="D293" s="153" t="s">
        <v>1664</v>
      </c>
      <c r="E293" s="154" t="s">
        <v>421</v>
      </c>
      <c r="F293" s="155">
        <v>309.26</v>
      </c>
      <c r="G293" s="156"/>
      <c r="H293" s="155"/>
      <c r="I293" s="266"/>
    </row>
    <row r="294" s="249" customFormat="1" ht="60" outlineLevel="3" spans="1:9">
      <c r="A294" s="261">
        <v>68</v>
      </c>
      <c r="B294" s="153" t="s">
        <v>1966</v>
      </c>
      <c r="C294" s="153" t="s">
        <v>1631</v>
      </c>
      <c r="D294" s="153" t="s">
        <v>1967</v>
      </c>
      <c r="E294" s="154" t="s">
        <v>17</v>
      </c>
      <c r="F294" s="155">
        <v>78</v>
      </c>
      <c r="G294" s="156"/>
      <c r="H294" s="155"/>
      <c r="I294" s="266"/>
    </row>
    <row r="295" s="249" customFormat="1" ht="36" outlineLevel="3" spans="1:9">
      <c r="A295" s="261">
        <v>69</v>
      </c>
      <c r="B295" s="153" t="s">
        <v>1968</v>
      </c>
      <c r="C295" s="153" t="s">
        <v>1631</v>
      </c>
      <c r="D295" s="153" t="s">
        <v>1634</v>
      </c>
      <c r="E295" s="154" t="s">
        <v>17</v>
      </c>
      <c r="F295" s="155">
        <v>36</v>
      </c>
      <c r="G295" s="156"/>
      <c r="H295" s="155"/>
      <c r="I295" s="266"/>
    </row>
    <row r="296" s="249" customFormat="1" ht="36" outlineLevel="3" spans="1:9">
      <c r="A296" s="261">
        <v>70</v>
      </c>
      <c r="B296" s="153" t="s">
        <v>1969</v>
      </c>
      <c r="C296" s="153" t="s">
        <v>1631</v>
      </c>
      <c r="D296" s="153" t="s">
        <v>1636</v>
      </c>
      <c r="E296" s="154" t="s">
        <v>17</v>
      </c>
      <c r="F296" s="155">
        <v>4</v>
      </c>
      <c r="G296" s="156"/>
      <c r="H296" s="155"/>
      <c r="I296" s="266"/>
    </row>
    <row r="297" s="249" customFormat="1" ht="36" outlineLevel="3" spans="1:9">
      <c r="A297" s="261">
        <v>71</v>
      </c>
      <c r="B297" s="153" t="s">
        <v>1970</v>
      </c>
      <c r="C297" s="153" t="s">
        <v>1631</v>
      </c>
      <c r="D297" s="153" t="s">
        <v>1638</v>
      </c>
      <c r="E297" s="154" t="s">
        <v>17</v>
      </c>
      <c r="F297" s="155">
        <v>16</v>
      </c>
      <c r="G297" s="156"/>
      <c r="H297" s="155"/>
      <c r="I297" s="266"/>
    </row>
    <row r="298" s="249" customFormat="1" ht="36" outlineLevel="3" spans="1:9">
      <c r="A298" s="261">
        <v>72</v>
      </c>
      <c r="B298" s="153" t="s">
        <v>1971</v>
      </c>
      <c r="C298" s="153" t="s">
        <v>1631</v>
      </c>
      <c r="D298" s="153" t="s">
        <v>1972</v>
      </c>
      <c r="E298" s="154" t="s">
        <v>17</v>
      </c>
      <c r="F298" s="155">
        <v>32</v>
      </c>
      <c r="G298" s="156"/>
      <c r="H298" s="155"/>
      <c r="I298" s="266"/>
    </row>
    <row r="299" s="249" customFormat="1" ht="36" outlineLevel="3" spans="1:9">
      <c r="A299" s="261">
        <v>73</v>
      </c>
      <c r="B299" s="153" t="s">
        <v>1973</v>
      </c>
      <c r="C299" s="153" t="s">
        <v>1528</v>
      </c>
      <c r="D299" s="153" t="s">
        <v>1696</v>
      </c>
      <c r="E299" s="154" t="s">
        <v>1530</v>
      </c>
      <c r="F299" s="155">
        <v>814.66</v>
      </c>
      <c r="G299" s="156"/>
      <c r="H299" s="155"/>
      <c r="I299" s="266"/>
    </row>
    <row r="300" s="249" customFormat="1" ht="24" outlineLevel="3" spans="1:9">
      <c r="A300" s="261">
        <v>74</v>
      </c>
      <c r="B300" s="153" t="s">
        <v>1747</v>
      </c>
      <c r="C300" s="153" t="s">
        <v>1684</v>
      </c>
      <c r="D300" s="153" t="s">
        <v>1685</v>
      </c>
      <c r="E300" s="154" t="s">
        <v>421</v>
      </c>
      <c r="F300" s="155">
        <v>280</v>
      </c>
      <c r="G300" s="156"/>
      <c r="H300" s="155"/>
      <c r="I300" s="266"/>
    </row>
    <row r="301" s="249" customFormat="1" ht="24" outlineLevel="3" spans="1:9">
      <c r="A301" s="261">
        <v>75</v>
      </c>
      <c r="B301" s="153" t="s">
        <v>1686</v>
      </c>
      <c r="C301" s="153" t="s">
        <v>1687</v>
      </c>
      <c r="D301" s="153" t="s">
        <v>1688</v>
      </c>
      <c r="E301" s="154" t="s">
        <v>1689</v>
      </c>
      <c r="F301" s="155">
        <v>35</v>
      </c>
      <c r="G301" s="156"/>
      <c r="H301" s="155"/>
      <c r="I301" s="266"/>
    </row>
    <row r="302" s="249" customFormat="1" ht="20" customHeight="1" outlineLevel="2" spans="1:9">
      <c r="A302" s="261"/>
      <c r="B302" s="153"/>
      <c r="C302" s="153" t="s">
        <v>1690</v>
      </c>
      <c r="D302" s="153"/>
      <c r="E302" s="153"/>
      <c r="F302" s="155"/>
      <c r="G302" s="156"/>
      <c r="H302" s="155"/>
      <c r="I302" s="266"/>
    </row>
    <row r="303" s="249" customFormat="1" ht="36" outlineLevel="3" spans="1:9">
      <c r="A303" s="261">
        <v>76</v>
      </c>
      <c r="B303" s="153" t="s">
        <v>1974</v>
      </c>
      <c r="C303" s="153" t="s">
        <v>1715</v>
      </c>
      <c r="D303" s="153" t="s">
        <v>1975</v>
      </c>
      <c r="E303" s="154" t="s">
        <v>1349</v>
      </c>
      <c r="F303" s="155">
        <v>60</v>
      </c>
      <c r="G303" s="156"/>
      <c r="H303" s="155"/>
      <c r="I303" s="266"/>
    </row>
    <row r="304" s="249" customFormat="1" ht="36" outlineLevel="3" spans="1:9">
      <c r="A304" s="261">
        <v>77</v>
      </c>
      <c r="B304" s="153" t="s">
        <v>1976</v>
      </c>
      <c r="C304" s="153" t="s">
        <v>1718</v>
      </c>
      <c r="D304" s="153" t="s">
        <v>1977</v>
      </c>
      <c r="E304" s="154" t="s">
        <v>1349</v>
      </c>
      <c r="F304" s="155">
        <v>2</v>
      </c>
      <c r="G304" s="156"/>
      <c r="H304" s="155"/>
      <c r="I304" s="266"/>
    </row>
    <row r="305" s="249" customFormat="1" ht="36" outlineLevel="3" spans="1:9">
      <c r="A305" s="261">
        <v>78</v>
      </c>
      <c r="B305" s="153" t="s">
        <v>1978</v>
      </c>
      <c r="C305" s="153" t="s">
        <v>1979</v>
      </c>
      <c r="D305" s="153" t="s">
        <v>1980</v>
      </c>
      <c r="E305" s="154" t="s">
        <v>1349</v>
      </c>
      <c r="F305" s="155">
        <v>17</v>
      </c>
      <c r="G305" s="156"/>
      <c r="H305" s="155"/>
      <c r="I305" s="266"/>
    </row>
    <row r="306" s="249" customFormat="1" ht="36" outlineLevel="3" spans="1:9">
      <c r="A306" s="261">
        <v>79</v>
      </c>
      <c r="B306" s="153" t="s">
        <v>1981</v>
      </c>
      <c r="C306" s="153" t="s">
        <v>1982</v>
      </c>
      <c r="D306" s="153" t="s">
        <v>1983</v>
      </c>
      <c r="E306" s="154" t="s">
        <v>1349</v>
      </c>
      <c r="F306" s="155">
        <v>192</v>
      </c>
      <c r="G306" s="156"/>
      <c r="H306" s="155"/>
      <c r="I306" s="266"/>
    </row>
    <row r="307" s="249" customFormat="1" ht="36" outlineLevel="3" spans="1:9">
      <c r="A307" s="261">
        <v>80</v>
      </c>
      <c r="B307" s="153" t="s">
        <v>1984</v>
      </c>
      <c r="C307" s="153" t="s">
        <v>1985</v>
      </c>
      <c r="D307" s="153" t="s">
        <v>1986</v>
      </c>
      <c r="E307" s="154" t="s">
        <v>1349</v>
      </c>
      <c r="F307" s="155">
        <v>561</v>
      </c>
      <c r="G307" s="156"/>
      <c r="H307" s="155"/>
      <c r="I307" s="266"/>
    </row>
    <row r="308" s="249" customFormat="1" ht="36" outlineLevel="3" spans="1:9">
      <c r="A308" s="261">
        <v>81</v>
      </c>
      <c r="B308" s="153" t="s">
        <v>1720</v>
      </c>
      <c r="C308" s="153" t="s">
        <v>1987</v>
      </c>
      <c r="D308" s="153" t="s">
        <v>1986</v>
      </c>
      <c r="E308" s="154" t="s">
        <v>1349</v>
      </c>
      <c r="F308" s="155">
        <v>846</v>
      </c>
      <c r="G308" s="156"/>
      <c r="H308" s="155"/>
      <c r="I308" s="266"/>
    </row>
    <row r="309" s="249" customFormat="1" ht="36" outlineLevel="3" spans="1:9">
      <c r="A309" s="261">
        <v>82</v>
      </c>
      <c r="B309" s="153" t="s">
        <v>1988</v>
      </c>
      <c r="C309" s="153" t="s">
        <v>21</v>
      </c>
      <c r="D309" s="153" t="s">
        <v>1533</v>
      </c>
      <c r="E309" s="154" t="s">
        <v>421</v>
      </c>
      <c r="F309" s="155">
        <v>5946.58</v>
      </c>
      <c r="G309" s="156"/>
      <c r="H309" s="155"/>
      <c r="I309" s="266"/>
    </row>
    <row r="310" s="249" customFormat="1" ht="48" outlineLevel="3" spans="1:9">
      <c r="A310" s="261">
        <v>83</v>
      </c>
      <c r="B310" s="153" t="s">
        <v>1989</v>
      </c>
      <c r="C310" s="153" t="s">
        <v>21</v>
      </c>
      <c r="D310" s="153" t="s">
        <v>1699</v>
      </c>
      <c r="E310" s="154" t="s">
        <v>421</v>
      </c>
      <c r="F310" s="155">
        <v>10358.93</v>
      </c>
      <c r="G310" s="156"/>
      <c r="H310" s="155"/>
      <c r="I310" s="266"/>
    </row>
    <row r="311" s="249" customFormat="1" ht="36" outlineLevel="3" spans="1:9">
      <c r="A311" s="261">
        <v>84</v>
      </c>
      <c r="B311" s="153" t="s">
        <v>1554</v>
      </c>
      <c r="C311" s="153" t="s">
        <v>21</v>
      </c>
      <c r="D311" s="153" t="s">
        <v>1945</v>
      </c>
      <c r="E311" s="154" t="s">
        <v>421</v>
      </c>
      <c r="F311" s="155">
        <v>46.82</v>
      </c>
      <c r="G311" s="156"/>
      <c r="H311" s="155"/>
      <c r="I311" s="266"/>
    </row>
    <row r="312" s="249" customFormat="1" ht="36" outlineLevel="3" spans="1:9">
      <c r="A312" s="261">
        <v>85</v>
      </c>
      <c r="B312" s="153" t="s">
        <v>1990</v>
      </c>
      <c r="C312" s="153" t="s">
        <v>21</v>
      </c>
      <c r="D312" s="153" t="s">
        <v>1946</v>
      </c>
      <c r="E312" s="154" t="s">
        <v>421</v>
      </c>
      <c r="F312" s="155">
        <v>25.08</v>
      </c>
      <c r="G312" s="156"/>
      <c r="H312" s="155"/>
      <c r="I312" s="266"/>
    </row>
    <row r="313" s="249" customFormat="1" ht="36" outlineLevel="3" spans="1:9">
      <c r="A313" s="261">
        <v>86</v>
      </c>
      <c r="B313" s="153" t="s">
        <v>1991</v>
      </c>
      <c r="C313" s="153" t="s">
        <v>1640</v>
      </c>
      <c r="D313" s="153" t="s">
        <v>1703</v>
      </c>
      <c r="E313" s="154" t="s">
        <v>421</v>
      </c>
      <c r="F313" s="155">
        <v>16463.31</v>
      </c>
      <c r="G313" s="156"/>
      <c r="H313" s="155"/>
      <c r="I313" s="266"/>
    </row>
    <row r="314" s="249" customFormat="1" ht="36" outlineLevel="3" spans="1:9">
      <c r="A314" s="261">
        <v>87</v>
      </c>
      <c r="B314" s="153" t="s">
        <v>1646</v>
      </c>
      <c r="C314" s="153" t="s">
        <v>1640</v>
      </c>
      <c r="D314" s="153" t="s">
        <v>1641</v>
      </c>
      <c r="E314" s="154" t="s">
        <v>421</v>
      </c>
      <c r="F314" s="155">
        <v>117.6</v>
      </c>
      <c r="G314" s="156"/>
      <c r="H314" s="155"/>
      <c r="I314" s="266"/>
    </row>
    <row r="315" s="249" customFormat="1" ht="48" outlineLevel="3" spans="1:9">
      <c r="A315" s="261">
        <v>88</v>
      </c>
      <c r="B315" s="153" t="s">
        <v>1648</v>
      </c>
      <c r="C315" s="153" t="s">
        <v>1640</v>
      </c>
      <c r="D315" s="153" t="s">
        <v>1992</v>
      </c>
      <c r="E315" s="154" t="s">
        <v>421</v>
      </c>
      <c r="F315" s="155">
        <v>20683.8</v>
      </c>
      <c r="G315" s="156"/>
      <c r="H315" s="155"/>
      <c r="I315" s="266"/>
    </row>
    <row r="316" s="249" customFormat="1" ht="36" outlineLevel="3" spans="1:9">
      <c r="A316" s="261">
        <v>89</v>
      </c>
      <c r="B316" s="153" t="s">
        <v>1652</v>
      </c>
      <c r="C316" s="153" t="s">
        <v>1640</v>
      </c>
      <c r="D316" s="153" t="s">
        <v>1643</v>
      </c>
      <c r="E316" s="154" t="s">
        <v>421</v>
      </c>
      <c r="F316" s="155">
        <v>101.3</v>
      </c>
      <c r="G316" s="156"/>
      <c r="H316" s="155"/>
      <c r="I316" s="266"/>
    </row>
    <row r="317" s="249" customFormat="1" ht="48" outlineLevel="3" spans="1:9">
      <c r="A317" s="261">
        <v>90</v>
      </c>
      <c r="B317" s="153" t="s">
        <v>1705</v>
      </c>
      <c r="C317" s="153" t="s">
        <v>1640</v>
      </c>
      <c r="D317" s="153" t="s">
        <v>1993</v>
      </c>
      <c r="E317" s="154" t="s">
        <v>421</v>
      </c>
      <c r="F317" s="155">
        <v>34.06</v>
      </c>
      <c r="G317" s="156"/>
      <c r="H317" s="155"/>
      <c r="I317" s="266"/>
    </row>
    <row r="318" s="249" customFormat="1" ht="36" outlineLevel="3" spans="1:9">
      <c r="A318" s="261">
        <v>91</v>
      </c>
      <c r="B318" s="153" t="s">
        <v>1704</v>
      </c>
      <c r="C318" s="153" t="s">
        <v>1640</v>
      </c>
      <c r="D318" s="153" t="s">
        <v>1706</v>
      </c>
      <c r="E318" s="154" t="s">
        <v>421</v>
      </c>
      <c r="F318" s="155">
        <v>534</v>
      </c>
      <c r="G318" s="156"/>
      <c r="H318" s="155"/>
      <c r="I318" s="266"/>
    </row>
    <row r="319" s="249" customFormat="1" ht="36" outlineLevel="3" spans="1:9">
      <c r="A319" s="261">
        <v>92</v>
      </c>
      <c r="B319" s="153" t="s">
        <v>1707</v>
      </c>
      <c r="C319" s="153" t="s">
        <v>1640</v>
      </c>
      <c r="D319" s="153" t="s">
        <v>1994</v>
      </c>
      <c r="E319" s="154" t="s">
        <v>421</v>
      </c>
      <c r="F319" s="155">
        <v>59.88</v>
      </c>
      <c r="G319" s="156"/>
      <c r="H319" s="155"/>
      <c r="I319" s="266"/>
    </row>
    <row r="320" s="249" customFormat="1" ht="36" outlineLevel="3" spans="1:9">
      <c r="A320" s="261">
        <v>93</v>
      </c>
      <c r="B320" s="153" t="s">
        <v>1702</v>
      </c>
      <c r="C320" s="153" t="s">
        <v>1640</v>
      </c>
      <c r="D320" s="153" t="s">
        <v>1645</v>
      </c>
      <c r="E320" s="154" t="s">
        <v>421</v>
      </c>
      <c r="F320" s="155">
        <v>50.97</v>
      </c>
      <c r="G320" s="156"/>
      <c r="H320" s="155"/>
      <c r="I320" s="266"/>
    </row>
    <row r="321" s="249" customFormat="1" ht="36" outlineLevel="3" spans="1:9">
      <c r="A321" s="261">
        <v>94</v>
      </c>
      <c r="B321" s="153" t="s">
        <v>1735</v>
      </c>
      <c r="C321" s="153" t="s">
        <v>1995</v>
      </c>
      <c r="D321" s="153" t="s">
        <v>1734</v>
      </c>
      <c r="E321" s="154" t="s">
        <v>17</v>
      </c>
      <c r="F321" s="155">
        <v>1444</v>
      </c>
      <c r="G321" s="156"/>
      <c r="H321" s="155"/>
      <c r="I321" s="266"/>
    </row>
    <row r="322" s="249" customFormat="1" ht="36" outlineLevel="3" spans="1:9">
      <c r="A322" s="261">
        <v>95</v>
      </c>
      <c r="B322" s="153" t="s">
        <v>1996</v>
      </c>
      <c r="C322" s="153" t="s">
        <v>1997</v>
      </c>
      <c r="D322" s="153" t="s">
        <v>1734</v>
      </c>
      <c r="E322" s="154" t="s">
        <v>17</v>
      </c>
      <c r="F322" s="155">
        <v>2</v>
      </c>
      <c r="G322" s="156"/>
      <c r="H322" s="155"/>
      <c r="I322" s="266"/>
    </row>
    <row r="323" s="249" customFormat="1" ht="36" outlineLevel="3" spans="1:9">
      <c r="A323" s="261">
        <v>96</v>
      </c>
      <c r="B323" s="153" t="s">
        <v>1998</v>
      </c>
      <c r="C323" s="153" t="s">
        <v>1999</v>
      </c>
      <c r="D323" s="153" t="s">
        <v>1734</v>
      </c>
      <c r="E323" s="154" t="s">
        <v>17</v>
      </c>
      <c r="F323" s="155">
        <v>915</v>
      </c>
      <c r="G323" s="156"/>
      <c r="H323" s="155"/>
      <c r="I323" s="266"/>
    </row>
    <row r="324" s="249" customFormat="1" ht="48" outlineLevel="3" spans="1:9">
      <c r="A324" s="261">
        <v>97</v>
      </c>
      <c r="B324" s="153" t="s">
        <v>1772</v>
      </c>
      <c r="C324" s="153" t="s">
        <v>1745</v>
      </c>
      <c r="D324" s="153" t="s">
        <v>1746</v>
      </c>
      <c r="E324" s="154" t="s">
        <v>17</v>
      </c>
      <c r="F324" s="155">
        <v>478</v>
      </c>
      <c r="G324" s="156"/>
      <c r="H324" s="155"/>
      <c r="I324" s="266"/>
    </row>
    <row r="325" s="249" customFormat="1" ht="24" outlineLevel="3" spans="1:9">
      <c r="A325" s="261">
        <v>98</v>
      </c>
      <c r="B325" s="153" t="s">
        <v>1683</v>
      </c>
      <c r="C325" s="153" t="s">
        <v>1684</v>
      </c>
      <c r="D325" s="153" t="s">
        <v>1685</v>
      </c>
      <c r="E325" s="154" t="s">
        <v>421</v>
      </c>
      <c r="F325" s="155">
        <v>500</v>
      </c>
      <c r="G325" s="156"/>
      <c r="H325" s="155"/>
      <c r="I325" s="266"/>
    </row>
    <row r="326" s="249" customFormat="1" ht="20" customHeight="1" outlineLevel="2" spans="1:9">
      <c r="A326" s="261"/>
      <c r="B326" s="153"/>
      <c r="C326" s="153" t="s">
        <v>2000</v>
      </c>
      <c r="D326" s="153"/>
      <c r="E326" s="153"/>
      <c r="F326" s="155"/>
      <c r="G326" s="156"/>
      <c r="H326" s="155"/>
      <c r="I326" s="266"/>
    </row>
    <row r="327" s="249" customFormat="1" ht="60" outlineLevel="3" spans="1:9">
      <c r="A327" s="261">
        <v>99</v>
      </c>
      <c r="B327" s="153" t="s">
        <v>2001</v>
      </c>
      <c r="C327" s="153" t="s">
        <v>2002</v>
      </c>
      <c r="D327" s="153" t="s">
        <v>2003</v>
      </c>
      <c r="E327" s="154" t="s">
        <v>421</v>
      </c>
      <c r="F327" s="155">
        <v>1226.62</v>
      </c>
      <c r="G327" s="156"/>
      <c r="H327" s="155"/>
      <c r="I327" s="266"/>
    </row>
    <row r="328" s="249" customFormat="1" ht="36" outlineLevel="3" spans="1:9">
      <c r="A328" s="261">
        <v>100</v>
      </c>
      <c r="B328" s="153" t="s">
        <v>1762</v>
      </c>
      <c r="C328" s="153" t="s">
        <v>2004</v>
      </c>
      <c r="D328" s="153" t="s">
        <v>2005</v>
      </c>
      <c r="E328" s="154" t="s">
        <v>421</v>
      </c>
      <c r="F328" s="155">
        <v>27</v>
      </c>
      <c r="G328" s="156"/>
      <c r="H328" s="155"/>
      <c r="I328" s="266"/>
    </row>
    <row r="329" s="249" customFormat="1" ht="36" outlineLevel="3" spans="1:9">
      <c r="A329" s="261">
        <v>101</v>
      </c>
      <c r="B329" s="153" t="s">
        <v>1749</v>
      </c>
      <c r="C329" s="153" t="s">
        <v>1750</v>
      </c>
      <c r="D329" s="153" t="s">
        <v>1751</v>
      </c>
      <c r="E329" s="154" t="s">
        <v>1752</v>
      </c>
      <c r="F329" s="155">
        <v>4</v>
      </c>
      <c r="G329" s="156"/>
      <c r="H329" s="155"/>
      <c r="I329" s="266"/>
    </row>
    <row r="330" s="249" customFormat="1" ht="36" outlineLevel="3" spans="1:9">
      <c r="A330" s="261">
        <v>102</v>
      </c>
      <c r="B330" s="153" t="s">
        <v>2006</v>
      </c>
      <c r="C330" s="153" t="s">
        <v>1754</v>
      </c>
      <c r="D330" s="153" t="s">
        <v>1755</v>
      </c>
      <c r="E330" s="154" t="s">
        <v>1752</v>
      </c>
      <c r="F330" s="155">
        <v>312</v>
      </c>
      <c r="G330" s="156"/>
      <c r="H330" s="155"/>
      <c r="I330" s="266"/>
    </row>
    <row r="331" s="249" customFormat="1" ht="36" outlineLevel="3" spans="1:9">
      <c r="A331" s="261">
        <v>103</v>
      </c>
      <c r="B331" s="153" t="s">
        <v>2007</v>
      </c>
      <c r="C331" s="153" t="s">
        <v>1757</v>
      </c>
      <c r="D331" s="153" t="s">
        <v>1758</v>
      </c>
      <c r="E331" s="154" t="s">
        <v>421</v>
      </c>
      <c r="F331" s="155">
        <v>678.66</v>
      </c>
      <c r="G331" s="156"/>
      <c r="H331" s="155"/>
      <c r="I331" s="266"/>
    </row>
    <row r="332" s="249" customFormat="1" ht="36" outlineLevel="3" spans="1:9">
      <c r="A332" s="261">
        <v>104</v>
      </c>
      <c r="B332" s="153" t="s">
        <v>2008</v>
      </c>
      <c r="C332" s="153" t="s">
        <v>2009</v>
      </c>
      <c r="D332" s="153" t="s">
        <v>2010</v>
      </c>
      <c r="E332" s="154" t="s">
        <v>421</v>
      </c>
      <c r="F332" s="155">
        <v>1056.3</v>
      </c>
      <c r="G332" s="156"/>
      <c r="H332" s="155"/>
      <c r="I332" s="266"/>
    </row>
    <row r="333" s="249" customFormat="1" ht="36" outlineLevel="3" spans="1:9">
      <c r="A333" s="261">
        <v>105</v>
      </c>
      <c r="B333" s="153" t="s">
        <v>2011</v>
      </c>
      <c r="C333" s="153" t="s">
        <v>2012</v>
      </c>
      <c r="D333" s="153" t="s">
        <v>2013</v>
      </c>
      <c r="E333" s="154" t="s">
        <v>1752</v>
      </c>
      <c r="F333" s="155">
        <v>1920</v>
      </c>
      <c r="G333" s="156"/>
      <c r="H333" s="155"/>
      <c r="I333" s="266"/>
    </row>
    <row r="334" s="249" customFormat="1" ht="24" outlineLevel="3" spans="1:9">
      <c r="A334" s="261">
        <v>106</v>
      </c>
      <c r="B334" s="153" t="s">
        <v>2014</v>
      </c>
      <c r="C334" s="153" t="s">
        <v>1760</v>
      </c>
      <c r="D334" s="153" t="s">
        <v>1761</v>
      </c>
      <c r="E334" s="154" t="s">
        <v>17</v>
      </c>
      <c r="F334" s="155">
        <v>1</v>
      </c>
      <c r="G334" s="156"/>
      <c r="H334" s="155"/>
      <c r="I334" s="266"/>
    </row>
    <row r="335" s="249" customFormat="1" ht="24" outlineLevel="3" spans="1:9">
      <c r="A335" s="261">
        <v>107</v>
      </c>
      <c r="B335" s="153" t="s">
        <v>2015</v>
      </c>
      <c r="C335" s="153" t="s">
        <v>1763</v>
      </c>
      <c r="D335" s="153" t="s">
        <v>1761</v>
      </c>
      <c r="E335" s="154" t="s">
        <v>17</v>
      </c>
      <c r="F335" s="155">
        <v>79</v>
      </c>
      <c r="G335" s="156"/>
      <c r="H335" s="155"/>
      <c r="I335" s="266"/>
    </row>
    <row r="336" s="249" customFormat="1" ht="36" outlineLevel="3" spans="1:9">
      <c r="A336" s="261">
        <v>108</v>
      </c>
      <c r="B336" s="153" t="s">
        <v>2016</v>
      </c>
      <c r="C336" s="153" t="s">
        <v>1765</v>
      </c>
      <c r="D336" s="153" t="s">
        <v>1766</v>
      </c>
      <c r="E336" s="154" t="s">
        <v>1689</v>
      </c>
      <c r="F336" s="155">
        <v>1</v>
      </c>
      <c r="G336" s="156"/>
      <c r="H336" s="155"/>
      <c r="I336" s="266"/>
    </row>
    <row r="337" s="251" customFormat="1" ht="20" customHeight="1" outlineLevel="1" spans="1:16384">
      <c r="A337" s="261"/>
      <c r="B337" s="153"/>
      <c r="C337" s="153" t="s">
        <v>2017</v>
      </c>
      <c r="D337" s="153"/>
      <c r="E337" s="153"/>
      <c r="F337" s="155"/>
      <c r="G337" s="156"/>
      <c r="H337" s="262"/>
      <c r="I337" s="266"/>
      <c r="XFC337" s="267"/>
      <c r="XFD337" s="267"/>
    </row>
    <row r="338" s="249" customFormat="1" ht="20" customHeight="1" outlineLevel="2" spans="1:9">
      <c r="A338" s="261"/>
      <c r="B338" s="153"/>
      <c r="C338" s="153" t="s">
        <v>1768</v>
      </c>
      <c r="D338" s="153"/>
      <c r="E338" s="153"/>
      <c r="F338" s="155"/>
      <c r="G338" s="156"/>
      <c r="H338" s="155"/>
      <c r="I338" s="266"/>
    </row>
    <row r="339" s="249" customFormat="1" ht="36" outlineLevel="3" spans="1:9">
      <c r="A339" s="261">
        <v>109</v>
      </c>
      <c r="B339" s="153" t="s">
        <v>1697</v>
      </c>
      <c r="C339" s="153" t="s">
        <v>21</v>
      </c>
      <c r="D339" s="153" t="s">
        <v>1771</v>
      </c>
      <c r="E339" s="154" t="s">
        <v>421</v>
      </c>
      <c r="F339" s="155">
        <v>2180.65</v>
      </c>
      <c r="G339" s="156"/>
      <c r="H339" s="155"/>
      <c r="I339" s="266"/>
    </row>
    <row r="340" s="249" customFormat="1" ht="24" outlineLevel="3" spans="1:9">
      <c r="A340" s="261">
        <v>110</v>
      </c>
      <c r="B340" s="153" t="s">
        <v>2018</v>
      </c>
      <c r="C340" s="153" t="s">
        <v>1684</v>
      </c>
      <c r="D340" s="153" t="s">
        <v>1685</v>
      </c>
      <c r="E340" s="154" t="s">
        <v>421</v>
      </c>
      <c r="F340" s="155">
        <v>200</v>
      </c>
      <c r="G340" s="156"/>
      <c r="H340" s="155"/>
      <c r="I340" s="266"/>
    </row>
    <row r="341" s="249" customFormat="1" ht="20" customHeight="1" outlineLevel="2" spans="1:9">
      <c r="A341" s="261"/>
      <c r="B341" s="153"/>
      <c r="C341" s="153" t="s">
        <v>2019</v>
      </c>
      <c r="D341" s="153"/>
      <c r="E341" s="153"/>
      <c r="F341" s="155"/>
      <c r="G341" s="156"/>
      <c r="H341" s="155"/>
      <c r="I341" s="266"/>
    </row>
    <row r="342" s="249" customFormat="1" ht="36" outlineLevel="3" spans="1:9">
      <c r="A342" s="261">
        <v>111</v>
      </c>
      <c r="B342" s="153" t="s">
        <v>2020</v>
      </c>
      <c r="C342" s="153" t="s">
        <v>21</v>
      </c>
      <c r="D342" s="153" t="s">
        <v>1771</v>
      </c>
      <c r="E342" s="154" t="s">
        <v>421</v>
      </c>
      <c r="F342" s="155">
        <v>2180.65</v>
      </c>
      <c r="G342" s="156"/>
      <c r="H342" s="155"/>
      <c r="I342" s="266"/>
    </row>
    <row r="343" s="249" customFormat="1" ht="36" outlineLevel="3" spans="1:9">
      <c r="A343" s="261">
        <v>112</v>
      </c>
      <c r="B343" s="153" t="s">
        <v>2021</v>
      </c>
      <c r="C343" s="153" t="s">
        <v>21</v>
      </c>
      <c r="D343" s="153" t="s">
        <v>2022</v>
      </c>
      <c r="E343" s="154" t="s">
        <v>421</v>
      </c>
      <c r="F343" s="155">
        <v>26</v>
      </c>
      <c r="G343" s="156"/>
      <c r="H343" s="155"/>
      <c r="I343" s="266"/>
    </row>
    <row r="344" s="249" customFormat="1" ht="24" outlineLevel="3" spans="1:9">
      <c r="A344" s="261">
        <v>113</v>
      </c>
      <c r="B344" s="153" t="s">
        <v>1774</v>
      </c>
      <c r="C344" s="153" t="s">
        <v>1684</v>
      </c>
      <c r="D344" s="153" t="s">
        <v>1685</v>
      </c>
      <c r="E344" s="154" t="s">
        <v>421</v>
      </c>
      <c r="F344" s="155">
        <v>200</v>
      </c>
      <c r="G344" s="156"/>
      <c r="H344" s="155"/>
      <c r="I344" s="266"/>
    </row>
    <row r="345" s="249" customFormat="1" ht="20" customHeight="1" outlineLevel="2" spans="1:9">
      <c r="A345" s="261"/>
      <c r="B345" s="153"/>
      <c r="C345" s="153" t="s">
        <v>2023</v>
      </c>
      <c r="D345" s="153"/>
      <c r="E345" s="153"/>
      <c r="F345" s="155"/>
      <c r="G345" s="156"/>
      <c r="H345" s="155"/>
      <c r="I345" s="266"/>
    </row>
    <row r="346" s="249" customFormat="1" ht="36" outlineLevel="3" spans="1:9">
      <c r="A346" s="261">
        <v>114</v>
      </c>
      <c r="B346" s="153" t="s">
        <v>2024</v>
      </c>
      <c r="C346" s="153" t="s">
        <v>21</v>
      </c>
      <c r="D346" s="153" t="s">
        <v>1771</v>
      </c>
      <c r="E346" s="154" t="s">
        <v>421</v>
      </c>
      <c r="F346" s="155">
        <v>1915.65</v>
      </c>
      <c r="G346" s="156"/>
      <c r="H346" s="155"/>
      <c r="I346" s="266"/>
    </row>
    <row r="347" s="249" customFormat="1" ht="24" outlineLevel="3" spans="1:9">
      <c r="A347" s="261">
        <v>115</v>
      </c>
      <c r="B347" s="153" t="s">
        <v>2025</v>
      </c>
      <c r="C347" s="153" t="s">
        <v>1684</v>
      </c>
      <c r="D347" s="153" t="s">
        <v>1685</v>
      </c>
      <c r="E347" s="154" t="s">
        <v>421</v>
      </c>
      <c r="F347" s="155">
        <v>190</v>
      </c>
      <c r="G347" s="156"/>
      <c r="H347" s="155"/>
      <c r="I347" s="266"/>
    </row>
    <row r="348" s="249" customFormat="1" ht="20" customHeight="1" outlineLevel="2" spans="1:9">
      <c r="A348" s="261"/>
      <c r="B348" s="153"/>
      <c r="C348" s="153" t="s">
        <v>1769</v>
      </c>
      <c r="D348" s="153"/>
      <c r="E348" s="153"/>
      <c r="F348" s="155"/>
      <c r="G348" s="156"/>
      <c r="H348" s="155"/>
      <c r="I348" s="266"/>
    </row>
    <row r="349" s="249" customFormat="1" ht="36" outlineLevel="3" spans="1:9">
      <c r="A349" s="261">
        <v>116</v>
      </c>
      <c r="B349" s="153" t="s">
        <v>2026</v>
      </c>
      <c r="C349" s="153" t="s">
        <v>21</v>
      </c>
      <c r="D349" s="153" t="s">
        <v>1771</v>
      </c>
      <c r="E349" s="154" t="s">
        <v>421</v>
      </c>
      <c r="F349" s="155">
        <v>202.24</v>
      </c>
      <c r="G349" s="156"/>
      <c r="H349" s="155"/>
      <c r="I349" s="266"/>
    </row>
    <row r="350" s="249" customFormat="1" ht="48" outlineLevel="3" spans="1:9">
      <c r="A350" s="261">
        <v>117</v>
      </c>
      <c r="B350" s="153" t="s">
        <v>2027</v>
      </c>
      <c r="C350" s="153" t="s">
        <v>1773</v>
      </c>
      <c r="D350" s="153" t="s">
        <v>1746</v>
      </c>
      <c r="E350" s="154" t="s">
        <v>17</v>
      </c>
      <c r="F350" s="155">
        <v>56</v>
      </c>
      <c r="G350" s="156"/>
      <c r="H350" s="155"/>
      <c r="I350" s="266"/>
    </row>
    <row r="351" s="249" customFormat="1" ht="24" outlineLevel="3" spans="1:9">
      <c r="A351" s="261">
        <v>118</v>
      </c>
      <c r="B351" s="153" t="s">
        <v>2028</v>
      </c>
      <c r="C351" s="153" t="s">
        <v>1684</v>
      </c>
      <c r="D351" s="153" t="s">
        <v>1685</v>
      </c>
      <c r="E351" s="154" t="s">
        <v>421</v>
      </c>
      <c r="F351" s="155">
        <v>20</v>
      </c>
      <c r="G351" s="156"/>
      <c r="H351" s="155"/>
      <c r="I351" s="266"/>
    </row>
    <row r="352" s="249" customFormat="1" ht="20" customHeight="1" outlineLevel="2" spans="1:9">
      <c r="A352" s="261"/>
      <c r="B352" s="153"/>
      <c r="C352" s="153" t="s">
        <v>2029</v>
      </c>
      <c r="D352" s="153"/>
      <c r="E352" s="153"/>
      <c r="F352" s="155"/>
      <c r="G352" s="156"/>
      <c r="H352" s="155"/>
      <c r="I352" s="266"/>
    </row>
    <row r="353" s="249" customFormat="1" ht="36" outlineLevel="3" spans="1:9">
      <c r="A353" s="261">
        <v>119</v>
      </c>
      <c r="B353" s="153" t="s">
        <v>2030</v>
      </c>
      <c r="C353" s="153" t="s">
        <v>21</v>
      </c>
      <c r="D353" s="153" t="s">
        <v>2031</v>
      </c>
      <c r="E353" s="154" t="s">
        <v>421</v>
      </c>
      <c r="F353" s="155">
        <v>24.6</v>
      </c>
      <c r="G353" s="156"/>
      <c r="H353" s="155"/>
      <c r="I353" s="266"/>
    </row>
    <row r="354" s="249" customFormat="1" ht="48" outlineLevel="3" spans="1:9">
      <c r="A354" s="261">
        <v>120</v>
      </c>
      <c r="B354" s="153" t="s">
        <v>2032</v>
      </c>
      <c r="C354" s="153" t="s">
        <v>1773</v>
      </c>
      <c r="D354" s="153" t="s">
        <v>1746</v>
      </c>
      <c r="E354" s="154" t="s">
        <v>17</v>
      </c>
      <c r="F354" s="155">
        <v>4</v>
      </c>
      <c r="G354" s="156"/>
      <c r="H354" s="155"/>
      <c r="I354" s="266"/>
    </row>
    <row r="355" s="249" customFormat="1" ht="48" outlineLevel="3" spans="1:9">
      <c r="A355" s="261">
        <v>121</v>
      </c>
      <c r="B355" s="153" t="s">
        <v>2033</v>
      </c>
      <c r="C355" s="153" t="s">
        <v>1684</v>
      </c>
      <c r="D355" s="153" t="s">
        <v>2034</v>
      </c>
      <c r="E355" s="154" t="s">
        <v>421</v>
      </c>
      <c r="F355" s="155">
        <v>2</v>
      </c>
      <c r="G355" s="156"/>
      <c r="H355" s="155"/>
      <c r="I355" s="266"/>
    </row>
    <row r="356" s="251" customFormat="1" ht="20" customHeight="1" outlineLevel="1" spans="1:16384">
      <c r="A356" s="261"/>
      <c r="B356" s="153"/>
      <c r="C356" s="153" t="s">
        <v>2035</v>
      </c>
      <c r="D356" s="153"/>
      <c r="E356" s="153"/>
      <c r="F356" s="155"/>
      <c r="G356" s="156"/>
      <c r="H356" s="262"/>
      <c r="I356" s="266"/>
      <c r="XFC356" s="267"/>
      <c r="XFD356" s="267"/>
    </row>
    <row r="357" s="249" customFormat="1" ht="20" customHeight="1" outlineLevel="2" spans="1:9">
      <c r="A357" s="261"/>
      <c r="B357" s="153"/>
      <c r="C357" s="153" t="s">
        <v>2036</v>
      </c>
      <c r="D357" s="153"/>
      <c r="E357" s="153"/>
      <c r="F357" s="155"/>
      <c r="G357" s="156"/>
      <c r="H357" s="155"/>
      <c r="I357" s="266"/>
    </row>
    <row r="358" s="249" customFormat="1" ht="60" outlineLevel="3" spans="1:9">
      <c r="A358" s="261">
        <v>122</v>
      </c>
      <c r="B358" s="153" t="s">
        <v>2037</v>
      </c>
      <c r="C358" s="153" t="s">
        <v>1778</v>
      </c>
      <c r="D358" s="153" t="s">
        <v>2038</v>
      </c>
      <c r="E358" s="154" t="s">
        <v>1780</v>
      </c>
      <c r="F358" s="155">
        <v>816</v>
      </c>
      <c r="G358" s="156"/>
      <c r="H358" s="155"/>
      <c r="I358" s="266"/>
    </row>
    <row r="359" s="249" customFormat="1" ht="60" outlineLevel="3" spans="1:9">
      <c r="A359" s="261">
        <v>123</v>
      </c>
      <c r="B359" s="153" t="s">
        <v>1777</v>
      </c>
      <c r="C359" s="153" t="s">
        <v>1778</v>
      </c>
      <c r="D359" s="153" t="s">
        <v>2039</v>
      </c>
      <c r="E359" s="154" t="s">
        <v>1780</v>
      </c>
      <c r="F359" s="155">
        <v>3</v>
      </c>
      <c r="G359" s="156"/>
      <c r="H359" s="155"/>
      <c r="I359" s="266"/>
    </row>
    <row r="360" s="249" customFormat="1" ht="60" outlineLevel="3" spans="1:9">
      <c r="A360" s="261">
        <v>124</v>
      </c>
      <c r="B360" s="153" t="s">
        <v>2040</v>
      </c>
      <c r="C360" s="153" t="s">
        <v>2041</v>
      </c>
      <c r="D360" s="153" t="s">
        <v>2042</v>
      </c>
      <c r="E360" s="154" t="s">
        <v>1780</v>
      </c>
      <c r="F360" s="155">
        <v>105</v>
      </c>
      <c r="G360" s="156"/>
      <c r="H360" s="155"/>
      <c r="I360" s="266"/>
    </row>
    <row r="361" s="249" customFormat="1" ht="60" outlineLevel="3" spans="1:9">
      <c r="A361" s="261">
        <v>125</v>
      </c>
      <c r="B361" s="153" t="s">
        <v>2043</v>
      </c>
      <c r="C361" s="153" t="s">
        <v>2041</v>
      </c>
      <c r="D361" s="153" t="s">
        <v>2044</v>
      </c>
      <c r="E361" s="154" t="s">
        <v>1780</v>
      </c>
      <c r="F361" s="155">
        <v>195</v>
      </c>
      <c r="G361" s="156"/>
      <c r="H361" s="155"/>
      <c r="I361" s="266"/>
    </row>
    <row r="362" s="249" customFormat="1" ht="60" outlineLevel="3" spans="1:9">
      <c r="A362" s="261">
        <v>126</v>
      </c>
      <c r="B362" s="153" t="s">
        <v>2045</v>
      </c>
      <c r="C362" s="153" t="s">
        <v>2041</v>
      </c>
      <c r="D362" s="153" t="s">
        <v>2046</v>
      </c>
      <c r="E362" s="154" t="s">
        <v>1780</v>
      </c>
      <c r="F362" s="155">
        <v>23</v>
      </c>
      <c r="G362" s="156"/>
      <c r="H362" s="155"/>
      <c r="I362" s="266"/>
    </row>
    <row r="363" s="249" customFormat="1" ht="60" outlineLevel="3" spans="1:9">
      <c r="A363" s="261">
        <v>127</v>
      </c>
      <c r="B363" s="153" t="s">
        <v>1866</v>
      </c>
      <c r="C363" s="153" t="s">
        <v>1784</v>
      </c>
      <c r="D363" s="153" t="s">
        <v>2047</v>
      </c>
      <c r="E363" s="154" t="s">
        <v>17</v>
      </c>
      <c r="F363" s="155">
        <v>4</v>
      </c>
      <c r="G363" s="156"/>
      <c r="H363" s="155"/>
      <c r="I363" s="266"/>
    </row>
    <row r="364" s="249" customFormat="1" ht="60" outlineLevel="3" spans="1:9">
      <c r="A364" s="261">
        <v>128</v>
      </c>
      <c r="B364" s="153" t="s">
        <v>1868</v>
      </c>
      <c r="C364" s="153" t="s">
        <v>1784</v>
      </c>
      <c r="D364" s="153" t="s">
        <v>2048</v>
      </c>
      <c r="E364" s="154" t="s">
        <v>17</v>
      </c>
      <c r="F364" s="155">
        <v>40</v>
      </c>
      <c r="G364" s="156"/>
      <c r="H364" s="155"/>
      <c r="I364" s="266"/>
    </row>
    <row r="365" s="249" customFormat="1" ht="60" outlineLevel="3" spans="1:9">
      <c r="A365" s="261">
        <v>129</v>
      </c>
      <c r="B365" s="153" t="s">
        <v>1870</v>
      </c>
      <c r="C365" s="153" t="s">
        <v>1784</v>
      </c>
      <c r="D365" s="153" t="s">
        <v>2049</v>
      </c>
      <c r="E365" s="154" t="s">
        <v>17</v>
      </c>
      <c r="F365" s="155">
        <v>1</v>
      </c>
      <c r="G365" s="156"/>
      <c r="H365" s="155"/>
      <c r="I365" s="266"/>
    </row>
    <row r="366" s="249" customFormat="1" ht="60" outlineLevel="3" spans="1:9">
      <c r="A366" s="261">
        <v>130</v>
      </c>
      <c r="B366" s="153" t="s">
        <v>1783</v>
      </c>
      <c r="C366" s="153" t="s">
        <v>1784</v>
      </c>
      <c r="D366" s="153" t="s">
        <v>1787</v>
      </c>
      <c r="E366" s="154" t="s">
        <v>17</v>
      </c>
      <c r="F366" s="155">
        <v>1</v>
      </c>
      <c r="G366" s="156"/>
      <c r="H366" s="155"/>
      <c r="I366" s="266"/>
    </row>
    <row r="367" s="249" customFormat="1" ht="72" outlineLevel="3" spans="1:9">
      <c r="A367" s="261">
        <v>131</v>
      </c>
      <c r="B367" s="153" t="s">
        <v>1863</v>
      </c>
      <c r="C367" s="153" t="s">
        <v>2050</v>
      </c>
      <c r="D367" s="153" t="s">
        <v>2051</v>
      </c>
      <c r="E367" s="154" t="s">
        <v>17</v>
      </c>
      <c r="F367" s="155">
        <v>53</v>
      </c>
      <c r="G367" s="156"/>
      <c r="H367" s="155"/>
      <c r="I367" s="266"/>
    </row>
    <row r="368" s="249" customFormat="1" ht="36" outlineLevel="3" spans="1:9">
      <c r="A368" s="261">
        <v>132</v>
      </c>
      <c r="B368" s="153" t="s">
        <v>2052</v>
      </c>
      <c r="C368" s="153" t="s">
        <v>2053</v>
      </c>
      <c r="D368" s="153" t="s">
        <v>2054</v>
      </c>
      <c r="E368" s="154" t="s">
        <v>17</v>
      </c>
      <c r="F368" s="155">
        <v>414</v>
      </c>
      <c r="G368" s="156"/>
      <c r="H368" s="155"/>
      <c r="I368" s="266"/>
    </row>
    <row r="369" s="249" customFormat="1" ht="48" outlineLevel="3" spans="1:9">
      <c r="A369" s="261">
        <v>133</v>
      </c>
      <c r="B369" s="153" t="s">
        <v>2055</v>
      </c>
      <c r="C369" s="153" t="s">
        <v>22</v>
      </c>
      <c r="D369" s="153" t="s">
        <v>2056</v>
      </c>
      <c r="E369" s="154" t="s">
        <v>421</v>
      </c>
      <c r="F369" s="155">
        <v>37.49</v>
      </c>
      <c r="G369" s="156"/>
      <c r="H369" s="155"/>
      <c r="I369" s="266"/>
    </row>
    <row r="370" s="249" customFormat="1" ht="48" outlineLevel="3" spans="1:9">
      <c r="A370" s="261">
        <v>134</v>
      </c>
      <c r="B370" s="153" t="s">
        <v>2057</v>
      </c>
      <c r="C370" s="153" t="s">
        <v>22</v>
      </c>
      <c r="D370" s="153" t="s">
        <v>2058</v>
      </c>
      <c r="E370" s="154" t="s">
        <v>421</v>
      </c>
      <c r="F370" s="155">
        <v>13.05</v>
      </c>
      <c r="G370" s="156"/>
      <c r="H370" s="155"/>
      <c r="I370" s="266"/>
    </row>
    <row r="371" s="249" customFormat="1" ht="48" outlineLevel="3" spans="1:9">
      <c r="A371" s="261">
        <v>135</v>
      </c>
      <c r="B371" s="153" t="s">
        <v>2059</v>
      </c>
      <c r="C371" s="153" t="s">
        <v>22</v>
      </c>
      <c r="D371" s="153" t="s">
        <v>1820</v>
      </c>
      <c r="E371" s="154" t="s">
        <v>421</v>
      </c>
      <c r="F371" s="155">
        <v>273.33</v>
      </c>
      <c r="G371" s="156"/>
      <c r="H371" s="155"/>
      <c r="I371" s="266"/>
    </row>
    <row r="372" s="249" customFormat="1" ht="48" outlineLevel="3" spans="1:9">
      <c r="A372" s="261">
        <v>136</v>
      </c>
      <c r="B372" s="153" t="s">
        <v>2060</v>
      </c>
      <c r="C372" s="153" t="s">
        <v>22</v>
      </c>
      <c r="D372" s="153" t="s">
        <v>1822</v>
      </c>
      <c r="E372" s="154" t="s">
        <v>421</v>
      </c>
      <c r="F372" s="155">
        <v>906.36</v>
      </c>
      <c r="G372" s="156"/>
      <c r="H372" s="155"/>
      <c r="I372" s="266"/>
    </row>
    <row r="373" s="249" customFormat="1" ht="48" outlineLevel="3" spans="1:9">
      <c r="A373" s="261">
        <v>137</v>
      </c>
      <c r="B373" s="153" t="s">
        <v>2061</v>
      </c>
      <c r="C373" s="153" t="s">
        <v>22</v>
      </c>
      <c r="D373" s="153" t="s">
        <v>1824</v>
      </c>
      <c r="E373" s="154" t="s">
        <v>421</v>
      </c>
      <c r="F373" s="155">
        <v>168</v>
      </c>
      <c r="G373" s="156"/>
      <c r="H373" s="155"/>
      <c r="I373" s="266"/>
    </row>
    <row r="374" s="249" customFormat="1" ht="48" outlineLevel="3" spans="1:9">
      <c r="A374" s="261">
        <v>138</v>
      </c>
      <c r="B374" s="153" t="s">
        <v>2062</v>
      </c>
      <c r="C374" s="153" t="s">
        <v>22</v>
      </c>
      <c r="D374" s="153" t="s">
        <v>1826</v>
      </c>
      <c r="E374" s="154" t="s">
        <v>421</v>
      </c>
      <c r="F374" s="155">
        <v>36</v>
      </c>
      <c r="G374" s="156"/>
      <c r="H374" s="155"/>
      <c r="I374" s="266"/>
    </row>
    <row r="375" s="249" customFormat="1" ht="48" outlineLevel="3" spans="1:9">
      <c r="A375" s="261">
        <v>139</v>
      </c>
      <c r="B375" s="153" t="s">
        <v>2063</v>
      </c>
      <c r="C375" s="153" t="s">
        <v>22</v>
      </c>
      <c r="D375" s="153" t="s">
        <v>2064</v>
      </c>
      <c r="E375" s="154" t="s">
        <v>421</v>
      </c>
      <c r="F375" s="155">
        <v>255</v>
      </c>
      <c r="G375" s="156"/>
      <c r="H375" s="155"/>
      <c r="I375" s="266"/>
    </row>
    <row r="376" s="249" customFormat="1" ht="36" outlineLevel="3" spans="1:9">
      <c r="A376" s="261">
        <v>140</v>
      </c>
      <c r="B376" s="153" t="s">
        <v>1833</v>
      </c>
      <c r="C376" s="153" t="s">
        <v>1834</v>
      </c>
      <c r="D376" s="153" t="s">
        <v>1835</v>
      </c>
      <c r="E376" s="154" t="s">
        <v>1530</v>
      </c>
      <c r="F376" s="155">
        <v>1715</v>
      </c>
      <c r="G376" s="156"/>
      <c r="H376" s="155"/>
      <c r="I376" s="266"/>
    </row>
    <row r="377" s="249" customFormat="1" ht="24" outlineLevel="3" spans="1:9">
      <c r="A377" s="261">
        <v>141</v>
      </c>
      <c r="B377" s="153" t="s">
        <v>2065</v>
      </c>
      <c r="C377" s="153" t="s">
        <v>2066</v>
      </c>
      <c r="D377" s="153" t="s">
        <v>2067</v>
      </c>
      <c r="E377" s="154" t="s">
        <v>138</v>
      </c>
      <c r="F377" s="155">
        <v>1</v>
      </c>
      <c r="G377" s="156"/>
      <c r="H377" s="155"/>
      <c r="I377" s="266"/>
    </row>
    <row r="378" s="249" customFormat="1" ht="20" customHeight="1" outlineLevel="2" spans="1:9">
      <c r="A378" s="261"/>
      <c r="B378" s="153"/>
      <c r="C378" s="153" t="s">
        <v>2068</v>
      </c>
      <c r="D378" s="153"/>
      <c r="E378" s="153"/>
      <c r="F378" s="155"/>
      <c r="G378" s="156"/>
      <c r="H378" s="262"/>
      <c r="I378" s="266"/>
    </row>
    <row r="379" s="249" customFormat="1" ht="48" outlineLevel="3" spans="1:9">
      <c r="A379" s="261">
        <v>142</v>
      </c>
      <c r="B379" s="153" t="s">
        <v>1839</v>
      </c>
      <c r="C379" s="153" t="s">
        <v>2069</v>
      </c>
      <c r="D379" s="153" t="s">
        <v>2070</v>
      </c>
      <c r="E379" s="154" t="s">
        <v>17</v>
      </c>
      <c r="F379" s="155">
        <v>129</v>
      </c>
      <c r="G379" s="156"/>
      <c r="H379" s="155"/>
      <c r="I379" s="266"/>
    </row>
    <row r="380" s="249" customFormat="1" ht="48" outlineLevel="3" spans="1:9">
      <c r="A380" s="261">
        <v>143</v>
      </c>
      <c r="B380" s="153" t="s">
        <v>1842</v>
      </c>
      <c r="C380" s="153" t="s">
        <v>2069</v>
      </c>
      <c r="D380" s="153" t="s">
        <v>2071</v>
      </c>
      <c r="E380" s="154" t="s">
        <v>17</v>
      </c>
      <c r="F380" s="155">
        <v>479</v>
      </c>
      <c r="G380" s="156"/>
      <c r="H380" s="155"/>
      <c r="I380" s="266"/>
    </row>
    <row r="381" s="249" customFormat="1" ht="48" outlineLevel="3" spans="1:9">
      <c r="A381" s="261">
        <v>144</v>
      </c>
      <c r="B381" s="153" t="s">
        <v>2072</v>
      </c>
      <c r="C381" s="153" t="s">
        <v>2069</v>
      </c>
      <c r="D381" s="153" t="s">
        <v>2073</v>
      </c>
      <c r="E381" s="154" t="s">
        <v>17</v>
      </c>
      <c r="F381" s="155">
        <v>1</v>
      </c>
      <c r="G381" s="156"/>
      <c r="H381" s="155"/>
      <c r="I381" s="266"/>
    </row>
    <row r="382" s="249" customFormat="1" ht="48" outlineLevel="3" spans="1:9">
      <c r="A382" s="261">
        <v>145</v>
      </c>
      <c r="B382" s="153" t="s">
        <v>2074</v>
      </c>
      <c r="C382" s="153" t="s">
        <v>2069</v>
      </c>
      <c r="D382" s="153" t="s">
        <v>2075</v>
      </c>
      <c r="E382" s="154" t="s">
        <v>17</v>
      </c>
      <c r="F382" s="155">
        <v>1</v>
      </c>
      <c r="G382" s="156"/>
      <c r="H382" s="155"/>
      <c r="I382" s="266"/>
    </row>
    <row r="383" s="249" customFormat="1" ht="36" outlineLevel="3" spans="1:9">
      <c r="A383" s="261">
        <v>146</v>
      </c>
      <c r="B383" s="153" t="s">
        <v>2076</v>
      </c>
      <c r="C383" s="153" t="s">
        <v>2077</v>
      </c>
      <c r="D383" s="153" t="s">
        <v>2078</v>
      </c>
      <c r="E383" s="154" t="s">
        <v>17</v>
      </c>
      <c r="F383" s="155">
        <v>66</v>
      </c>
      <c r="G383" s="156"/>
      <c r="H383" s="155"/>
      <c r="I383" s="266"/>
    </row>
    <row r="384" s="249" customFormat="1" ht="36" outlineLevel="3" spans="1:9">
      <c r="A384" s="261">
        <v>147</v>
      </c>
      <c r="B384" s="153" t="s">
        <v>2079</v>
      </c>
      <c r="C384" s="153" t="s">
        <v>2053</v>
      </c>
      <c r="D384" s="153" t="s">
        <v>2080</v>
      </c>
      <c r="E384" s="154" t="s">
        <v>17</v>
      </c>
      <c r="F384" s="155">
        <v>66</v>
      </c>
      <c r="G384" s="156"/>
      <c r="H384" s="155"/>
      <c r="I384" s="266"/>
    </row>
    <row r="385" s="249" customFormat="1" ht="36" outlineLevel="3" spans="1:9">
      <c r="A385" s="261">
        <v>148</v>
      </c>
      <c r="B385" s="153" t="s">
        <v>2081</v>
      </c>
      <c r="C385" s="153" t="s">
        <v>2053</v>
      </c>
      <c r="D385" s="153" t="s">
        <v>2082</v>
      </c>
      <c r="E385" s="154" t="s">
        <v>17</v>
      </c>
      <c r="F385" s="155">
        <v>2855</v>
      </c>
      <c r="G385" s="156"/>
      <c r="H385" s="155"/>
      <c r="I385" s="266"/>
    </row>
    <row r="386" s="249" customFormat="1" ht="48" outlineLevel="3" spans="1:9">
      <c r="A386" s="261">
        <v>149</v>
      </c>
      <c r="B386" s="153" t="s">
        <v>2083</v>
      </c>
      <c r="C386" s="153" t="s">
        <v>2084</v>
      </c>
      <c r="D386" s="153" t="s">
        <v>2085</v>
      </c>
      <c r="E386" s="154" t="s">
        <v>421</v>
      </c>
      <c r="F386" s="155">
        <v>4.86</v>
      </c>
      <c r="G386" s="156"/>
      <c r="H386" s="155"/>
      <c r="I386" s="266"/>
    </row>
    <row r="387" s="249" customFormat="1" ht="48" outlineLevel="3" spans="1:9">
      <c r="A387" s="261">
        <v>150</v>
      </c>
      <c r="B387" s="153" t="s">
        <v>2086</v>
      </c>
      <c r="C387" s="153" t="s">
        <v>2084</v>
      </c>
      <c r="D387" s="153" t="s">
        <v>2087</v>
      </c>
      <c r="E387" s="154" t="s">
        <v>421</v>
      </c>
      <c r="F387" s="155">
        <v>391.53</v>
      </c>
      <c r="G387" s="156"/>
      <c r="H387" s="155"/>
      <c r="I387" s="266"/>
    </row>
    <row r="388" s="249" customFormat="1" ht="48" outlineLevel="3" spans="1:9">
      <c r="A388" s="261">
        <v>151</v>
      </c>
      <c r="B388" s="153" t="s">
        <v>2088</v>
      </c>
      <c r="C388" s="153" t="s">
        <v>2084</v>
      </c>
      <c r="D388" s="153" t="s">
        <v>2089</v>
      </c>
      <c r="E388" s="154" t="s">
        <v>421</v>
      </c>
      <c r="F388" s="155">
        <v>809.22</v>
      </c>
      <c r="G388" s="156"/>
      <c r="H388" s="155"/>
      <c r="I388" s="266"/>
    </row>
    <row r="389" s="249" customFormat="1" ht="48" outlineLevel="3" spans="1:9">
      <c r="A389" s="261">
        <v>152</v>
      </c>
      <c r="B389" s="153" t="s">
        <v>2090</v>
      </c>
      <c r="C389" s="153" t="s">
        <v>2084</v>
      </c>
      <c r="D389" s="153" t="s">
        <v>2091</v>
      </c>
      <c r="E389" s="154" t="s">
        <v>421</v>
      </c>
      <c r="F389" s="155">
        <v>695.16</v>
      </c>
      <c r="G389" s="156"/>
      <c r="H389" s="155"/>
      <c r="I389" s="266"/>
    </row>
    <row r="390" s="249" customFormat="1" ht="48" outlineLevel="3" spans="1:9">
      <c r="A390" s="261">
        <v>153</v>
      </c>
      <c r="B390" s="153" t="s">
        <v>2092</v>
      </c>
      <c r="C390" s="153" t="s">
        <v>2084</v>
      </c>
      <c r="D390" s="153" t="s">
        <v>2093</v>
      </c>
      <c r="E390" s="154" t="s">
        <v>421</v>
      </c>
      <c r="F390" s="155">
        <v>216.46</v>
      </c>
      <c r="G390" s="156"/>
      <c r="H390" s="155"/>
      <c r="I390" s="266"/>
    </row>
    <row r="391" s="249" customFormat="1" ht="48" outlineLevel="3" spans="1:9">
      <c r="A391" s="261">
        <v>154</v>
      </c>
      <c r="B391" s="153" t="s">
        <v>2094</v>
      </c>
      <c r="C391" s="153" t="s">
        <v>2095</v>
      </c>
      <c r="D391" s="153" t="s">
        <v>2096</v>
      </c>
      <c r="E391" s="154" t="s">
        <v>421</v>
      </c>
      <c r="F391" s="155">
        <v>8576.9</v>
      </c>
      <c r="G391" s="156"/>
      <c r="H391" s="155"/>
      <c r="I391" s="266"/>
    </row>
    <row r="392" s="249" customFormat="1" ht="48" outlineLevel="3" spans="1:9">
      <c r="A392" s="261">
        <v>155</v>
      </c>
      <c r="B392" s="153" t="s">
        <v>2097</v>
      </c>
      <c r="C392" s="153" t="s">
        <v>2095</v>
      </c>
      <c r="D392" s="153" t="s">
        <v>2098</v>
      </c>
      <c r="E392" s="154" t="s">
        <v>421</v>
      </c>
      <c r="F392" s="155">
        <v>221.06</v>
      </c>
      <c r="G392" s="156"/>
      <c r="H392" s="155"/>
      <c r="I392" s="266"/>
    </row>
    <row r="393" s="249" customFormat="1" ht="48" outlineLevel="3" spans="1:9">
      <c r="A393" s="261">
        <v>156</v>
      </c>
      <c r="B393" s="153" t="s">
        <v>2099</v>
      </c>
      <c r="C393" s="153" t="s">
        <v>2095</v>
      </c>
      <c r="D393" s="153" t="s">
        <v>2100</v>
      </c>
      <c r="E393" s="154" t="s">
        <v>421</v>
      </c>
      <c r="F393" s="155">
        <v>78.9</v>
      </c>
      <c r="G393" s="156"/>
      <c r="H393" s="155"/>
      <c r="I393" s="266"/>
    </row>
    <row r="394" s="249" customFormat="1" ht="48" outlineLevel="3" spans="1:9">
      <c r="A394" s="261">
        <v>157</v>
      </c>
      <c r="B394" s="153" t="s">
        <v>2101</v>
      </c>
      <c r="C394" s="153" t="s">
        <v>2102</v>
      </c>
      <c r="D394" s="153" t="s">
        <v>2103</v>
      </c>
      <c r="E394" s="154" t="s">
        <v>421</v>
      </c>
      <c r="F394" s="155">
        <v>465</v>
      </c>
      <c r="G394" s="156"/>
      <c r="H394" s="155"/>
      <c r="I394" s="266"/>
    </row>
    <row r="395" s="249" customFormat="1" ht="48" outlineLevel="3" spans="1:9">
      <c r="A395" s="261">
        <v>158</v>
      </c>
      <c r="B395" s="153" t="s">
        <v>2104</v>
      </c>
      <c r="C395" s="153" t="s">
        <v>2102</v>
      </c>
      <c r="D395" s="153" t="s">
        <v>2105</v>
      </c>
      <c r="E395" s="154" t="s">
        <v>421</v>
      </c>
      <c r="F395" s="155">
        <v>1605.52</v>
      </c>
      <c r="G395" s="156"/>
      <c r="H395" s="155"/>
      <c r="I395" s="266"/>
    </row>
    <row r="396" s="249" customFormat="1" ht="36" outlineLevel="3" spans="1:9">
      <c r="A396" s="261">
        <v>159</v>
      </c>
      <c r="B396" s="153" t="s">
        <v>1856</v>
      </c>
      <c r="C396" s="153" t="s">
        <v>1834</v>
      </c>
      <c r="D396" s="153" t="s">
        <v>1835</v>
      </c>
      <c r="E396" s="154" t="s">
        <v>1530</v>
      </c>
      <c r="F396" s="155">
        <v>7838</v>
      </c>
      <c r="G396" s="156"/>
      <c r="H396" s="155"/>
      <c r="I396" s="266"/>
    </row>
    <row r="397" s="249" customFormat="1" ht="36" outlineLevel="3" spans="1:9">
      <c r="A397" s="261">
        <v>160</v>
      </c>
      <c r="B397" s="153" t="s">
        <v>2106</v>
      </c>
      <c r="C397" s="153" t="s">
        <v>2107</v>
      </c>
      <c r="D397" s="153" t="s">
        <v>2108</v>
      </c>
      <c r="E397" s="154" t="s">
        <v>417</v>
      </c>
      <c r="F397" s="155">
        <v>19.36</v>
      </c>
      <c r="G397" s="156"/>
      <c r="H397" s="155"/>
      <c r="I397" s="266"/>
    </row>
    <row r="398" s="249" customFormat="1" ht="20" customHeight="1" outlineLevel="2" spans="1:9">
      <c r="A398" s="261"/>
      <c r="B398" s="153"/>
      <c r="C398" s="153" t="s">
        <v>2109</v>
      </c>
      <c r="D398" s="153"/>
      <c r="E398" s="153"/>
      <c r="F398" s="155"/>
      <c r="G398" s="156"/>
      <c r="H398" s="262"/>
      <c r="I398" s="266"/>
    </row>
    <row r="399" s="249" customFormat="1" ht="24" outlineLevel="3" spans="1:9">
      <c r="A399" s="261">
        <v>161</v>
      </c>
      <c r="B399" s="153" t="s">
        <v>2110</v>
      </c>
      <c r="C399" s="153" t="s">
        <v>2111</v>
      </c>
      <c r="D399" s="153" t="s">
        <v>1812</v>
      </c>
      <c r="E399" s="154" t="s">
        <v>17</v>
      </c>
      <c r="F399" s="155">
        <v>107</v>
      </c>
      <c r="G399" s="156"/>
      <c r="H399" s="155"/>
      <c r="I399" s="266"/>
    </row>
    <row r="400" s="249" customFormat="1" ht="24" outlineLevel="3" spans="1:9">
      <c r="A400" s="261">
        <v>162</v>
      </c>
      <c r="B400" s="153" t="s">
        <v>2112</v>
      </c>
      <c r="C400" s="153" t="s">
        <v>2113</v>
      </c>
      <c r="D400" s="153" t="s">
        <v>1812</v>
      </c>
      <c r="E400" s="154" t="s">
        <v>17</v>
      </c>
      <c r="F400" s="155">
        <v>10</v>
      </c>
      <c r="G400" s="156"/>
      <c r="H400" s="155"/>
      <c r="I400" s="266"/>
    </row>
    <row r="401" s="249" customFormat="1" ht="24" outlineLevel="3" spans="1:9">
      <c r="A401" s="261">
        <v>163</v>
      </c>
      <c r="B401" s="153" t="s">
        <v>2114</v>
      </c>
      <c r="C401" s="153" t="s">
        <v>2115</v>
      </c>
      <c r="D401" s="153" t="s">
        <v>2116</v>
      </c>
      <c r="E401" s="154" t="s">
        <v>453</v>
      </c>
      <c r="F401" s="155">
        <v>11</v>
      </c>
      <c r="G401" s="156"/>
      <c r="H401" s="155"/>
      <c r="I401" s="266"/>
    </row>
    <row r="402" s="249" customFormat="1" ht="36" outlineLevel="3" spans="1:9">
      <c r="A402" s="261">
        <v>164</v>
      </c>
      <c r="B402" s="153" t="s">
        <v>2117</v>
      </c>
      <c r="C402" s="153" t="s">
        <v>2053</v>
      </c>
      <c r="D402" s="153" t="s">
        <v>2118</v>
      </c>
      <c r="E402" s="154" t="s">
        <v>17</v>
      </c>
      <c r="F402" s="155">
        <v>289</v>
      </c>
      <c r="G402" s="156"/>
      <c r="H402" s="155"/>
      <c r="I402" s="266"/>
    </row>
    <row r="403" s="249" customFormat="1" ht="48" outlineLevel="3" spans="1:9">
      <c r="A403" s="261">
        <v>165</v>
      </c>
      <c r="B403" s="153" t="s">
        <v>2119</v>
      </c>
      <c r="C403" s="153" t="s">
        <v>2095</v>
      </c>
      <c r="D403" s="153" t="s">
        <v>2120</v>
      </c>
      <c r="E403" s="154" t="s">
        <v>421</v>
      </c>
      <c r="F403" s="155">
        <v>1201.72</v>
      </c>
      <c r="G403" s="156"/>
      <c r="H403" s="155"/>
      <c r="I403" s="266"/>
    </row>
    <row r="404" s="249" customFormat="1" ht="36" outlineLevel="3" spans="1:9">
      <c r="A404" s="261">
        <v>166</v>
      </c>
      <c r="B404" s="153" t="s">
        <v>1885</v>
      </c>
      <c r="C404" s="153" t="s">
        <v>1834</v>
      </c>
      <c r="D404" s="153" t="s">
        <v>1835</v>
      </c>
      <c r="E404" s="154" t="s">
        <v>1530</v>
      </c>
      <c r="F404" s="155">
        <v>961</v>
      </c>
      <c r="G404" s="156"/>
      <c r="H404" s="155"/>
      <c r="I404" s="266"/>
    </row>
    <row r="405" s="251" customFormat="1" ht="20" customHeight="1" outlineLevel="1" spans="1:16384">
      <c r="A405" s="261"/>
      <c r="B405" s="153"/>
      <c r="C405" s="153" t="s">
        <v>458</v>
      </c>
      <c r="D405" s="153"/>
      <c r="E405" s="153"/>
      <c r="F405" s="155"/>
      <c r="G405" s="156"/>
      <c r="H405" s="262"/>
      <c r="I405" s="266"/>
      <c r="XFC405" s="267"/>
      <c r="XFD405" s="267"/>
    </row>
    <row r="406" s="249" customFormat="1" ht="12" outlineLevel="3" spans="1:9">
      <c r="A406" s="261">
        <v>167</v>
      </c>
      <c r="B406" s="153" t="s">
        <v>2121</v>
      </c>
      <c r="C406" s="153" t="s">
        <v>2122</v>
      </c>
      <c r="D406" s="153"/>
      <c r="E406" s="154" t="s">
        <v>138</v>
      </c>
      <c r="F406" s="155">
        <v>1</v>
      </c>
      <c r="G406" s="156"/>
      <c r="H406" s="155"/>
      <c r="I406" s="266"/>
    </row>
    <row r="407" s="249" customFormat="1" ht="12" outlineLevel="3" spans="1:9">
      <c r="A407" s="261">
        <v>168</v>
      </c>
      <c r="B407" s="153" t="s">
        <v>1886</v>
      </c>
      <c r="C407" s="153" t="s">
        <v>1887</v>
      </c>
      <c r="D407" s="153"/>
      <c r="E407" s="154" t="s">
        <v>138</v>
      </c>
      <c r="F407" s="155">
        <v>1</v>
      </c>
      <c r="G407" s="156"/>
      <c r="H407" s="155"/>
      <c r="I407" s="266"/>
    </row>
    <row r="408" s="250" customFormat="1" ht="20" customHeight="1" spans="1:13">
      <c r="A408" s="256" t="s">
        <v>86</v>
      </c>
      <c r="B408" s="256"/>
      <c r="C408" s="257" t="s">
        <v>1236</v>
      </c>
      <c r="D408" s="256"/>
      <c r="E408" s="256"/>
      <c r="F408" s="258"/>
      <c r="G408" s="258"/>
      <c r="H408" s="259"/>
      <c r="I408" s="259"/>
      <c r="M408" s="265"/>
    </row>
    <row r="409" s="251" customFormat="1" ht="20" customHeight="1" outlineLevel="1" spans="1:16384">
      <c r="A409" s="189" t="s">
        <v>2123</v>
      </c>
      <c r="B409" s="189"/>
      <c r="C409" s="190" t="s">
        <v>2124</v>
      </c>
      <c r="D409" s="189"/>
      <c r="E409" s="189"/>
      <c r="F409" s="191"/>
      <c r="G409" s="191"/>
      <c r="H409" s="192"/>
      <c r="I409" s="191"/>
      <c r="XFC409" s="267"/>
      <c r="XFD409" s="267"/>
    </row>
    <row r="410" s="249" customFormat="1" ht="20" customHeight="1" outlineLevel="2" spans="1:9">
      <c r="A410" s="261"/>
      <c r="B410" s="153"/>
      <c r="C410" s="153" t="s">
        <v>8</v>
      </c>
      <c r="D410" s="153"/>
      <c r="E410" s="153"/>
      <c r="F410" s="155"/>
      <c r="G410" s="156"/>
      <c r="H410" s="155"/>
      <c r="I410" s="266"/>
    </row>
    <row r="411" s="249" customFormat="1" ht="12" outlineLevel="3" spans="1:9">
      <c r="A411" s="261">
        <v>1</v>
      </c>
      <c r="B411" s="153" t="s">
        <v>2125</v>
      </c>
      <c r="C411" s="153" t="s">
        <v>1428</v>
      </c>
      <c r="D411" s="153" t="s">
        <v>2126</v>
      </c>
      <c r="E411" s="154" t="s">
        <v>9</v>
      </c>
      <c r="F411" s="155">
        <v>4</v>
      </c>
      <c r="G411" s="156"/>
      <c r="H411" s="155"/>
      <c r="I411" s="266"/>
    </row>
    <row r="412" s="249" customFormat="1" ht="12" outlineLevel="3" spans="1:9">
      <c r="A412" s="261">
        <v>2</v>
      </c>
      <c r="B412" s="153" t="s">
        <v>2127</v>
      </c>
      <c r="C412" s="153" t="s">
        <v>1428</v>
      </c>
      <c r="D412" s="153" t="s">
        <v>2128</v>
      </c>
      <c r="E412" s="154" t="s">
        <v>9</v>
      </c>
      <c r="F412" s="155">
        <v>6</v>
      </c>
      <c r="G412" s="156"/>
      <c r="H412" s="155"/>
      <c r="I412" s="266"/>
    </row>
    <row r="413" s="249" customFormat="1" ht="12" outlineLevel="3" spans="1:9">
      <c r="A413" s="261">
        <v>3</v>
      </c>
      <c r="B413" s="153" t="s">
        <v>2129</v>
      </c>
      <c r="C413" s="153" t="s">
        <v>1428</v>
      </c>
      <c r="D413" s="153" t="s">
        <v>2130</v>
      </c>
      <c r="E413" s="154" t="s">
        <v>9</v>
      </c>
      <c r="F413" s="155">
        <v>4</v>
      </c>
      <c r="G413" s="156"/>
      <c r="H413" s="155"/>
      <c r="I413" s="266"/>
    </row>
    <row r="414" s="249" customFormat="1" ht="12" outlineLevel="3" spans="1:9">
      <c r="A414" s="261">
        <v>4</v>
      </c>
      <c r="B414" s="153" t="s">
        <v>2131</v>
      </c>
      <c r="C414" s="153" t="s">
        <v>1428</v>
      </c>
      <c r="D414" s="153" t="s">
        <v>1915</v>
      </c>
      <c r="E414" s="154" t="s">
        <v>9</v>
      </c>
      <c r="F414" s="155">
        <v>30</v>
      </c>
      <c r="G414" s="156"/>
      <c r="H414" s="155"/>
      <c r="I414" s="266"/>
    </row>
    <row r="415" s="249" customFormat="1" ht="12" outlineLevel="3" spans="1:9">
      <c r="A415" s="261">
        <v>5</v>
      </c>
      <c r="B415" s="153" t="s">
        <v>2132</v>
      </c>
      <c r="C415" s="153" t="s">
        <v>1428</v>
      </c>
      <c r="D415" s="153" t="s">
        <v>1911</v>
      </c>
      <c r="E415" s="154" t="s">
        <v>9</v>
      </c>
      <c r="F415" s="155">
        <v>66</v>
      </c>
      <c r="G415" s="156"/>
      <c r="H415" s="155"/>
      <c r="I415" s="266"/>
    </row>
    <row r="416" s="249" customFormat="1" ht="12" outlineLevel="3" spans="1:9">
      <c r="A416" s="261">
        <v>6</v>
      </c>
      <c r="B416" s="153" t="s">
        <v>2133</v>
      </c>
      <c r="C416" s="153" t="s">
        <v>1428</v>
      </c>
      <c r="D416" s="153" t="s">
        <v>2134</v>
      </c>
      <c r="E416" s="154" t="s">
        <v>9</v>
      </c>
      <c r="F416" s="155">
        <v>4</v>
      </c>
      <c r="G416" s="156"/>
      <c r="H416" s="155"/>
      <c r="I416" s="266"/>
    </row>
    <row r="417" s="249" customFormat="1" ht="12" outlineLevel="3" spans="1:9">
      <c r="A417" s="261">
        <v>7</v>
      </c>
      <c r="B417" s="153" t="s">
        <v>2135</v>
      </c>
      <c r="C417" s="153" t="s">
        <v>1428</v>
      </c>
      <c r="D417" s="153" t="s">
        <v>2136</v>
      </c>
      <c r="E417" s="154" t="s">
        <v>9</v>
      </c>
      <c r="F417" s="155">
        <v>4</v>
      </c>
      <c r="G417" s="156"/>
      <c r="H417" s="155"/>
      <c r="I417" s="266"/>
    </row>
    <row r="418" s="249" customFormat="1" ht="12" outlineLevel="3" spans="1:9">
      <c r="A418" s="261">
        <v>8</v>
      </c>
      <c r="B418" s="153" t="s">
        <v>2137</v>
      </c>
      <c r="C418" s="153" t="s">
        <v>1428</v>
      </c>
      <c r="D418" s="153" t="s">
        <v>2138</v>
      </c>
      <c r="E418" s="154" t="s">
        <v>9</v>
      </c>
      <c r="F418" s="155">
        <v>1</v>
      </c>
      <c r="G418" s="156"/>
      <c r="H418" s="155"/>
      <c r="I418" s="266"/>
    </row>
    <row r="419" s="249" customFormat="1" ht="12" outlineLevel="3" spans="1:9">
      <c r="A419" s="261">
        <v>9</v>
      </c>
      <c r="B419" s="153" t="s">
        <v>2139</v>
      </c>
      <c r="C419" s="153" t="s">
        <v>1477</v>
      </c>
      <c r="D419" s="153" t="s">
        <v>2140</v>
      </c>
      <c r="E419" s="154" t="s">
        <v>9</v>
      </c>
      <c r="F419" s="155">
        <v>3</v>
      </c>
      <c r="G419" s="156"/>
      <c r="H419" s="155"/>
      <c r="I419" s="266"/>
    </row>
    <row r="420" s="249" customFormat="1" ht="12" outlineLevel="3" spans="1:9">
      <c r="A420" s="261">
        <v>10</v>
      </c>
      <c r="B420" s="153" t="s">
        <v>2141</v>
      </c>
      <c r="C420" s="153" t="s">
        <v>1477</v>
      </c>
      <c r="D420" s="153" t="s">
        <v>2142</v>
      </c>
      <c r="E420" s="154" t="s">
        <v>9</v>
      </c>
      <c r="F420" s="155">
        <v>1</v>
      </c>
      <c r="G420" s="156"/>
      <c r="H420" s="155"/>
      <c r="I420" s="266"/>
    </row>
    <row r="421" s="249" customFormat="1" ht="20" customHeight="1" outlineLevel="2" spans="1:9">
      <c r="A421" s="261"/>
      <c r="B421" s="153"/>
      <c r="C421" s="153" t="s">
        <v>1485</v>
      </c>
      <c r="D421" s="153"/>
      <c r="E421" s="153"/>
      <c r="F421" s="155"/>
      <c r="G421" s="156"/>
      <c r="H421" s="262"/>
      <c r="I421" s="266"/>
    </row>
    <row r="422" s="249" customFormat="1" ht="48" outlineLevel="3" spans="1:9">
      <c r="A422" s="261">
        <v>11</v>
      </c>
      <c r="B422" s="153" t="s">
        <v>1432</v>
      </c>
      <c r="C422" s="153" t="s">
        <v>1487</v>
      </c>
      <c r="D422" s="153" t="s">
        <v>1488</v>
      </c>
      <c r="E422" s="154" t="s">
        <v>9</v>
      </c>
      <c r="F422" s="155">
        <v>119</v>
      </c>
      <c r="G422" s="156"/>
      <c r="H422" s="155"/>
      <c r="I422" s="266"/>
    </row>
    <row r="423" s="249" customFormat="1" ht="48" outlineLevel="3" spans="1:9">
      <c r="A423" s="261">
        <v>12</v>
      </c>
      <c r="B423" s="153" t="s">
        <v>2143</v>
      </c>
      <c r="C423" s="153" t="s">
        <v>1490</v>
      </c>
      <c r="D423" s="153" t="s">
        <v>1488</v>
      </c>
      <c r="E423" s="154" t="s">
        <v>9</v>
      </c>
      <c r="F423" s="155">
        <v>4</v>
      </c>
      <c r="G423" s="156"/>
      <c r="H423" s="155"/>
      <c r="I423" s="266"/>
    </row>
    <row r="424" s="249" customFormat="1" ht="36" outlineLevel="3" spans="1:9">
      <c r="A424" s="261">
        <v>13</v>
      </c>
      <c r="B424" s="153" t="s">
        <v>1935</v>
      </c>
      <c r="C424" s="153" t="s">
        <v>1492</v>
      </c>
      <c r="D424" s="153" t="s">
        <v>1497</v>
      </c>
      <c r="E424" s="154" t="s">
        <v>421</v>
      </c>
      <c r="F424" s="155">
        <v>80.62</v>
      </c>
      <c r="G424" s="156"/>
      <c r="H424" s="155"/>
      <c r="I424" s="266"/>
    </row>
    <row r="425" s="249" customFormat="1" ht="36" outlineLevel="3" spans="1:9">
      <c r="A425" s="261">
        <v>14</v>
      </c>
      <c r="B425" s="153" t="s">
        <v>1926</v>
      </c>
      <c r="C425" s="153" t="s">
        <v>1492</v>
      </c>
      <c r="D425" s="153" t="s">
        <v>1499</v>
      </c>
      <c r="E425" s="154" t="s">
        <v>421</v>
      </c>
      <c r="F425" s="155">
        <v>35.77</v>
      </c>
      <c r="G425" s="156"/>
      <c r="H425" s="155"/>
      <c r="I425" s="266"/>
    </row>
    <row r="426" s="249" customFormat="1" ht="36" outlineLevel="3" spans="1:9">
      <c r="A426" s="261">
        <v>15</v>
      </c>
      <c r="B426" s="153" t="s">
        <v>1929</v>
      </c>
      <c r="C426" s="153" t="s">
        <v>1492</v>
      </c>
      <c r="D426" s="153" t="s">
        <v>1501</v>
      </c>
      <c r="E426" s="154" t="s">
        <v>421</v>
      </c>
      <c r="F426" s="155">
        <v>58.23</v>
      </c>
      <c r="G426" s="156"/>
      <c r="H426" s="155"/>
      <c r="I426" s="266"/>
    </row>
    <row r="427" s="249" customFormat="1" ht="36" outlineLevel="3" spans="1:9">
      <c r="A427" s="261">
        <v>16</v>
      </c>
      <c r="B427" s="153" t="s">
        <v>1513</v>
      </c>
      <c r="C427" s="153" t="s">
        <v>1492</v>
      </c>
      <c r="D427" s="153" t="s">
        <v>1928</v>
      </c>
      <c r="E427" s="154" t="s">
        <v>421</v>
      </c>
      <c r="F427" s="155">
        <v>44.29</v>
      </c>
      <c r="G427" s="156"/>
      <c r="H427" s="155"/>
      <c r="I427" s="266"/>
    </row>
    <row r="428" s="249" customFormat="1" ht="36" outlineLevel="3" spans="1:9">
      <c r="A428" s="261">
        <v>17</v>
      </c>
      <c r="B428" s="153" t="s">
        <v>1515</v>
      </c>
      <c r="C428" s="153" t="s">
        <v>1492</v>
      </c>
      <c r="D428" s="153" t="s">
        <v>1930</v>
      </c>
      <c r="E428" s="154" t="s">
        <v>421</v>
      </c>
      <c r="F428" s="155">
        <v>65</v>
      </c>
      <c r="G428" s="156"/>
      <c r="H428" s="155"/>
      <c r="I428" s="266"/>
    </row>
    <row r="429" s="249" customFormat="1" ht="36" outlineLevel="3" spans="1:9">
      <c r="A429" s="261">
        <v>18</v>
      </c>
      <c r="B429" s="153" t="s">
        <v>1517</v>
      </c>
      <c r="C429" s="153" t="s">
        <v>1511</v>
      </c>
      <c r="D429" s="153" t="s">
        <v>1518</v>
      </c>
      <c r="E429" s="154" t="s">
        <v>421</v>
      </c>
      <c r="F429" s="155">
        <v>65</v>
      </c>
      <c r="G429" s="156"/>
      <c r="H429" s="155"/>
      <c r="I429" s="266"/>
    </row>
    <row r="430" s="249" customFormat="1" ht="36" outlineLevel="3" spans="1:9">
      <c r="A430" s="261">
        <v>19</v>
      </c>
      <c r="B430" s="153" t="s">
        <v>1543</v>
      </c>
      <c r="C430" s="153" t="s">
        <v>21</v>
      </c>
      <c r="D430" s="153" t="s">
        <v>1551</v>
      </c>
      <c r="E430" s="154" t="s">
        <v>421</v>
      </c>
      <c r="F430" s="155">
        <v>474.76</v>
      </c>
      <c r="G430" s="156"/>
      <c r="H430" s="155"/>
      <c r="I430" s="266"/>
    </row>
    <row r="431" s="249" customFormat="1" ht="36" outlineLevel="3" spans="1:9">
      <c r="A431" s="261">
        <v>20</v>
      </c>
      <c r="B431" s="153" t="s">
        <v>1548</v>
      </c>
      <c r="C431" s="153" t="s">
        <v>21</v>
      </c>
      <c r="D431" s="153" t="s">
        <v>1553</v>
      </c>
      <c r="E431" s="154" t="s">
        <v>421</v>
      </c>
      <c r="F431" s="155">
        <v>14</v>
      </c>
      <c r="G431" s="156"/>
      <c r="H431" s="155"/>
      <c r="I431" s="266"/>
    </row>
    <row r="432" s="249" customFormat="1" ht="36" outlineLevel="3" spans="1:9">
      <c r="A432" s="261">
        <v>21</v>
      </c>
      <c r="B432" s="153" t="s">
        <v>1990</v>
      </c>
      <c r="C432" s="153" t="s">
        <v>1537</v>
      </c>
      <c r="D432" s="153" t="s">
        <v>1555</v>
      </c>
      <c r="E432" s="154" t="s">
        <v>421</v>
      </c>
      <c r="F432" s="155">
        <v>18.24</v>
      </c>
      <c r="G432" s="156"/>
      <c r="H432" s="155"/>
      <c r="I432" s="266"/>
    </row>
    <row r="433" s="249" customFormat="1" ht="36" outlineLevel="3" spans="1:9">
      <c r="A433" s="261">
        <v>22</v>
      </c>
      <c r="B433" s="153" t="s">
        <v>1552</v>
      </c>
      <c r="C433" s="153" t="s">
        <v>21</v>
      </c>
      <c r="D433" s="153" t="s">
        <v>1535</v>
      </c>
      <c r="E433" s="154" t="s">
        <v>421</v>
      </c>
      <c r="F433" s="155">
        <v>1331.04</v>
      </c>
      <c r="G433" s="156"/>
      <c r="H433" s="155"/>
      <c r="I433" s="266"/>
    </row>
    <row r="434" s="249" customFormat="1" ht="36" outlineLevel="3" spans="1:9">
      <c r="A434" s="261">
        <v>23</v>
      </c>
      <c r="B434" s="153" t="s">
        <v>1602</v>
      </c>
      <c r="C434" s="153" t="s">
        <v>1560</v>
      </c>
      <c r="D434" s="153" t="s">
        <v>2144</v>
      </c>
      <c r="E434" s="154" t="s">
        <v>421</v>
      </c>
      <c r="F434" s="155">
        <v>3485.31</v>
      </c>
      <c r="G434" s="156"/>
      <c r="H434" s="155"/>
      <c r="I434" s="266"/>
    </row>
    <row r="435" s="249" customFormat="1" ht="36" outlineLevel="3" spans="1:9">
      <c r="A435" s="261">
        <v>24</v>
      </c>
      <c r="B435" s="153" t="s">
        <v>1568</v>
      </c>
      <c r="C435" s="153" t="s">
        <v>1560</v>
      </c>
      <c r="D435" s="153" t="s">
        <v>1587</v>
      </c>
      <c r="E435" s="154" t="s">
        <v>421</v>
      </c>
      <c r="F435" s="155">
        <v>49.84</v>
      </c>
      <c r="G435" s="156"/>
      <c r="H435" s="155"/>
      <c r="I435" s="266"/>
    </row>
    <row r="436" s="249" customFormat="1" ht="36" outlineLevel="3" spans="1:9">
      <c r="A436" s="261">
        <v>25</v>
      </c>
      <c r="B436" s="153" t="s">
        <v>1628</v>
      </c>
      <c r="C436" s="153" t="s">
        <v>1560</v>
      </c>
      <c r="D436" s="153" t="s">
        <v>2145</v>
      </c>
      <c r="E436" s="154" t="s">
        <v>421</v>
      </c>
      <c r="F436" s="155">
        <v>234.46</v>
      </c>
      <c r="G436" s="156"/>
      <c r="H436" s="155"/>
      <c r="I436" s="266"/>
    </row>
    <row r="437" s="249" customFormat="1" ht="36" outlineLevel="3" spans="1:9">
      <c r="A437" s="261">
        <v>26</v>
      </c>
      <c r="B437" s="153" t="s">
        <v>1600</v>
      </c>
      <c r="C437" s="153" t="s">
        <v>1560</v>
      </c>
      <c r="D437" s="153" t="s">
        <v>2146</v>
      </c>
      <c r="E437" s="154" t="s">
        <v>421</v>
      </c>
      <c r="F437" s="155">
        <v>14.35</v>
      </c>
      <c r="G437" s="156"/>
      <c r="H437" s="155"/>
      <c r="I437" s="266"/>
    </row>
    <row r="438" s="249" customFormat="1" ht="36" outlineLevel="3" spans="1:9">
      <c r="A438" s="261">
        <v>27</v>
      </c>
      <c r="B438" s="153" t="s">
        <v>1957</v>
      </c>
      <c r="C438" s="153" t="s">
        <v>1560</v>
      </c>
      <c r="D438" s="153" t="s">
        <v>2147</v>
      </c>
      <c r="E438" s="154" t="s">
        <v>421</v>
      </c>
      <c r="F438" s="155">
        <v>112.9</v>
      </c>
      <c r="G438" s="156"/>
      <c r="H438" s="155"/>
      <c r="I438" s="266"/>
    </row>
    <row r="439" s="249" customFormat="1" ht="36" outlineLevel="3" spans="1:9">
      <c r="A439" s="261">
        <v>28</v>
      </c>
      <c r="B439" s="153" t="s">
        <v>1966</v>
      </c>
      <c r="C439" s="153" t="s">
        <v>1631</v>
      </c>
      <c r="D439" s="153" t="s">
        <v>1632</v>
      </c>
      <c r="E439" s="154" t="s">
        <v>17</v>
      </c>
      <c r="F439" s="155">
        <v>18</v>
      </c>
      <c r="G439" s="156"/>
      <c r="H439" s="155"/>
      <c r="I439" s="266"/>
    </row>
    <row r="440" s="249" customFormat="1" ht="36" outlineLevel="3" spans="1:9">
      <c r="A440" s="261">
        <v>29</v>
      </c>
      <c r="B440" s="153" t="s">
        <v>1968</v>
      </c>
      <c r="C440" s="153" t="s">
        <v>1631</v>
      </c>
      <c r="D440" s="153" t="s">
        <v>1634</v>
      </c>
      <c r="E440" s="154" t="s">
        <v>17</v>
      </c>
      <c r="F440" s="155">
        <v>18</v>
      </c>
      <c r="G440" s="156"/>
      <c r="H440" s="155"/>
      <c r="I440" s="266"/>
    </row>
    <row r="441" s="249" customFormat="1" ht="36" outlineLevel="3" spans="1:9">
      <c r="A441" s="261">
        <v>30</v>
      </c>
      <c r="B441" s="153" t="s">
        <v>1527</v>
      </c>
      <c r="C441" s="153" t="s">
        <v>1528</v>
      </c>
      <c r="D441" s="153" t="s">
        <v>1696</v>
      </c>
      <c r="E441" s="154" t="s">
        <v>1530</v>
      </c>
      <c r="F441" s="155">
        <v>279.14</v>
      </c>
      <c r="G441" s="156"/>
      <c r="H441" s="155"/>
      <c r="I441" s="266"/>
    </row>
    <row r="442" s="249" customFormat="1" ht="24" outlineLevel="3" spans="1:9">
      <c r="A442" s="261">
        <v>31</v>
      </c>
      <c r="B442" s="153" t="s">
        <v>1747</v>
      </c>
      <c r="C442" s="153" t="s">
        <v>1684</v>
      </c>
      <c r="D442" s="153" t="s">
        <v>1685</v>
      </c>
      <c r="E442" s="154" t="s">
        <v>421</v>
      </c>
      <c r="F442" s="155">
        <v>200</v>
      </c>
      <c r="G442" s="156"/>
      <c r="H442" s="155"/>
      <c r="I442" s="266"/>
    </row>
    <row r="443" s="249" customFormat="1" ht="24" outlineLevel="3" spans="1:9">
      <c r="A443" s="261">
        <v>32</v>
      </c>
      <c r="B443" s="153" t="s">
        <v>1686</v>
      </c>
      <c r="C443" s="153" t="s">
        <v>1687</v>
      </c>
      <c r="D443" s="153" t="s">
        <v>1688</v>
      </c>
      <c r="E443" s="154" t="s">
        <v>1689</v>
      </c>
      <c r="F443" s="155">
        <v>6</v>
      </c>
      <c r="G443" s="156"/>
      <c r="H443" s="155"/>
      <c r="I443" s="266"/>
    </row>
    <row r="444" s="249" customFormat="1" ht="20" customHeight="1" outlineLevel="2" spans="1:9">
      <c r="A444" s="261"/>
      <c r="B444" s="153"/>
      <c r="C444" s="153" t="s">
        <v>1690</v>
      </c>
      <c r="D444" s="153"/>
      <c r="E444" s="153"/>
      <c r="F444" s="155"/>
      <c r="G444" s="156"/>
      <c r="H444" s="262"/>
      <c r="I444" s="266"/>
    </row>
    <row r="445" s="249" customFormat="1" ht="36" outlineLevel="3" spans="1:9">
      <c r="A445" s="261">
        <v>33</v>
      </c>
      <c r="B445" s="153" t="s">
        <v>1770</v>
      </c>
      <c r="C445" s="153" t="s">
        <v>21</v>
      </c>
      <c r="D445" s="153" t="s">
        <v>1533</v>
      </c>
      <c r="E445" s="154" t="s">
        <v>421</v>
      </c>
      <c r="F445" s="155">
        <v>334.42</v>
      </c>
      <c r="G445" s="156"/>
      <c r="H445" s="155"/>
      <c r="I445" s="266"/>
    </row>
    <row r="446" s="249" customFormat="1" ht="36" outlineLevel="3" spans="1:9">
      <c r="A446" s="261">
        <v>34</v>
      </c>
      <c r="B446" s="153" t="s">
        <v>2148</v>
      </c>
      <c r="C446" s="153" t="s">
        <v>1640</v>
      </c>
      <c r="D446" s="153" t="s">
        <v>1703</v>
      </c>
      <c r="E446" s="154" t="s">
        <v>421</v>
      </c>
      <c r="F446" s="155">
        <v>1492.89</v>
      </c>
      <c r="G446" s="156"/>
      <c r="H446" s="155"/>
      <c r="I446" s="266"/>
    </row>
    <row r="447" s="249" customFormat="1" ht="36" outlineLevel="3" spans="1:9">
      <c r="A447" s="261">
        <v>35</v>
      </c>
      <c r="B447" s="153" t="s">
        <v>1642</v>
      </c>
      <c r="C447" s="153" t="s">
        <v>1640</v>
      </c>
      <c r="D447" s="153" t="s">
        <v>1706</v>
      </c>
      <c r="E447" s="154" t="s">
        <v>421</v>
      </c>
      <c r="F447" s="155">
        <v>545.31</v>
      </c>
      <c r="G447" s="156"/>
      <c r="H447" s="155"/>
      <c r="I447" s="266"/>
    </row>
    <row r="448" s="249" customFormat="1" ht="36" outlineLevel="3" spans="1:9">
      <c r="A448" s="261">
        <v>36</v>
      </c>
      <c r="B448" s="153" t="s">
        <v>1729</v>
      </c>
      <c r="C448" s="153" t="s">
        <v>1982</v>
      </c>
      <c r="D448" s="153" t="s">
        <v>1983</v>
      </c>
      <c r="E448" s="154" t="s">
        <v>1349</v>
      </c>
      <c r="F448" s="155">
        <v>34</v>
      </c>
      <c r="G448" s="156"/>
      <c r="H448" s="155"/>
      <c r="I448" s="266"/>
    </row>
    <row r="449" s="249" customFormat="1" ht="36" outlineLevel="3" spans="1:9">
      <c r="A449" s="261">
        <v>37</v>
      </c>
      <c r="B449" s="153" t="s">
        <v>1984</v>
      </c>
      <c r="C449" s="153" t="s">
        <v>1985</v>
      </c>
      <c r="D449" s="153" t="s">
        <v>1986</v>
      </c>
      <c r="E449" s="154" t="s">
        <v>1349</v>
      </c>
      <c r="F449" s="155">
        <v>36</v>
      </c>
      <c r="G449" s="156"/>
      <c r="H449" s="155"/>
      <c r="I449" s="266"/>
    </row>
    <row r="450" s="249" customFormat="1" ht="36" outlineLevel="3" spans="1:9">
      <c r="A450" s="261">
        <v>38</v>
      </c>
      <c r="B450" s="153" t="s">
        <v>1726</v>
      </c>
      <c r="C450" s="153" t="s">
        <v>1987</v>
      </c>
      <c r="D450" s="153" t="s">
        <v>1986</v>
      </c>
      <c r="E450" s="154" t="s">
        <v>1349</v>
      </c>
      <c r="F450" s="155">
        <v>73</v>
      </c>
      <c r="G450" s="156"/>
      <c r="H450" s="155"/>
      <c r="I450" s="266"/>
    </row>
    <row r="451" s="249" customFormat="1" ht="36" outlineLevel="3" spans="1:9">
      <c r="A451" s="261">
        <v>39</v>
      </c>
      <c r="B451" s="153" t="s">
        <v>1998</v>
      </c>
      <c r="C451" s="153" t="s">
        <v>1999</v>
      </c>
      <c r="D451" s="153" t="s">
        <v>1734</v>
      </c>
      <c r="E451" s="154" t="s">
        <v>17</v>
      </c>
      <c r="F451" s="155">
        <v>97</v>
      </c>
      <c r="G451" s="156"/>
      <c r="H451" s="155"/>
      <c r="I451" s="266"/>
    </row>
    <row r="452" s="249" customFormat="1" ht="36" outlineLevel="3" spans="1:9">
      <c r="A452" s="261">
        <v>40</v>
      </c>
      <c r="B452" s="153" t="s">
        <v>1737</v>
      </c>
      <c r="C452" s="153" t="s">
        <v>1995</v>
      </c>
      <c r="D452" s="153" t="s">
        <v>1734</v>
      </c>
      <c r="E452" s="154" t="s">
        <v>17</v>
      </c>
      <c r="F452" s="155">
        <v>109</v>
      </c>
      <c r="G452" s="156"/>
      <c r="H452" s="155"/>
      <c r="I452" s="266"/>
    </row>
    <row r="453" s="249" customFormat="1" ht="48" outlineLevel="3" spans="1:9">
      <c r="A453" s="261">
        <v>41</v>
      </c>
      <c r="B453" s="153" t="s">
        <v>1772</v>
      </c>
      <c r="C453" s="153" t="s">
        <v>1745</v>
      </c>
      <c r="D453" s="153" t="s">
        <v>1746</v>
      </c>
      <c r="E453" s="154" t="s">
        <v>17</v>
      </c>
      <c r="F453" s="155">
        <v>89</v>
      </c>
      <c r="G453" s="156"/>
      <c r="H453" s="155"/>
      <c r="I453" s="266"/>
    </row>
    <row r="454" s="249" customFormat="1" ht="24" outlineLevel="3" spans="1:9">
      <c r="A454" s="261">
        <v>42</v>
      </c>
      <c r="B454" s="153" t="s">
        <v>1683</v>
      </c>
      <c r="C454" s="153" t="s">
        <v>1684</v>
      </c>
      <c r="D454" s="153" t="s">
        <v>1685</v>
      </c>
      <c r="E454" s="154" t="s">
        <v>421</v>
      </c>
      <c r="F454" s="155">
        <v>30</v>
      </c>
      <c r="G454" s="156"/>
      <c r="H454" s="155"/>
      <c r="I454" s="266"/>
    </row>
    <row r="455" s="249" customFormat="1" ht="20" customHeight="1" outlineLevel="2" spans="1:9">
      <c r="A455" s="261"/>
      <c r="B455" s="153"/>
      <c r="C455" s="153" t="s">
        <v>2000</v>
      </c>
      <c r="D455" s="153"/>
      <c r="E455" s="153"/>
      <c r="F455" s="155"/>
      <c r="G455" s="156"/>
      <c r="H455" s="262"/>
      <c r="I455" s="266"/>
    </row>
    <row r="456" s="249" customFormat="1" ht="60" outlineLevel="3" spans="1:9">
      <c r="A456" s="261">
        <v>43</v>
      </c>
      <c r="B456" s="153" t="s">
        <v>2001</v>
      </c>
      <c r="C456" s="153" t="s">
        <v>2002</v>
      </c>
      <c r="D456" s="153" t="s">
        <v>2003</v>
      </c>
      <c r="E456" s="154" t="s">
        <v>421</v>
      </c>
      <c r="F456" s="155">
        <v>823.3</v>
      </c>
      <c r="G456" s="156"/>
      <c r="H456" s="155"/>
      <c r="I456" s="266"/>
    </row>
    <row r="457" s="249" customFormat="1" ht="36" outlineLevel="3" spans="1:9">
      <c r="A457" s="261">
        <v>44</v>
      </c>
      <c r="B457" s="153" t="s">
        <v>2149</v>
      </c>
      <c r="C457" s="153" t="s">
        <v>1750</v>
      </c>
      <c r="D457" s="153" t="s">
        <v>1751</v>
      </c>
      <c r="E457" s="154" t="s">
        <v>1752</v>
      </c>
      <c r="F457" s="155">
        <v>9</v>
      </c>
      <c r="G457" s="156"/>
      <c r="H457" s="155"/>
      <c r="I457" s="266"/>
    </row>
    <row r="458" s="249" customFormat="1" ht="36" outlineLevel="3" spans="1:9">
      <c r="A458" s="261">
        <v>45</v>
      </c>
      <c r="B458" s="153" t="s">
        <v>2150</v>
      </c>
      <c r="C458" s="153" t="s">
        <v>1754</v>
      </c>
      <c r="D458" s="153" t="s">
        <v>1755</v>
      </c>
      <c r="E458" s="154" t="s">
        <v>1752</v>
      </c>
      <c r="F458" s="155">
        <v>203</v>
      </c>
      <c r="G458" s="156"/>
      <c r="H458" s="155"/>
      <c r="I458" s="266"/>
    </row>
    <row r="459" s="249" customFormat="1" ht="36" outlineLevel="3" spans="1:9">
      <c r="A459" s="261">
        <v>46</v>
      </c>
      <c r="B459" s="153" t="s">
        <v>2007</v>
      </c>
      <c r="C459" s="153" t="s">
        <v>1757</v>
      </c>
      <c r="D459" s="153" t="s">
        <v>1758</v>
      </c>
      <c r="E459" s="154" t="s">
        <v>421</v>
      </c>
      <c r="F459" s="155">
        <v>497.38</v>
      </c>
      <c r="G459" s="156"/>
      <c r="H459" s="155"/>
      <c r="I459" s="266"/>
    </row>
    <row r="460" s="249" customFormat="1" ht="24" outlineLevel="3" spans="1:9">
      <c r="A460" s="261">
        <v>47</v>
      </c>
      <c r="B460" s="153" t="s">
        <v>2015</v>
      </c>
      <c r="C460" s="153" t="s">
        <v>1763</v>
      </c>
      <c r="D460" s="153" t="s">
        <v>1761</v>
      </c>
      <c r="E460" s="154" t="s">
        <v>17</v>
      </c>
      <c r="F460" s="155">
        <v>28</v>
      </c>
      <c r="G460" s="156"/>
      <c r="H460" s="155"/>
      <c r="I460" s="266"/>
    </row>
    <row r="461" s="249" customFormat="1" ht="36" outlineLevel="3" spans="1:9">
      <c r="A461" s="261">
        <v>48</v>
      </c>
      <c r="B461" s="153" t="s">
        <v>2016</v>
      </c>
      <c r="C461" s="153" t="s">
        <v>1765</v>
      </c>
      <c r="D461" s="153" t="s">
        <v>1766</v>
      </c>
      <c r="E461" s="154" t="s">
        <v>1689</v>
      </c>
      <c r="F461" s="155">
        <v>1</v>
      </c>
      <c r="G461" s="156"/>
      <c r="H461" s="155"/>
      <c r="I461" s="266"/>
    </row>
    <row r="462" s="251" customFormat="1" ht="20" customHeight="1" outlineLevel="1" spans="1:16384">
      <c r="A462" s="261"/>
      <c r="B462" s="153"/>
      <c r="C462" s="153" t="s">
        <v>2151</v>
      </c>
      <c r="D462" s="153"/>
      <c r="E462" s="153"/>
      <c r="F462" s="155"/>
      <c r="G462" s="156"/>
      <c r="H462" s="262"/>
      <c r="I462" s="266"/>
      <c r="XFC462" s="267"/>
      <c r="XFD462" s="267"/>
    </row>
    <row r="463" s="249" customFormat="1" ht="20" customHeight="1" outlineLevel="2" spans="1:9">
      <c r="A463" s="261"/>
      <c r="B463" s="153"/>
      <c r="C463" s="153" t="s">
        <v>1768</v>
      </c>
      <c r="D463" s="153"/>
      <c r="E463" s="153"/>
      <c r="F463" s="155"/>
      <c r="G463" s="156"/>
      <c r="H463" s="262"/>
      <c r="I463" s="266"/>
    </row>
    <row r="464" s="249" customFormat="1" ht="36" outlineLevel="3" spans="1:9">
      <c r="A464" s="261">
        <v>49</v>
      </c>
      <c r="B464" s="153" t="s">
        <v>1697</v>
      </c>
      <c r="C464" s="153" t="s">
        <v>21</v>
      </c>
      <c r="D464" s="153" t="s">
        <v>1771</v>
      </c>
      <c r="E464" s="154" t="s">
        <v>421</v>
      </c>
      <c r="F464" s="155">
        <v>862.03</v>
      </c>
      <c r="G464" s="156"/>
      <c r="H464" s="155"/>
      <c r="I464" s="266"/>
    </row>
    <row r="465" s="249" customFormat="1" ht="24" outlineLevel="3" spans="1:9">
      <c r="A465" s="261">
        <v>50</v>
      </c>
      <c r="B465" s="153" t="s">
        <v>2018</v>
      </c>
      <c r="C465" s="153" t="s">
        <v>1684</v>
      </c>
      <c r="D465" s="153" t="s">
        <v>1685</v>
      </c>
      <c r="E465" s="154" t="s">
        <v>421</v>
      </c>
      <c r="F465" s="155">
        <v>80</v>
      </c>
      <c r="G465" s="156"/>
      <c r="H465" s="155"/>
      <c r="I465" s="266"/>
    </row>
    <row r="466" s="249" customFormat="1" ht="20" customHeight="1" outlineLevel="2" spans="1:9">
      <c r="A466" s="261"/>
      <c r="B466" s="153"/>
      <c r="C466" s="153" t="s">
        <v>2019</v>
      </c>
      <c r="D466" s="153"/>
      <c r="E466" s="153"/>
      <c r="F466" s="155"/>
      <c r="G466" s="156"/>
      <c r="H466" s="262"/>
      <c r="I466" s="266"/>
    </row>
    <row r="467" s="249" customFormat="1" ht="36" outlineLevel="3" spans="1:9">
      <c r="A467" s="261">
        <v>51</v>
      </c>
      <c r="B467" s="153" t="s">
        <v>1927</v>
      </c>
      <c r="C467" s="153" t="s">
        <v>21</v>
      </c>
      <c r="D467" s="153" t="s">
        <v>2031</v>
      </c>
      <c r="E467" s="154" t="s">
        <v>421</v>
      </c>
      <c r="F467" s="155">
        <v>862.03</v>
      </c>
      <c r="G467" s="156"/>
      <c r="H467" s="155"/>
      <c r="I467" s="266"/>
    </row>
    <row r="468" s="249" customFormat="1" ht="36" outlineLevel="3" spans="1:9">
      <c r="A468" s="261">
        <v>52</v>
      </c>
      <c r="B468" s="153" t="s">
        <v>1554</v>
      </c>
      <c r="C468" s="153" t="s">
        <v>21</v>
      </c>
      <c r="D468" s="153" t="s">
        <v>2022</v>
      </c>
      <c r="E468" s="154" t="s">
        <v>421</v>
      </c>
      <c r="F468" s="155">
        <v>12</v>
      </c>
      <c r="G468" s="156"/>
      <c r="H468" s="155"/>
      <c r="I468" s="266"/>
    </row>
    <row r="469" s="249" customFormat="1" ht="24" outlineLevel="3" spans="1:9">
      <c r="A469" s="261">
        <v>53</v>
      </c>
      <c r="B469" s="153" t="s">
        <v>2033</v>
      </c>
      <c r="C469" s="153" t="s">
        <v>1684</v>
      </c>
      <c r="D469" s="153" t="s">
        <v>1685</v>
      </c>
      <c r="E469" s="154" t="s">
        <v>421</v>
      </c>
      <c r="F469" s="155">
        <v>80</v>
      </c>
      <c r="G469" s="156"/>
      <c r="H469" s="155"/>
      <c r="I469" s="266"/>
    </row>
    <row r="470" s="249" customFormat="1" ht="20" customHeight="1" outlineLevel="2" spans="1:9">
      <c r="A470" s="261"/>
      <c r="B470" s="153"/>
      <c r="C470" s="153" t="s">
        <v>1769</v>
      </c>
      <c r="D470" s="153"/>
      <c r="E470" s="153"/>
      <c r="F470" s="155"/>
      <c r="G470" s="156"/>
      <c r="H470" s="262"/>
      <c r="I470" s="266"/>
    </row>
    <row r="471" s="249" customFormat="1" ht="36" outlineLevel="3" spans="1:9">
      <c r="A471" s="261">
        <v>54</v>
      </c>
      <c r="B471" s="153" t="s">
        <v>1691</v>
      </c>
      <c r="C471" s="153" t="s">
        <v>21</v>
      </c>
      <c r="D471" s="153" t="s">
        <v>1771</v>
      </c>
      <c r="E471" s="154" t="s">
        <v>421</v>
      </c>
      <c r="F471" s="155">
        <v>147.8</v>
      </c>
      <c r="G471" s="156"/>
      <c r="H471" s="155"/>
      <c r="I471" s="266"/>
    </row>
    <row r="472" s="249" customFormat="1" ht="48" outlineLevel="3" spans="1:9">
      <c r="A472" s="261">
        <v>55</v>
      </c>
      <c r="B472" s="153" t="s">
        <v>2032</v>
      </c>
      <c r="C472" s="153" t="s">
        <v>1773</v>
      </c>
      <c r="D472" s="153" t="s">
        <v>1746</v>
      </c>
      <c r="E472" s="154" t="s">
        <v>17</v>
      </c>
      <c r="F472" s="155">
        <v>13</v>
      </c>
      <c r="G472" s="156"/>
      <c r="H472" s="155"/>
      <c r="I472" s="266"/>
    </row>
    <row r="473" s="249" customFormat="1" ht="24" outlineLevel="3" spans="1:9">
      <c r="A473" s="261">
        <v>56</v>
      </c>
      <c r="B473" s="153" t="s">
        <v>1774</v>
      </c>
      <c r="C473" s="153" t="s">
        <v>1684</v>
      </c>
      <c r="D473" s="153" t="s">
        <v>1685</v>
      </c>
      <c r="E473" s="154" t="s">
        <v>421</v>
      </c>
      <c r="F473" s="155">
        <v>10</v>
      </c>
      <c r="G473" s="156"/>
      <c r="H473" s="155"/>
      <c r="I473" s="266"/>
    </row>
    <row r="474" s="251" customFormat="1" ht="20" customHeight="1" outlineLevel="1" spans="1:16384">
      <c r="A474" s="261"/>
      <c r="B474" s="153"/>
      <c r="C474" s="153" t="s">
        <v>2152</v>
      </c>
      <c r="D474" s="153"/>
      <c r="E474" s="153"/>
      <c r="F474" s="155"/>
      <c r="G474" s="156"/>
      <c r="H474" s="262"/>
      <c r="I474" s="266"/>
      <c r="XFC474" s="267"/>
      <c r="XFD474" s="267"/>
    </row>
    <row r="475" s="249" customFormat="1" ht="20" customHeight="1" outlineLevel="2" spans="1:9">
      <c r="A475" s="261"/>
      <c r="B475" s="153"/>
      <c r="C475" s="153" t="s">
        <v>2153</v>
      </c>
      <c r="D475" s="153"/>
      <c r="E475" s="153"/>
      <c r="F475" s="155"/>
      <c r="G475" s="156"/>
      <c r="H475" s="262"/>
      <c r="I475" s="266"/>
    </row>
    <row r="476" s="249" customFormat="1" ht="60" outlineLevel="3" spans="1:9">
      <c r="A476" s="261">
        <v>57</v>
      </c>
      <c r="B476" s="153" t="s">
        <v>1777</v>
      </c>
      <c r="C476" s="153" t="s">
        <v>1778</v>
      </c>
      <c r="D476" s="153" t="s">
        <v>2039</v>
      </c>
      <c r="E476" s="154" t="s">
        <v>1780</v>
      </c>
      <c r="F476" s="155">
        <v>1</v>
      </c>
      <c r="G476" s="156"/>
      <c r="H476" s="155"/>
      <c r="I476" s="266"/>
    </row>
    <row r="477" s="249" customFormat="1" ht="60" outlineLevel="3" spans="1:9">
      <c r="A477" s="261">
        <v>58</v>
      </c>
      <c r="B477" s="153" t="s">
        <v>1783</v>
      </c>
      <c r="C477" s="153" t="s">
        <v>1784</v>
      </c>
      <c r="D477" s="153" t="s">
        <v>1785</v>
      </c>
      <c r="E477" s="154" t="s">
        <v>17</v>
      </c>
      <c r="F477" s="155">
        <v>13</v>
      </c>
      <c r="G477" s="156"/>
      <c r="H477" s="155"/>
      <c r="I477" s="266"/>
    </row>
    <row r="478" s="249" customFormat="1" ht="72" outlineLevel="3" spans="1:9">
      <c r="A478" s="261">
        <v>59</v>
      </c>
      <c r="B478" s="153" t="s">
        <v>1863</v>
      </c>
      <c r="C478" s="153" t="s">
        <v>2050</v>
      </c>
      <c r="D478" s="153" t="s">
        <v>2051</v>
      </c>
      <c r="E478" s="154" t="s">
        <v>17</v>
      </c>
      <c r="F478" s="155">
        <v>10</v>
      </c>
      <c r="G478" s="156"/>
      <c r="H478" s="155"/>
      <c r="I478" s="266"/>
    </row>
    <row r="479" s="249" customFormat="1" ht="36" outlineLevel="3" spans="1:9">
      <c r="A479" s="261">
        <v>60</v>
      </c>
      <c r="B479" s="153" t="s">
        <v>2052</v>
      </c>
      <c r="C479" s="153" t="s">
        <v>2053</v>
      </c>
      <c r="D479" s="153" t="s">
        <v>2054</v>
      </c>
      <c r="E479" s="154" t="s">
        <v>17</v>
      </c>
      <c r="F479" s="155">
        <v>72</v>
      </c>
      <c r="G479" s="156"/>
      <c r="H479" s="155"/>
      <c r="I479" s="266"/>
    </row>
    <row r="480" s="249" customFormat="1" ht="48" outlineLevel="3" spans="1:9">
      <c r="A480" s="261">
        <v>61</v>
      </c>
      <c r="B480" s="153" t="s">
        <v>2154</v>
      </c>
      <c r="C480" s="153" t="s">
        <v>22</v>
      </c>
      <c r="D480" s="153" t="s">
        <v>2056</v>
      </c>
      <c r="E480" s="154" t="s">
        <v>421</v>
      </c>
      <c r="F480" s="155">
        <v>8.05</v>
      </c>
      <c r="G480" s="156"/>
      <c r="H480" s="155"/>
      <c r="I480" s="266"/>
    </row>
    <row r="481" s="249" customFormat="1" ht="48" outlineLevel="3" spans="1:9">
      <c r="A481" s="261">
        <v>62</v>
      </c>
      <c r="B481" s="153" t="s">
        <v>2155</v>
      </c>
      <c r="C481" s="153" t="s">
        <v>22</v>
      </c>
      <c r="D481" s="153" t="s">
        <v>2058</v>
      </c>
      <c r="E481" s="154" t="s">
        <v>421</v>
      </c>
      <c r="F481" s="155">
        <v>4.35</v>
      </c>
      <c r="G481" s="156"/>
      <c r="H481" s="155"/>
      <c r="I481" s="266"/>
    </row>
    <row r="482" s="249" customFormat="1" ht="48" outlineLevel="3" spans="1:9">
      <c r="A482" s="261">
        <v>63</v>
      </c>
      <c r="B482" s="153" t="s">
        <v>2156</v>
      </c>
      <c r="C482" s="153" t="s">
        <v>22</v>
      </c>
      <c r="D482" s="153" t="s">
        <v>1820</v>
      </c>
      <c r="E482" s="154" t="s">
        <v>421</v>
      </c>
      <c r="F482" s="155">
        <v>88.85</v>
      </c>
      <c r="G482" s="156"/>
      <c r="H482" s="155"/>
      <c r="I482" s="266"/>
    </row>
    <row r="483" s="249" customFormat="1" ht="48" outlineLevel="3" spans="1:9">
      <c r="A483" s="261">
        <v>64</v>
      </c>
      <c r="B483" s="153" t="s">
        <v>2157</v>
      </c>
      <c r="C483" s="153" t="s">
        <v>22</v>
      </c>
      <c r="D483" s="153" t="s">
        <v>1822</v>
      </c>
      <c r="E483" s="154" t="s">
        <v>421</v>
      </c>
      <c r="F483" s="155">
        <v>277.05</v>
      </c>
      <c r="G483" s="156"/>
      <c r="H483" s="155"/>
      <c r="I483" s="266"/>
    </row>
    <row r="484" s="249" customFormat="1" ht="48" outlineLevel="3" spans="1:9">
      <c r="A484" s="261">
        <v>65</v>
      </c>
      <c r="B484" s="153" t="s">
        <v>2158</v>
      </c>
      <c r="C484" s="153" t="s">
        <v>22</v>
      </c>
      <c r="D484" s="153" t="s">
        <v>1824</v>
      </c>
      <c r="E484" s="154" t="s">
        <v>421</v>
      </c>
      <c r="F484" s="155">
        <v>380.82</v>
      </c>
      <c r="G484" s="156"/>
      <c r="H484" s="155"/>
      <c r="I484" s="266"/>
    </row>
    <row r="485" s="249" customFormat="1" ht="48" outlineLevel="3" spans="1:9">
      <c r="A485" s="261">
        <v>66</v>
      </c>
      <c r="B485" s="153" t="s">
        <v>1817</v>
      </c>
      <c r="C485" s="153" t="s">
        <v>22</v>
      </c>
      <c r="D485" s="153" t="s">
        <v>1826</v>
      </c>
      <c r="E485" s="154" t="s">
        <v>421</v>
      </c>
      <c r="F485" s="155">
        <v>415.1</v>
      </c>
      <c r="G485" s="156"/>
      <c r="H485" s="155"/>
      <c r="I485" s="266"/>
    </row>
    <row r="486" s="249" customFormat="1" ht="48" outlineLevel="3" spans="1:9">
      <c r="A486" s="261">
        <v>67</v>
      </c>
      <c r="B486" s="153" t="s">
        <v>2088</v>
      </c>
      <c r="C486" s="153" t="s">
        <v>22</v>
      </c>
      <c r="D486" s="153" t="s">
        <v>2064</v>
      </c>
      <c r="E486" s="154" t="s">
        <v>421</v>
      </c>
      <c r="F486" s="155">
        <v>88.9</v>
      </c>
      <c r="G486" s="156"/>
      <c r="H486" s="155"/>
      <c r="I486" s="266"/>
    </row>
    <row r="487" s="249" customFormat="1" ht="48" outlineLevel="3" spans="1:9">
      <c r="A487" s="261">
        <v>68</v>
      </c>
      <c r="B487" s="153" t="s">
        <v>2090</v>
      </c>
      <c r="C487" s="153" t="s">
        <v>22</v>
      </c>
      <c r="D487" s="153" t="s">
        <v>2159</v>
      </c>
      <c r="E487" s="154" t="s">
        <v>421</v>
      </c>
      <c r="F487" s="155">
        <v>5.5</v>
      </c>
      <c r="G487" s="156"/>
      <c r="H487" s="155"/>
      <c r="I487" s="266"/>
    </row>
    <row r="488" s="249" customFormat="1" ht="36" outlineLevel="3" spans="1:9">
      <c r="A488" s="261">
        <v>69</v>
      </c>
      <c r="B488" s="153" t="s">
        <v>1833</v>
      </c>
      <c r="C488" s="153" t="s">
        <v>1834</v>
      </c>
      <c r="D488" s="153" t="s">
        <v>1835</v>
      </c>
      <c r="E488" s="154" t="s">
        <v>1530</v>
      </c>
      <c r="F488" s="155">
        <v>571</v>
      </c>
      <c r="G488" s="156"/>
      <c r="H488" s="155"/>
      <c r="I488" s="266"/>
    </row>
    <row r="489" s="249" customFormat="1" ht="20" customHeight="1" outlineLevel="2" spans="1:9">
      <c r="A489" s="261"/>
      <c r="B489" s="153"/>
      <c r="C489" s="153" t="s">
        <v>2160</v>
      </c>
      <c r="D489" s="153"/>
      <c r="E489" s="153"/>
      <c r="F489" s="155"/>
      <c r="G489" s="156"/>
      <c r="H489" s="262"/>
      <c r="I489" s="266"/>
    </row>
    <row r="490" s="249" customFormat="1" ht="48" outlineLevel="3" spans="1:9">
      <c r="A490" s="261">
        <v>70</v>
      </c>
      <c r="B490" s="153" t="s">
        <v>1839</v>
      </c>
      <c r="C490" s="153" t="s">
        <v>2069</v>
      </c>
      <c r="D490" s="153" t="s">
        <v>2070</v>
      </c>
      <c r="E490" s="154" t="s">
        <v>17</v>
      </c>
      <c r="F490" s="155">
        <v>12</v>
      </c>
      <c r="G490" s="156"/>
      <c r="H490" s="155"/>
      <c r="I490" s="266"/>
    </row>
    <row r="491" s="249" customFormat="1" ht="48" outlineLevel="3" spans="1:9">
      <c r="A491" s="261">
        <v>71</v>
      </c>
      <c r="B491" s="153" t="s">
        <v>1842</v>
      </c>
      <c r="C491" s="153" t="s">
        <v>2069</v>
      </c>
      <c r="D491" s="153" t="s">
        <v>2071</v>
      </c>
      <c r="E491" s="154" t="s">
        <v>17</v>
      </c>
      <c r="F491" s="155">
        <v>13</v>
      </c>
      <c r="G491" s="156"/>
      <c r="H491" s="155"/>
      <c r="I491" s="266"/>
    </row>
    <row r="492" s="249" customFormat="1" ht="36" outlineLevel="3" spans="1:9">
      <c r="A492" s="261">
        <v>72</v>
      </c>
      <c r="B492" s="153" t="s">
        <v>2074</v>
      </c>
      <c r="C492" s="153" t="s">
        <v>2077</v>
      </c>
      <c r="D492" s="153" t="s">
        <v>2078</v>
      </c>
      <c r="E492" s="154" t="s">
        <v>17</v>
      </c>
      <c r="F492" s="155">
        <v>5</v>
      </c>
      <c r="G492" s="156"/>
      <c r="H492" s="155"/>
      <c r="I492" s="266"/>
    </row>
    <row r="493" s="249" customFormat="1" ht="36" outlineLevel="3" spans="1:9">
      <c r="A493" s="261">
        <v>73</v>
      </c>
      <c r="B493" s="153" t="s">
        <v>2079</v>
      </c>
      <c r="C493" s="153" t="s">
        <v>2053</v>
      </c>
      <c r="D493" s="153" t="s">
        <v>2080</v>
      </c>
      <c r="E493" s="154" t="s">
        <v>17</v>
      </c>
      <c r="F493" s="155">
        <v>5</v>
      </c>
      <c r="G493" s="156"/>
      <c r="H493" s="155"/>
      <c r="I493" s="266"/>
    </row>
    <row r="494" s="249" customFormat="1" ht="36" outlineLevel="3" spans="1:9">
      <c r="A494" s="261">
        <v>74</v>
      </c>
      <c r="B494" s="153" t="s">
        <v>2081</v>
      </c>
      <c r="C494" s="153" t="s">
        <v>2053</v>
      </c>
      <c r="D494" s="153" t="s">
        <v>2082</v>
      </c>
      <c r="E494" s="154" t="s">
        <v>17</v>
      </c>
      <c r="F494" s="155">
        <v>503</v>
      </c>
      <c r="G494" s="156"/>
      <c r="H494" s="155"/>
      <c r="I494" s="266"/>
    </row>
    <row r="495" s="249" customFormat="1" ht="48" outlineLevel="3" spans="1:9">
      <c r="A495" s="261">
        <v>75</v>
      </c>
      <c r="B495" s="153" t="s">
        <v>1827</v>
      </c>
      <c r="C495" s="153" t="s">
        <v>2084</v>
      </c>
      <c r="D495" s="153" t="s">
        <v>2085</v>
      </c>
      <c r="E495" s="154" t="s">
        <v>421</v>
      </c>
      <c r="F495" s="155">
        <v>1.2</v>
      </c>
      <c r="G495" s="156"/>
      <c r="H495" s="155"/>
      <c r="I495" s="266"/>
    </row>
    <row r="496" s="249" customFormat="1" ht="48" outlineLevel="3" spans="1:9">
      <c r="A496" s="261">
        <v>76</v>
      </c>
      <c r="B496" s="153" t="s">
        <v>1829</v>
      </c>
      <c r="C496" s="153" t="s">
        <v>2084</v>
      </c>
      <c r="D496" s="153" t="s">
        <v>2087</v>
      </c>
      <c r="E496" s="154" t="s">
        <v>421</v>
      </c>
      <c r="F496" s="155">
        <v>4.41</v>
      </c>
      <c r="G496" s="156"/>
      <c r="H496" s="155"/>
      <c r="I496" s="266"/>
    </row>
    <row r="497" s="249" customFormat="1" ht="48" outlineLevel="3" spans="1:9">
      <c r="A497" s="261">
        <v>77</v>
      </c>
      <c r="B497" s="153" t="s">
        <v>1831</v>
      </c>
      <c r="C497" s="153" t="s">
        <v>2084</v>
      </c>
      <c r="D497" s="153" t="s">
        <v>2089</v>
      </c>
      <c r="E497" s="154" t="s">
        <v>421</v>
      </c>
      <c r="F497" s="155">
        <v>164.12</v>
      </c>
      <c r="G497" s="156"/>
      <c r="H497" s="155"/>
      <c r="I497" s="266"/>
    </row>
    <row r="498" s="249" customFormat="1" ht="48" outlineLevel="3" spans="1:9">
      <c r="A498" s="261">
        <v>78</v>
      </c>
      <c r="B498" s="153" t="s">
        <v>2161</v>
      </c>
      <c r="C498" s="153" t="s">
        <v>2084</v>
      </c>
      <c r="D498" s="153" t="s">
        <v>2091</v>
      </c>
      <c r="E498" s="154" t="s">
        <v>421</v>
      </c>
      <c r="F498" s="155">
        <v>275.2</v>
      </c>
      <c r="G498" s="156"/>
      <c r="H498" s="155"/>
      <c r="I498" s="266"/>
    </row>
    <row r="499" s="249" customFormat="1" ht="48" outlineLevel="3" spans="1:9">
      <c r="A499" s="261">
        <v>79</v>
      </c>
      <c r="B499" s="153" t="s">
        <v>1854</v>
      </c>
      <c r="C499" s="153" t="s">
        <v>2084</v>
      </c>
      <c r="D499" s="153" t="s">
        <v>2093</v>
      </c>
      <c r="E499" s="154" t="s">
        <v>421</v>
      </c>
      <c r="F499" s="155">
        <v>48.46</v>
      </c>
      <c r="G499" s="156"/>
      <c r="H499" s="155"/>
      <c r="I499" s="266"/>
    </row>
    <row r="500" s="249" customFormat="1" ht="48" outlineLevel="3" spans="1:9">
      <c r="A500" s="261">
        <v>80</v>
      </c>
      <c r="B500" s="153" t="s">
        <v>2094</v>
      </c>
      <c r="C500" s="153" t="s">
        <v>2095</v>
      </c>
      <c r="D500" s="153" t="s">
        <v>2096</v>
      </c>
      <c r="E500" s="154" t="s">
        <v>421</v>
      </c>
      <c r="F500" s="155">
        <v>2865.74</v>
      </c>
      <c r="G500" s="156"/>
      <c r="H500" s="155"/>
      <c r="I500" s="266"/>
    </row>
    <row r="501" s="249" customFormat="1" ht="48" outlineLevel="3" spans="1:9">
      <c r="A501" s="261">
        <v>81</v>
      </c>
      <c r="B501" s="153" t="s">
        <v>2097</v>
      </c>
      <c r="C501" s="153" t="s">
        <v>2095</v>
      </c>
      <c r="D501" s="153" t="s">
        <v>2098</v>
      </c>
      <c r="E501" s="154" t="s">
        <v>421</v>
      </c>
      <c r="F501" s="155">
        <v>73.75</v>
      </c>
      <c r="G501" s="156"/>
      <c r="H501" s="155"/>
      <c r="I501" s="266"/>
    </row>
    <row r="502" s="249" customFormat="1" ht="48" outlineLevel="3" spans="1:9">
      <c r="A502" s="261">
        <v>82</v>
      </c>
      <c r="B502" s="153" t="s">
        <v>2099</v>
      </c>
      <c r="C502" s="153" t="s">
        <v>2095</v>
      </c>
      <c r="D502" s="153" t="s">
        <v>2100</v>
      </c>
      <c r="E502" s="154" t="s">
        <v>421</v>
      </c>
      <c r="F502" s="155">
        <v>48.49</v>
      </c>
      <c r="G502" s="156"/>
      <c r="H502" s="155"/>
      <c r="I502" s="266"/>
    </row>
    <row r="503" s="249" customFormat="1" ht="48" outlineLevel="3" spans="1:9">
      <c r="A503" s="261">
        <v>83</v>
      </c>
      <c r="B503" s="153" t="s">
        <v>2101</v>
      </c>
      <c r="C503" s="153" t="s">
        <v>2102</v>
      </c>
      <c r="D503" s="153" t="s">
        <v>2103</v>
      </c>
      <c r="E503" s="154" t="s">
        <v>421</v>
      </c>
      <c r="F503" s="155">
        <v>164.43</v>
      </c>
      <c r="G503" s="156"/>
      <c r="H503" s="155"/>
      <c r="I503" s="266"/>
    </row>
    <row r="504" s="249" customFormat="1" ht="48" outlineLevel="3" spans="1:9">
      <c r="A504" s="261">
        <v>84</v>
      </c>
      <c r="B504" s="153" t="s">
        <v>2104</v>
      </c>
      <c r="C504" s="153" t="s">
        <v>2102</v>
      </c>
      <c r="D504" s="153" t="s">
        <v>2105</v>
      </c>
      <c r="E504" s="154" t="s">
        <v>421</v>
      </c>
      <c r="F504" s="155">
        <v>540.54</v>
      </c>
      <c r="G504" s="156"/>
      <c r="H504" s="155"/>
      <c r="I504" s="266"/>
    </row>
    <row r="505" s="249" customFormat="1" ht="36" outlineLevel="3" spans="1:9">
      <c r="A505" s="261">
        <v>85</v>
      </c>
      <c r="B505" s="153" t="s">
        <v>1856</v>
      </c>
      <c r="C505" s="153" t="s">
        <v>1834</v>
      </c>
      <c r="D505" s="153" t="s">
        <v>1835</v>
      </c>
      <c r="E505" s="154" t="s">
        <v>1530</v>
      </c>
      <c r="F505" s="155">
        <v>1884</v>
      </c>
      <c r="G505" s="156"/>
      <c r="H505" s="155"/>
      <c r="I505" s="266"/>
    </row>
    <row r="506" s="249" customFormat="1" ht="36" outlineLevel="3" spans="1:9">
      <c r="A506" s="261">
        <v>86</v>
      </c>
      <c r="B506" s="153" t="s">
        <v>2106</v>
      </c>
      <c r="C506" s="153" t="s">
        <v>2107</v>
      </c>
      <c r="D506" s="153" t="s">
        <v>2108</v>
      </c>
      <c r="E506" s="154" t="s">
        <v>417</v>
      </c>
      <c r="F506" s="155">
        <v>595.34</v>
      </c>
      <c r="G506" s="156"/>
      <c r="H506" s="155"/>
      <c r="I506" s="266"/>
    </row>
    <row r="507" s="249" customFormat="1" ht="20" customHeight="1" outlineLevel="2" spans="1:9">
      <c r="A507" s="261"/>
      <c r="B507" s="153"/>
      <c r="C507" s="153" t="s">
        <v>2162</v>
      </c>
      <c r="D507" s="153"/>
      <c r="E507" s="153"/>
      <c r="F507" s="155"/>
      <c r="G507" s="156"/>
      <c r="H507" s="262"/>
      <c r="I507" s="266"/>
    </row>
    <row r="508" s="249" customFormat="1" ht="24" outlineLevel="3" spans="1:9">
      <c r="A508" s="261">
        <v>87</v>
      </c>
      <c r="B508" s="153" t="s">
        <v>2072</v>
      </c>
      <c r="C508" s="153" t="s">
        <v>2111</v>
      </c>
      <c r="D508" s="153" t="s">
        <v>1812</v>
      </c>
      <c r="E508" s="154" t="s">
        <v>17</v>
      </c>
      <c r="F508" s="155">
        <v>37</v>
      </c>
      <c r="G508" s="156"/>
      <c r="H508" s="155"/>
      <c r="I508" s="266"/>
    </row>
    <row r="509" s="249" customFormat="1" ht="24" outlineLevel="3" spans="1:9">
      <c r="A509" s="261">
        <v>88</v>
      </c>
      <c r="B509" s="153" t="s">
        <v>2114</v>
      </c>
      <c r="C509" s="153" t="s">
        <v>2115</v>
      </c>
      <c r="D509" s="153" t="s">
        <v>2116</v>
      </c>
      <c r="E509" s="154" t="s">
        <v>453</v>
      </c>
      <c r="F509" s="155">
        <v>8</v>
      </c>
      <c r="G509" s="156"/>
      <c r="H509" s="155"/>
      <c r="I509" s="266"/>
    </row>
    <row r="510" s="249" customFormat="1" ht="36" outlineLevel="3" spans="1:9">
      <c r="A510" s="261">
        <v>89</v>
      </c>
      <c r="B510" s="153" t="s">
        <v>2117</v>
      </c>
      <c r="C510" s="153" t="s">
        <v>2053</v>
      </c>
      <c r="D510" s="153" t="s">
        <v>2118</v>
      </c>
      <c r="E510" s="154" t="s">
        <v>17</v>
      </c>
      <c r="F510" s="155">
        <v>86</v>
      </c>
      <c r="G510" s="156"/>
      <c r="H510" s="155"/>
      <c r="I510" s="266"/>
    </row>
    <row r="511" s="249" customFormat="1" ht="48" outlineLevel="3" spans="1:9">
      <c r="A511" s="261">
        <v>90</v>
      </c>
      <c r="B511" s="153" t="s">
        <v>2119</v>
      </c>
      <c r="C511" s="153" t="s">
        <v>2095</v>
      </c>
      <c r="D511" s="153" t="s">
        <v>2120</v>
      </c>
      <c r="E511" s="154" t="s">
        <v>421</v>
      </c>
      <c r="F511" s="155">
        <v>430.87</v>
      </c>
      <c r="G511" s="156"/>
      <c r="H511" s="155"/>
      <c r="I511" s="266"/>
    </row>
    <row r="512" s="249" customFormat="1" ht="48" outlineLevel="3" spans="1:9">
      <c r="A512" s="261">
        <v>91</v>
      </c>
      <c r="B512" s="153" t="s">
        <v>2163</v>
      </c>
      <c r="C512" s="153" t="s">
        <v>2095</v>
      </c>
      <c r="D512" s="153" t="s">
        <v>2164</v>
      </c>
      <c r="E512" s="154" t="s">
        <v>421</v>
      </c>
      <c r="F512" s="155">
        <v>0.3</v>
      </c>
      <c r="G512" s="156"/>
      <c r="H512" s="155"/>
      <c r="I512" s="266"/>
    </row>
    <row r="513" s="249" customFormat="1" ht="48" outlineLevel="3" spans="1:9">
      <c r="A513" s="261">
        <v>92</v>
      </c>
      <c r="B513" s="153" t="s">
        <v>2165</v>
      </c>
      <c r="C513" s="153" t="s">
        <v>2095</v>
      </c>
      <c r="D513" s="153" t="s">
        <v>2166</v>
      </c>
      <c r="E513" s="154" t="s">
        <v>421</v>
      </c>
      <c r="F513" s="155">
        <v>2.1</v>
      </c>
      <c r="G513" s="156"/>
      <c r="H513" s="155"/>
      <c r="I513" s="266"/>
    </row>
    <row r="514" s="249" customFormat="1" ht="48" outlineLevel="3" spans="1:9">
      <c r="A514" s="261">
        <v>93</v>
      </c>
      <c r="B514" s="153" t="s">
        <v>2063</v>
      </c>
      <c r="C514" s="153" t="s">
        <v>2084</v>
      </c>
      <c r="D514" s="153" t="s">
        <v>2167</v>
      </c>
      <c r="E514" s="154" t="s">
        <v>421</v>
      </c>
      <c r="F514" s="155">
        <v>44.44</v>
      </c>
      <c r="G514" s="156"/>
      <c r="H514" s="155"/>
      <c r="I514" s="266"/>
    </row>
    <row r="515" s="249" customFormat="1" ht="48" outlineLevel="3" spans="1:9">
      <c r="A515" s="261">
        <v>94</v>
      </c>
      <c r="B515" s="153" t="s">
        <v>2083</v>
      </c>
      <c r="C515" s="153" t="s">
        <v>2084</v>
      </c>
      <c r="D515" s="153" t="s">
        <v>2168</v>
      </c>
      <c r="E515" s="154" t="s">
        <v>421</v>
      </c>
      <c r="F515" s="155">
        <v>0.3</v>
      </c>
      <c r="G515" s="156"/>
      <c r="H515" s="155"/>
      <c r="I515" s="266"/>
    </row>
    <row r="516" s="249" customFormat="1" ht="48" outlineLevel="3" spans="1:9">
      <c r="A516" s="261">
        <v>95</v>
      </c>
      <c r="B516" s="153" t="s">
        <v>2086</v>
      </c>
      <c r="C516" s="153" t="s">
        <v>2084</v>
      </c>
      <c r="D516" s="153" t="s">
        <v>2169</v>
      </c>
      <c r="E516" s="154" t="s">
        <v>421</v>
      </c>
      <c r="F516" s="155">
        <v>1.5</v>
      </c>
      <c r="G516" s="156"/>
      <c r="H516" s="155"/>
      <c r="I516" s="266"/>
    </row>
    <row r="517" s="249" customFormat="1" ht="36" outlineLevel="3" spans="1:9">
      <c r="A517" s="261">
        <v>96</v>
      </c>
      <c r="B517" s="153" t="s">
        <v>1885</v>
      </c>
      <c r="C517" s="153" t="s">
        <v>1834</v>
      </c>
      <c r="D517" s="153" t="s">
        <v>1835</v>
      </c>
      <c r="E517" s="154" t="s">
        <v>1530</v>
      </c>
      <c r="F517" s="155">
        <v>38.91</v>
      </c>
      <c r="G517" s="156"/>
      <c r="H517" s="155"/>
      <c r="I517" s="266"/>
    </row>
    <row r="518" s="249" customFormat="1" ht="36" outlineLevel="3" spans="1:9">
      <c r="A518" s="261">
        <v>97</v>
      </c>
      <c r="B518" s="153" t="s">
        <v>2170</v>
      </c>
      <c r="C518" s="153" t="s">
        <v>2107</v>
      </c>
      <c r="D518" s="153" t="s">
        <v>2108</v>
      </c>
      <c r="E518" s="154" t="s">
        <v>417</v>
      </c>
      <c r="F518" s="155">
        <v>15.02</v>
      </c>
      <c r="G518" s="156"/>
      <c r="H518" s="155"/>
      <c r="I518" s="266"/>
    </row>
    <row r="519" s="251" customFormat="1" ht="20" customHeight="1" outlineLevel="2" spans="1:16384">
      <c r="A519" s="261"/>
      <c r="B519" s="153"/>
      <c r="C519" s="153" t="s">
        <v>458</v>
      </c>
      <c r="D519" s="153"/>
      <c r="E519" s="153"/>
      <c r="F519" s="155"/>
      <c r="G519" s="156"/>
      <c r="H519" s="262"/>
      <c r="I519" s="266"/>
      <c r="XFC519" s="267"/>
      <c r="XFD519" s="267"/>
    </row>
    <row r="520" s="250" customFormat="1" ht="34" customHeight="1" outlineLevel="1" spans="1:13">
      <c r="A520" s="261">
        <v>99</v>
      </c>
      <c r="B520" s="153" t="s">
        <v>1886</v>
      </c>
      <c r="C520" s="153" t="s">
        <v>1887</v>
      </c>
      <c r="D520" s="153"/>
      <c r="E520" s="154" t="s">
        <v>138</v>
      </c>
      <c r="F520" s="155">
        <v>1</v>
      </c>
      <c r="G520" s="156"/>
      <c r="H520" s="155"/>
      <c r="I520" s="266"/>
      <c r="M520" s="265"/>
    </row>
    <row r="521" s="250" customFormat="1" ht="20" customHeight="1" spans="1:13">
      <c r="A521" s="256" t="s">
        <v>129</v>
      </c>
      <c r="B521" s="256"/>
      <c r="C521" s="257" t="s">
        <v>330</v>
      </c>
      <c r="D521" s="256"/>
      <c r="E521" s="256"/>
      <c r="F521" s="258"/>
      <c r="G521" s="258"/>
      <c r="H521" s="259"/>
      <c r="I521" s="259"/>
      <c r="M521" s="265"/>
    </row>
    <row r="522" s="251" customFormat="1" ht="20" customHeight="1" outlineLevel="1" spans="1:16384">
      <c r="A522" s="189" t="s">
        <v>2171</v>
      </c>
      <c r="B522" s="189"/>
      <c r="C522" s="190" t="s">
        <v>2172</v>
      </c>
      <c r="D522" s="189"/>
      <c r="E522" s="189"/>
      <c r="F522" s="191"/>
      <c r="G522" s="191"/>
      <c r="H522" s="260"/>
      <c r="I522" s="191"/>
      <c r="XFC522" s="267"/>
      <c r="XFD522" s="267"/>
    </row>
    <row r="523" s="249" customFormat="1" ht="60" outlineLevel="3" spans="1:9">
      <c r="A523" s="261">
        <v>1</v>
      </c>
      <c r="B523" s="153" t="s">
        <v>2173</v>
      </c>
      <c r="C523" s="153" t="s">
        <v>1778</v>
      </c>
      <c r="D523" s="153" t="s">
        <v>2174</v>
      </c>
      <c r="E523" s="154" t="s">
        <v>1780</v>
      </c>
      <c r="F523" s="155">
        <v>1</v>
      </c>
      <c r="G523" s="156"/>
      <c r="H523" s="155"/>
      <c r="I523" s="266"/>
    </row>
    <row r="524" s="249" customFormat="1" ht="60" outlineLevel="3" spans="1:9">
      <c r="A524" s="261">
        <v>2</v>
      </c>
      <c r="B524" s="153" t="s">
        <v>1781</v>
      </c>
      <c r="C524" s="153" t="s">
        <v>1778</v>
      </c>
      <c r="D524" s="153" t="s">
        <v>2175</v>
      </c>
      <c r="E524" s="154" t="s">
        <v>1780</v>
      </c>
      <c r="F524" s="155">
        <v>1</v>
      </c>
      <c r="G524" s="156"/>
      <c r="H524" s="155"/>
      <c r="I524" s="266"/>
    </row>
    <row r="525" s="249" customFormat="1" ht="72" outlineLevel="3" spans="1:9">
      <c r="A525" s="261">
        <v>3</v>
      </c>
      <c r="B525" s="153" t="s">
        <v>2055</v>
      </c>
      <c r="C525" s="153" t="s">
        <v>2176</v>
      </c>
      <c r="D525" s="153" t="s">
        <v>2177</v>
      </c>
      <c r="E525" s="154" t="s">
        <v>421</v>
      </c>
      <c r="F525" s="155">
        <v>5</v>
      </c>
      <c r="G525" s="156"/>
      <c r="H525" s="155"/>
      <c r="I525" s="266"/>
    </row>
    <row r="526" s="249" customFormat="1" ht="72" outlineLevel="3" spans="1:9">
      <c r="A526" s="261">
        <v>4</v>
      </c>
      <c r="B526" s="153" t="s">
        <v>2057</v>
      </c>
      <c r="C526" s="153" t="s">
        <v>2176</v>
      </c>
      <c r="D526" s="153" t="s">
        <v>2178</v>
      </c>
      <c r="E526" s="154" t="s">
        <v>421</v>
      </c>
      <c r="F526" s="155">
        <v>8</v>
      </c>
      <c r="G526" s="156"/>
      <c r="H526" s="155"/>
      <c r="I526" s="266"/>
    </row>
    <row r="527" s="249" customFormat="1" ht="72" outlineLevel="3" spans="1:9">
      <c r="A527" s="261">
        <v>5</v>
      </c>
      <c r="B527" s="153" t="s">
        <v>2179</v>
      </c>
      <c r="C527" s="153" t="s">
        <v>2180</v>
      </c>
      <c r="D527" s="153" t="s">
        <v>2181</v>
      </c>
      <c r="E527" s="154" t="s">
        <v>421</v>
      </c>
      <c r="F527" s="155">
        <v>65</v>
      </c>
      <c r="G527" s="156"/>
      <c r="H527" s="155"/>
      <c r="I527" s="266"/>
    </row>
    <row r="528" s="249" customFormat="1" ht="72" outlineLevel="3" spans="1:9">
      <c r="A528" s="261">
        <v>6</v>
      </c>
      <c r="B528" s="153" t="s">
        <v>2182</v>
      </c>
      <c r="C528" s="153" t="s">
        <v>2180</v>
      </c>
      <c r="D528" s="153" t="s">
        <v>2183</v>
      </c>
      <c r="E528" s="154" t="s">
        <v>421</v>
      </c>
      <c r="F528" s="155">
        <v>286</v>
      </c>
      <c r="G528" s="156"/>
      <c r="H528" s="155"/>
      <c r="I528" s="266"/>
    </row>
    <row r="529" s="249" customFormat="1" ht="72" outlineLevel="3" spans="1:9">
      <c r="A529" s="261">
        <v>7</v>
      </c>
      <c r="B529" s="153" t="s">
        <v>2184</v>
      </c>
      <c r="C529" s="153" t="s">
        <v>2180</v>
      </c>
      <c r="D529" s="153" t="s">
        <v>2185</v>
      </c>
      <c r="E529" s="154" t="s">
        <v>421</v>
      </c>
      <c r="F529" s="155">
        <v>134.75</v>
      </c>
      <c r="G529" s="156"/>
      <c r="H529" s="155"/>
      <c r="I529" s="266"/>
    </row>
    <row r="530" s="249" customFormat="1" ht="72" outlineLevel="3" spans="1:9">
      <c r="A530" s="261">
        <v>8</v>
      </c>
      <c r="B530" s="153" t="s">
        <v>2186</v>
      </c>
      <c r="C530" s="153" t="s">
        <v>2180</v>
      </c>
      <c r="D530" s="153" t="s">
        <v>2187</v>
      </c>
      <c r="E530" s="154" t="s">
        <v>421</v>
      </c>
      <c r="F530" s="155">
        <v>612.25</v>
      </c>
      <c r="G530" s="156"/>
      <c r="H530" s="155"/>
      <c r="I530" s="266"/>
    </row>
    <row r="531" s="249" customFormat="1" ht="72" outlineLevel="3" spans="1:9">
      <c r="A531" s="261">
        <v>9</v>
      </c>
      <c r="B531" s="153" t="s">
        <v>2188</v>
      </c>
      <c r="C531" s="153" t="s">
        <v>2180</v>
      </c>
      <c r="D531" s="153" t="s">
        <v>2189</v>
      </c>
      <c r="E531" s="154" t="s">
        <v>421</v>
      </c>
      <c r="F531" s="155">
        <v>74.8</v>
      </c>
      <c r="G531" s="156"/>
      <c r="H531" s="155"/>
      <c r="I531" s="266"/>
    </row>
    <row r="532" s="249" customFormat="1" ht="72" outlineLevel="3" spans="1:9">
      <c r="A532" s="261">
        <v>10</v>
      </c>
      <c r="B532" s="153" t="s">
        <v>2190</v>
      </c>
      <c r="C532" s="153" t="s">
        <v>2180</v>
      </c>
      <c r="D532" s="153" t="s">
        <v>2191</v>
      </c>
      <c r="E532" s="154" t="s">
        <v>421</v>
      </c>
      <c r="F532" s="155">
        <v>79.25</v>
      </c>
      <c r="G532" s="156"/>
      <c r="H532" s="155"/>
      <c r="I532" s="266"/>
    </row>
    <row r="533" s="249" customFormat="1" ht="72" outlineLevel="3" spans="1:9">
      <c r="A533" s="261">
        <v>11</v>
      </c>
      <c r="B533" s="153" t="s">
        <v>2192</v>
      </c>
      <c r="C533" s="153" t="s">
        <v>2180</v>
      </c>
      <c r="D533" s="153" t="s">
        <v>2193</v>
      </c>
      <c r="E533" s="154" t="s">
        <v>421</v>
      </c>
      <c r="F533" s="155">
        <v>121.75</v>
      </c>
      <c r="G533" s="156"/>
      <c r="H533" s="155"/>
      <c r="I533" s="266"/>
    </row>
    <row r="534" s="249" customFormat="1" ht="36" outlineLevel="3" spans="1:9">
      <c r="A534" s="261">
        <v>12</v>
      </c>
      <c r="B534" s="153" t="s">
        <v>2194</v>
      </c>
      <c r="C534" s="153" t="s">
        <v>2195</v>
      </c>
      <c r="D534" s="153" t="s">
        <v>2196</v>
      </c>
      <c r="E534" s="154" t="s">
        <v>453</v>
      </c>
      <c r="F534" s="155">
        <v>58</v>
      </c>
      <c r="G534" s="156"/>
      <c r="H534" s="155"/>
      <c r="I534" s="266"/>
    </row>
    <row r="535" s="249" customFormat="1" ht="36" outlineLevel="3" spans="1:9">
      <c r="A535" s="261">
        <v>13</v>
      </c>
      <c r="B535" s="153" t="s">
        <v>2197</v>
      </c>
      <c r="C535" s="153" t="s">
        <v>2195</v>
      </c>
      <c r="D535" s="153" t="s">
        <v>2198</v>
      </c>
      <c r="E535" s="154" t="s">
        <v>453</v>
      </c>
      <c r="F535" s="155">
        <v>2</v>
      </c>
      <c r="G535" s="156"/>
      <c r="H535" s="155"/>
      <c r="I535" s="266"/>
    </row>
    <row r="536" s="249" customFormat="1" ht="36" outlineLevel="3" spans="1:9">
      <c r="A536" s="261">
        <v>14</v>
      </c>
      <c r="B536" s="153" t="s">
        <v>2199</v>
      </c>
      <c r="C536" s="153" t="s">
        <v>2200</v>
      </c>
      <c r="D536" s="153" t="s">
        <v>2201</v>
      </c>
      <c r="E536" s="154" t="s">
        <v>453</v>
      </c>
      <c r="F536" s="155">
        <v>14</v>
      </c>
      <c r="G536" s="156"/>
      <c r="H536" s="155"/>
      <c r="I536" s="266"/>
    </row>
    <row r="537" s="249" customFormat="1" ht="36" outlineLevel="3" spans="1:9">
      <c r="A537" s="261">
        <v>15</v>
      </c>
      <c r="B537" s="153" t="s">
        <v>2202</v>
      </c>
      <c r="C537" s="153" t="s">
        <v>2200</v>
      </c>
      <c r="D537" s="153" t="s">
        <v>2203</v>
      </c>
      <c r="E537" s="154" t="s">
        <v>453</v>
      </c>
      <c r="F537" s="155">
        <v>26</v>
      </c>
      <c r="G537" s="156"/>
      <c r="H537" s="155"/>
      <c r="I537" s="266"/>
    </row>
    <row r="538" s="249" customFormat="1" ht="36" outlineLevel="3" spans="1:9">
      <c r="A538" s="261">
        <v>16</v>
      </c>
      <c r="B538" s="153" t="s">
        <v>2204</v>
      </c>
      <c r="C538" s="153" t="s">
        <v>2200</v>
      </c>
      <c r="D538" s="153" t="s">
        <v>2205</v>
      </c>
      <c r="E538" s="154" t="s">
        <v>453</v>
      </c>
      <c r="F538" s="155">
        <v>1</v>
      </c>
      <c r="G538" s="156"/>
      <c r="H538" s="155"/>
      <c r="I538" s="266"/>
    </row>
    <row r="539" s="249" customFormat="1" ht="36" outlineLevel="3" spans="1:9">
      <c r="A539" s="261">
        <v>17</v>
      </c>
      <c r="B539" s="153" t="s">
        <v>2114</v>
      </c>
      <c r="C539" s="153" t="s">
        <v>2115</v>
      </c>
      <c r="D539" s="153" t="s">
        <v>2206</v>
      </c>
      <c r="E539" s="154" t="s">
        <v>453</v>
      </c>
      <c r="F539" s="155">
        <v>19</v>
      </c>
      <c r="G539" s="156"/>
      <c r="H539" s="155"/>
      <c r="I539" s="266"/>
    </row>
    <row r="540" s="249" customFormat="1" ht="36" outlineLevel="3" spans="1:9">
      <c r="A540" s="261">
        <v>18</v>
      </c>
      <c r="B540" s="153" t="s">
        <v>2207</v>
      </c>
      <c r="C540" s="153" t="s">
        <v>2208</v>
      </c>
      <c r="D540" s="153" t="s">
        <v>2209</v>
      </c>
      <c r="E540" s="154" t="s">
        <v>386</v>
      </c>
      <c r="F540" s="155">
        <v>988.64</v>
      </c>
      <c r="G540" s="156"/>
      <c r="H540" s="155"/>
      <c r="I540" s="266"/>
    </row>
    <row r="541" s="249" customFormat="1" ht="36" outlineLevel="3" spans="1:9">
      <c r="A541" s="261">
        <v>19</v>
      </c>
      <c r="B541" s="153" t="s">
        <v>2210</v>
      </c>
      <c r="C541" s="153" t="s">
        <v>527</v>
      </c>
      <c r="D541" s="153" t="s">
        <v>2211</v>
      </c>
      <c r="E541" s="154" t="s">
        <v>386</v>
      </c>
      <c r="F541" s="155">
        <v>948.71</v>
      </c>
      <c r="G541" s="156"/>
      <c r="H541" s="155"/>
      <c r="I541" s="266"/>
    </row>
    <row r="542" s="172" customFormat="1" ht="20" customHeight="1" spans="1:16384">
      <c r="A542" s="134" t="s">
        <v>1424</v>
      </c>
      <c r="B542" s="145"/>
      <c r="C542" s="254" t="s">
        <v>109</v>
      </c>
      <c r="D542" s="255"/>
      <c r="E542" s="134"/>
      <c r="F542" s="136"/>
      <c r="G542" s="136"/>
      <c r="H542" s="188"/>
      <c r="I542" s="188"/>
      <c r="XFD542" s="252"/>
    </row>
    <row r="543" s="250" customFormat="1" ht="20" customHeight="1" spans="1:13">
      <c r="A543" s="256" t="s">
        <v>132</v>
      </c>
      <c r="B543" s="256"/>
      <c r="C543" s="257" t="s">
        <v>6</v>
      </c>
      <c r="D543" s="256"/>
      <c r="E543" s="256"/>
      <c r="F543" s="258"/>
      <c r="G543" s="258"/>
      <c r="H543" s="259"/>
      <c r="I543" s="259"/>
      <c r="M543" s="265"/>
    </row>
    <row r="544" s="251" customFormat="1" ht="20" customHeight="1" outlineLevel="1" spans="1:16384">
      <c r="A544" s="189" t="s">
        <v>2212</v>
      </c>
      <c r="B544" s="189"/>
      <c r="C544" s="190" t="s">
        <v>2213</v>
      </c>
      <c r="D544" s="189"/>
      <c r="E544" s="189"/>
      <c r="F544" s="191"/>
      <c r="G544" s="191"/>
      <c r="H544" s="192"/>
      <c r="I544" s="191"/>
      <c r="XFC544" s="267"/>
      <c r="XFD544" s="267"/>
    </row>
    <row r="545" s="249" customFormat="1" ht="20" customHeight="1" outlineLevel="2" spans="1:9">
      <c r="A545" s="217"/>
      <c r="B545" s="218"/>
      <c r="C545" s="219" t="s">
        <v>2214</v>
      </c>
      <c r="D545" s="220"/>
      <c r="E545" s="217"/>
      <c r="F545" s="221"/>
      <c r="G545" s="221"/>
      <c r="H545" s="221"/>
      <c r="I545" s="268"/>
    </row>
    <row r="546" s="249" customFormat="1" ht="48" outlineLevel="3" spans="1:9">
      <c r="A546" s="261">
        <v>1</v>
      </c>
      <c r="B546" s="153" t="s">
        <v>2215</v>
      </c>
      <c r="C546" s="153" t="s">
        <v>2216</v>
      </c>
      <c r="D546" s="153" t="s">
        <v>2217</v>
      </c>
      <c r="E546" s="154" t="s">
        <v>1349</v>
      </c>
      <c r="F546" s="155">
        <v>38</v>
      </c>
      <c r="G546" s="156"/>
      <c r="H546" s="155"/>
      <c r="I546" s="266"/>
    </row>
    <row r="547" s="249" customFormat="1" ht="48" outlineLevel="3" spans="1:9">
      <c r="A547" s="261">
        <v>2</v>
      </c>
      <c r="B547" s="153" t="s">
        <v>1708</v>
      </c>
      <c r="C547" s="153" t="s">
        <v>2218</v>
      </c>
      <c r="D547" s="153" t="s">
        <v>2219</v>
      </c>
      <c r="E547" s="154" t="s">
        <v>1349</v>
      </c>
      <c r="F547" s="155">
        <v>150</v>
      </c>
      <c r="G547" s="156"/>
      <c r="H547" s="155"/>
      <c r="I547" s="266"/>
    </row>
    <row r="548" s="249" customFormat="1" ht="48" outlineLevel="3" spans="1:9">
      <c r="A548" s="261">
        <v>3</v>
      </c>
      <c r="B548" s="153" t="s">
        <v>2220</v>
      </c>
      <c r="C548" s="153" t="s">
        <v>2221</v>
      </c>
      <c r="D548" s="153" t="s">
        <v>2222</v>
      </c>
      <c r="E548" s="154" t="s">
        <v>1349</v>
      </c>
      <c r="F548" s="155">
        <v>114</v>
      </c>
      <c r="G548" s="156"/>
      <c r="H548" s="155"/>
      <c r="I548" s="266"/>
    </row>
    <row r="549" s="249" customFormat="1" ht="48" outlineLevel="3" spans="1:9">
      <c r="A549" s="261">
        <v>4</v>
      </c>
      <c r="B549" s="153" t="s">
        <v>2223</v>
      </c>
      <c r="C549" s="153" t="s">
        <v>2224</v>
      </c>
      <c r="D549" s="153" t="s">
        <v>2225</v>
      </c>
      <c r="E549" s="154" t="s">
        <v>1349</v>
      </c>
      <c r="F549" s="155">
        <v>13</v>
      </c>
      <c r="G549" s="156"/>
      <c r="H549" s="155"/>
      <c r="I549" s="266"/>
    </row>
    <row r="550" s="249" customFormat="1" ht="48" outlineLevel="3" spans="1:9">
      <c r="A550" s="261">
        <v>5</v>
      </c>
      <c r="B550" s="153" t="s">
        <v>1543</v>
      </c>
      <c r="C550" s="153" t="s">
        <v>21</v>
      </c>
      <c r="D550" s="153" t="s">
        <v>1699</v>
      </c>
      <c r="E550" s="154" t="s">
        <v>421</v>
      </c>
      <c r="F550" s="155">
        <v>3425.81</v>
      </c>
      <c r="G550" s="156"/>
      <c r="H550" s="155"/>
      <c r="I550" s="266"/>
    </row>
    <row r="551" s="249" customFormat="1" ht="48" outlineLevel="3" spans="1:9">
      <c r="A551" s="261">
        <v>6</v>
      </c>
      <c r="B551" s="153" t="s">
        <v>1652</v>
      </c>
      <c r="C551" s="153" t="s">
        <v>1640</v>
      </c>
      <c r="D551" s="153" t="s">
        <v>2226</v>
      </c>
      <c r="E551" s="154" t="s">
        <v>421</v>
      </c>
      <c r="F551" s="155">
        <v>5704.54</v>
      </c>
      <c r="G551" s="156"/>
      <c r="H551" s="155"/>
      <c r="I551" s="266"/>
    </row>
    <row r="552" s="249" customFormat="1" ht="20" customHeight="1" outlineLevel="2" spans="1:9">
      <c r="A552" s="261"/>
      <c r="B552" s="153"/>
      <c r="C552" s="153" t="s">
        <v>113</v>
      </c>
      <c r="D552" s="153"/>
      <c r="E552" s="153"/>
      <c r="F552" s="155"/>
      <c r="G552" s="156"/>
      <c r="H552" s="155"/>
      <c r="I552" s="266"/>
    </row>
    <row r="553" s="249" customFormat="1" ht="84" outlineLevel="3" spans="1:9">
      <c r="A553" s="261">
        <v>7</v>
      </c>
      <c r="B553" s="153" t="s">
        <v>2227</v>
      </c>
      <c r="C553" s="153" t="s">
        <v>2228</v>
      </c>
      <c r="D553" s="153" t="s">
        <v>2229</v>
      </c>
      <c r="E553" s="154" t="s">
        <v>9</v>
      </c>
      <c r="F553" s="155">
        <v>24</v>
      </c>
      <c r="G553" s="156"/>
      <c r="H553" s="155"/>
      <c r="I553" s="266"/>
    </row>
    <row r="554" s="249" customFormat="1" ht="48" outlineLevel="3" spans="1:9">
      <c r="A554" s="261">
        <v>8</v>
      </c>
      <c r="B554" s="153" t="s">
        <v>2230</v>
      </c>
      <c r="C554" s="153" t="s">
        <v>1692</v>
      </c>
      <c r="D554" s="153" t="s">
        <v>2231</v>
      </c>
      <c r="E554" s="154" t="s">
        <v>421</v>
      </c>
      <c r="F554" s="155">
        <v>323.52</v>
      </c>
      <c r="G554" s="156"/>
      <c r="H554" s="155"/>
      <c r="I554" s="266"/>
    </row>
    <row r="555" s="249" customFormat="1" ht="48" outlineLevel="3" spans="1:9">
      <c r="A555" s="261">
        <v>9</v>
      </c>
      <c r="B555" s="153" t="s">
        <v>2232</v>
      </c>
      <c r="C555" s="153" t="s">
        <v>1692</v>
      </c>
      <c r="D555" s="153" t="s">
        <v>2233</v>
      </c>
      <c r="E555" s="154" t="s">
        <v>421</v>
      </c>
      <c r="F555" s="155">
        <v>42.26</v>
      </c>
      <c r="G555" s="156"/>
      <c r="H555" s="155"/>
      <c r="I555" s="266"/>
    </row>
    <row r="556" s="249" customFormat="1" ht="48" outlineLevel="3" spans="1:9">
      <c r="A556" s="261">
        <v>10</v>
      </c>
      <c r="B556" s="153" t="s">
        <v>2234</v>
      </c>
      <c r="C556" s="153" t="s">
        <v>1692</v>
      </c>
      <c r="D556" s="153" t="s">
        <v>2235</v>
      </c>
      <c r="E556" s="154" t="s">
        <v>421</v>
      </c>
      <c r="F556" s="155">
        <v>19.37</v>
      </c>
      <c r="G556" s="156"/>
      <c r="H556" s="155"/>
      <c r="I556" s="266"/>
    </row>
    <row r="557" s="249" customFormat="1" ht="48" outlineLevel="3" spans="1:9">
      <c r="A557" s="261">
        <v>11</v>
      </c>
      <c r="B557" s="153" t="s">
        <v>2236</v>
      </c>
      <c r="C557" s="153" t="s">
        <v>1692</v>
      </c>
      <c r="D557" s="153" t="s">
        <v>2237</v>
      </c>
      <c r="E557" s="154" t="s">
        <v>421</v>
      </c>
      <c r="F557" s="155">
        <v>334.59</v>
      </c>
      <c r="G557" s="156"/>
      <c r="H557" s="155"/>
      <c r="I557" s="266"/>
    </row>
    <row r="558" s="249" customFormat="1" ht="48" outlineLevel="3" spans="1:9">
      <c r="A558" s="261">
        <v>12</v>
      </c>
      <c r="B558" s="153" t="s">
        <v>2238</v>
      </c>
      <c r="C558" s="153" t="s">
        <v>1692</v>
      </c>
      <c r="D558" s="153" t="s">
        <v>2239</v>
      </c>
      <c r="E558" s="154" t="s">
        <v>421</v>
      </c>
      <c r="F558" s="155">
        <v>21.83</v>
      </c>
      <c r="G558" s="156"/>
      <c r="H558" s="155"/>
      <c r="I558" s="266"/>
    </row>
    <row r="559" s="249" customFormat="1" ht="48" outlineLevel="3" spans="1:9">
      <c r="A559" s="261">
        <v>13</v>
      </c>
      <c r="B559" s="153" t="s">
        <v>1531</v>
      </c>
      <c r="C559" s="153" t="s">
        <v>21</v>
      </c>
      <c r="D559" s="153" t="s">
        <v>2240</v>
      </c>
      <c r="E559" s="154" t="s">
        <v>421</v>
      </c>
      <c r="F559" s="155">
        <v>4553.64</v>
      </c>
      <c r="G559" s="156"/>
      <c r="H559" s="155"/>
      <c r="I559" s="266"/>
    </row>
    <row r="560" s="249" customFormat="1" ht="48" outlineLevel="3" spans="1:9">
      <c r="A560" s="261">
        <v>14</v>
      </c>
      <c r="B560" s="153" t="s">
        <v>2241</v>
      </c>
      <c r="C560" s="153" t="s">
        <v>2242</v>
      </c>
      <c r="D560" s="153" t="s">
        <v>2243</v>
      </c>
      <c r="E560" s="154" t="s">
        <v>421</v>
      </c>
      <c r="F560" s="155">
        <v>181.2</v>
      </c>
      <c r="G560" s="156"/>
      <c r="H560" s="155"/>
      <c r="I560" s="266"/>
    </row>
    <row r="561" s="249" customFormat="1" ht="48" outlineLevel="3" spans="1:9">
      <c r="A561" s="261">
        <v>15</v>
      </c>
      <c r="B561" s="153" t="s">
        <v>2244</v>
      </c>
      <c r="C561" s="153" t="s">
        <v>2242</v>
      </c>
      <c r="D561" s="153" t="s">
        <v>2245</v>
      </c>
      <c r="E561" s="154" t="s">
        <v>421</v>
      </c>
      <c r="F561" s="155">
        <v>5407.06</v>
      </c>
      <c r="G561" s="156"/>
      <c r="H561" s="155"/>
      <c r="I561" s="266"/>
    </row>
    <row r="562" s="249" customFormat="1" ht="48" outlineLevel="3" spans="1:9">
      <c r="A562" s="261">
        <v>16</v>
      </c>
      <c r="B562" s="153" t="s">
        <v>2246</v>
      </c>
      <c r="C562" s="153" t="s">
        <v>2242</v>
      </c>
      <c r="D562" s="153" t="s">
        <v>2247</v>
      </c>
      <c r="E562" s="154" t="s">
        <v>421</v>
      </c>
      <c r="F562" s="155">
        <v>161.9</v>
      </c>
      <c r="G562" s="156"/>
      <c r="H562" s="155"/>
      <c r="I562" s="266"/>
    </row>
    <row r="563" s="249" customFormat="1" ht="48" outlineLevel="3" spans="1:9">
      <c r="A563" s="261">
        <v>17</v>
      </c>
      <c r="B563" s="153" t="s">
        <v>2248</v>
      </c>
      <c r="C563" s="153" t="s">
        <v>2249</v>
      </c>
      <c r="D563" s="153" t="s">
        <v>2250</v>
      </c>
      <c r="E563" s="154" t="s">
        <v>421</v>
      </c>
      <c r="F563" s="155">
        <v>948.79</v>
      </c>
      <c r="G563" s="156"/>
      <c r="H563" s="155"/>
      <c r="I563" s="266"/>
    </row>
    <row r="564" s="249" customFormat="1" ht="48" outlineLevel="3" spans="1:9">
      <c r="A564" s="261">
        <v>18</v>
      </c>
      <c r="B564" s="153" t="s">
        <v>2251</v>
      </c>
      <c r="C564" s="153" t="s">
        <v>2249</v>
      </c>
      <c r="D564" s="153" t="s">
        <v>2252</v>
      </c>
      <c r="E564" s="154" t="s">
        <v>421</v>
      </c>
      <c r="F564" s="155">
        <v>4284</v>
      </c>
      <c r="G564" s="156"/>
      <c r="H564" s="155"/>
      <c r="I564" s="266"/>
    </row>
    <row r="565" s="249" customFormat="1" ht="48" outlineLevel="3" spans="1:9">
      <c r="A565" s="261">
        <v>19</v>
      </c>
      <c r="B565" s="153" t="s">
        <v>1644</v>
      </c>
      <c r="C565" s="153" t="s">
        <v>2249</v>
      </c>
      <c r="D565" s="153" t="s">
        <v>2253</v>
      </c>
      <c r="E565" s="154" t="s">
        <v>421</v>
      </c>
      <c r="F565" s="155">
        <v>413.19</v>
      </c>
      <c r="G565" s="156"/>
      <c r="H565" s="155"/>
      <c r="I565" s="266"/>
    </row>
    <row r="566" s="249" customFormat="1" ht="48" outlineLevel="3" spans="1:9">
      <c r="A566" s="261">
        <v>20</v>
      </c>
      <c r="B566" s="153" t="s">
        <v>2148</v>
      </c>
      <c r="C566" s="153" t="s">
        <v>2249</v>
      </c>
      <c r="D566" s="153" t="s">
        <v>2254</v>
      </c>
      <c r="E566" s="154" t="s">
        <v>421</v>
      </c>
      <c r="F566" s="155">
        <v>2077.7</v>
      </c>
      <c r="G566" s="156"/>
      <c r="H566" s="155"/>
      <c r="I566" s="266"/>
    </row>
    <row r="567" s="249" customFormat="1" ht="36" outlineLevel="3" spans="1:9">
      <c r="A567" s="261">
        <v>21</v>
      </c>
      <c r="B567" s="153" t="s">
        <v>2255</v>
      </c>
      <c r="C567" s="153" t="s">
        <v>2256</v>
      </c>
      <c r="D567" s="153" t="s">
        <v>2257</v>
      </c>
      <c r="E567" s="154" t="s">
        <v>17</v>
      </c>
      <c r="F567" s="155">
        <v>2</v>
      </c>
      <c r="G567" s="156"/>
      <c r="H567" s="155"/>
      <c r="I567" s="266"/>
    </row>
    <row r="568" s="249" customFormat="1" ht="36" outlineLevel="3" spans="1:9">
      <c r="A568" s="261">
        <v>22</v>
      </c>
      <c r="B568" s="153" t="s">
        <v>2258</v>
      </c>
      <c r="C568" s="153" t="s">
        <v>2259</v>
      </c>
      <c r="D568" s="153" t="s">
        <v>2260</v>
      </c>
      <c r="E568" s="154" t="s">
        <v>17</v>
      </c>
      <c r="F568" s="155">
        <v>1</v>
      </c>
      <c r="G568" s="156"/>
      <c r="H568" s="155"/>
      <c r="I568" s="266"/>
    </row>
    <row r="569" s="249" customFormat="1" ht="36" outlineLevel="3" spans="1:9">
      <c r="A569" s="261">
        <v>23</v>
      </c>
      <c r="B569" s="153" t="s">
        <v>2261</v>
      </c>
      <c r="C569" s="153" t="s">
        <v>2262</v>
      </c>
      <c r="D569" s="153" t="s">
        <v>2263</v>
      </c>
      <c r="E569" s="154" t="s">
        <v>17</v>
      </c>
      <c r="F569" s="155">
        <v>1</v>
      </c>
      <c r="G569" s="156"/>
      <c r="H569" s="155"/>
      <c r="I569" s="266"/>
    </row>
    <row r="570" s="249" customFormat="1" ht="36" outlineLevel="3" spans="1:9">
      <c r="A570" s="261">
        <v>24</v>
      </c>
      <c r="B570" s="153" t="s">
        <v>2264</v>
      </c>
      <c r="C570" s="153" t="s">
        <v>2265</v>
      </c>
      <c r="D570" s="153" t="s">
        <v>2266</v>
      </c>
      <c r="E570" s="154" t="s">
        <v>17</v>
      </c>
      <c r="F570" s="155">
        <v>7</v>
      </c>
      <c r="G570" s="156"/>
      <c r="H570" s="155"/>
      <c r="I570" s="266"/>
    </row>
    <row r="571" s="249" customFormat="1" ht="36" outlineLevel="3" spans="1:9">
      <c r="A571" s="261">
        <v>25</v>
      </c>
      <c r="B571" s="153" t="s">
        <v>2267</v>
      </c>
      <c r="C571" s="153" t="s">
        <v>2268</v>
      </c>
      <c r="D571" s="153" t="s">
        <v>2269</v>
      </c>
      <c r="E571" s="154" t="s">
        <v>17</v>
      </c>
      <c r="F571" s="155">
        <v>1</v>
      </c>
      <c r="G571" s="156"/>
      <c r="H571" s="155"/>
      <c r="I571" s="266"/>
    </row>
    <row r="572" s="249" customFormat="1" ht="48" outlineLevel="3" spans="1:9">
      <c r="A572" s="261">
        <v>26</v>
      </c>
      <c r="B572" s="153" t="s">
        <v>2270</v>
      </c>
      <c r="C572" s="153" t="s">
        <v>2271</v>
      </c>
      <c r="D572" s="153" t="s">
        <v>2272</v>
      </c>
      <c r="E572" s="154" t="s">
        <v>1349</v>
      </c>
      <c r="F572" s="155">
        <v>1</v>
      </c>
      <c r="G572" s="156"/>
      <c r="H572" s="155"/>
      <c r="I572" s="266"/>
    </row>
    <row r="573" s="249" customFormat="1" ht="36" outlineLevel="3" spans="1:9">
      <c r="A573" s="261">
        <v>27</v>
      </c>
      <c r="B573" s="153" t="s">
        <v>2273</v>
      </c>
      <c r="C573" s="153" t="s">
        <v>2274</v>
      </c>
      <c r="D573" s="153" t="s">
        <v>2275</v>
      </c>
      <c r="E573" s="154" t="s">
        <v>17</v>
      </c>
      <c r="F573" s="155">
        <v>1</v>
      </c>
      <c r="G573" s="156"/>
      <c r="H573" s="155"/>
      <c r="I573" s="266"/>
    </row>
    <row r="574" s="249" customFormat="1" ht="36" outlineLevel="3" spans="1:9">
      <c r="A574" s="261">
        <v>28</v>
      </c>
      <c r="B574" s="153" t="s">
        <v>2276</v>
      </c>
      <c r="C574" s="153" t="s">
        <v>2277</v>
      </c>
      <c r="D574" s="153" t="s">
        <v>2278</v>
      </c>
      <c r="E574" s="154" t="s">
        <v>17</v>
      </c>
      <c r="F574" s="155">
        <v>116</v>
      </c>
      <c r="G574" s="156"/>
      <c r="H574" s="155"/>
      <c r="I574" s="266"/>
    </row>
    <row r="575" s="249" customFormat="1" ht="36" outlineLevel="3" spans="1:9">
      <c r="A575" s="261">
        <v>29</v>
      </c>
      <c r="B575" s="153" t="s">
        <v>2279</v>
      </c>
      <c r="C575" s="153" t="s">
        <v>2280</v>
      </c>
      <c r="D575" s="153" t="s">
        <v>2281</v>
      </c>
      <c r="E575" s="154" t="s">
        <v>17</v>
      </c>
      <c r="F575" s="155">
        <v>42</v>
      </c>
      <c r="G575" s="156"/>
      <c r="H575" s="155"/>
      <c r="I575" s="266"/>
    </row>
    <row r="576" s="249" customFormat="1" ht="36" outlineLevel="3" spans="1:9">
      <c r="A576" s="261">
        <v>30</v>
      </c>
      <c r="B576" s="153" t="s">
        <v>2282</v>
      </c>
      <c r="C576" s="153" t="s">
        <v>2283</v>
      </c>
      <c r="D576" s="153" t="s">
        <v>2284</v>
      </c>
      <c r="E576" s="154" t="s">
        <v>17</v>
      </c>
      <c r="F576" s="155">
        <v>1</v>
      </c>
      <c r="G576" s="156"/>
      <c r="H576" s="155"/>
      <c r="I576" s="266"/>
    </row>
    <row r="577" s="249" customFormat="1" ht="36" outlineLevel="3" spans="1:9">
      <c r="A577" s="261">
        <v>31</v>
      </c>
      <c r="B577" s="153" t="s">
        <v>2285</v>
      </c>
      <c r="C577" s="153" t="s">
        <v>2286</v>
      </c>
      <c r="D577" s="153" t="s">
        <v>2284</v>
      </c>
      <c r="E577" s="154" t="s">
        <v>17</v>
      </c>
      <c r="F577" s="155">
        <v>221</v>
      </c>
      <c r="G577" s="156"/>
      <c r="H577" s="155"/>
      <c r="I577" s="266"/>
    </row>
    <row r="578" s="249" customFormat="1" ht="36" outlineLevel="3" spans="1:9">
      <c r="A578" s="261">
        <v>32</v>
      </c>
      <c r="B578" s="153" t="s">
        <v>2287</v>
      </c>
      <c r="C578" s="153" t="s">
        <v>2288</v>
      </c>
      <c r="D578" s="153" t="s">
        <v>2289</v>
      </c>
      <c r="E578" s="154" t="s">
        <v>17</v>
      </c>
      <c r="F578" s="155">
        <v>65</v>
      </c>
      <c r="G578" s="156"/>
      <c r="H578" s="155"/>
      <c r="I578" s="266"/>
    </row>
    <row r="579" s="249" customFormat="1" ht="36" outlineLevel="3" spans="1:9">
      <c r="A579" s="261">
        <v>33</v>
      </c>
      <c r="B579" s="153" t="s">
        <v>2290</v>
      </c>
      <c r="C579" s="153" t="s">
        <v>2291</v>
      </c>
      <c r="D579" s="153" t="s">
        <v>2292</v>
      </c>
      <c r="E579" s="154" t="s">
        <v>2293</v>
      </c>
      <c r="F579" s="155">
        <v>1</v>
      </c>
      <c r="G579" s="156"/>
      <c r="H579" s="155"/>
      <c r="I579" s="266"/>
    </row>
    <row r="580" s="249" customFormat="1" ht="36" outlineLevel="3" spans="1:9">
      <c r="A580" s="261">
        <v>34</v>
      </c>
      <c r="B580" s="153" t="s">
        <v>2294</v>
      </c>
      <c r="C580" s="153" t="s">
        <v>2295</v>
      </c>
      <c r="D580" s="153" t="s">
        <v>2296</v>
      </c>
      <c r="E580" s="154" t="s">
        <v>2293</v>
      </c>
      <c r="F580" s="155">
        <v>20</v>
      </c>
      <c r="G580" s="156"/>
      <c r="H580" s="155"/>
      <c r="I580" s="266"/>
    </row>
    <row r="581" s="249" customFormat="1" ht="36" outlineLevel="3" spans="1:9">
      <c r="A581" s="261">
        <v>35</v>
      </c>
      <c r="B581" s="153" t="s">
        <v>2297</v>
      </c>
      <c r="C581" s="153" t="s">
        <v>2298</v>
      </c>
      <c r="D581" s="153" t="s">
        <v>2299</v>
      </c>
      <c r="E581" s="154" t="s">
        <v>17</v>
      </c>
      <c r="F581" s="155">
        <v>3</v>
      </c>
      <c r="G581" s="156"/>
      <c r="H581" s="155"/>
      <c r="I581" s="266"/>
    </row>
    <row r="582" s="249" customFormat="1" ht="36" outlineLevel="3" spans="1:9">
      <c r="A582" s="261">
        <v>36</v>
      </c>
      <c r="B582" s="153" t="s">
        <v>2300</v>
      </c>
      <c r="C582" s="153" t="s">
        <v>2301</v>
      </c>
      <c r="D582" s="153" t="s">
        <v>2302</v>
      </c>
      <c r="E582" s="154" t="s">
        <v>17</v>
      </c>
      <c r="F582" s="155">
        <v>26</v>
      </c>
      <c r="G582" s="156"/>
      <c r="H582" s="155"/>
      <c r="I582" s="266"/>
    </row>
    <row r="583" s="249" customFormat="1" ht="36" outlineLevel="3" spans="1:9">
      <c r="A583" s="261">
        <v>37</v>
      </c>
      <c r="B583" s="153" t="s">
        <v>2303</v>
      </c>
      <c r="C583" s="153" t="s">
        <v>2304</v>
      </c>
      <c r="D583" s="153" t="s">
        <v>2305</v>
      </c>
      <c r="E583" s="154" t="s">
        <v>17</v>
      </c>
      <c r="F583" s="155">
        <v>11</v>
      </c>
      <c r="G583" s="156"/>
      <c r="H583" s="155"/>
      <c r="I583" s="266"/>
    </row>
    <row r="584" s="249" customFormat="1" ht="36" outlineLevel="3" spans="1:9">
      <c r="A584" s="261">
        <v>38</v>
      </c>
      <c r="B584" s="153" t="s">
        <v>2306</v>
      </c>
      <c r="C584" s="153" t="s">
        <v>2307</v>
      </c>
      <c r="D584" s="153" t="s">
        <v>2308</v>
      </c>
      <c r="E584" s="154" t="s">
        <v>17</v>
      </c>
      <c r="F584" s="155">
        <v>1</v>
      </c>
      <c r="G584" s="156"/>
      <c r="H584" s="155"/>
      <c r="I584" s="266"/>
    </row>
    <row r="585" s="249" customFormat="1" ht="36" outlineLevel="3" spans="1:9">
      <c r="A585" s="261">
        <v>39</v>
      </c>
      <c r="B585" s="153" t="s">
        <v>2309</v>
      </c>
      <c r="C585" s="153" t="s">
        <v>2310</v>
      </c>
      <c r="D585" s="153" t="s">
        <v>2311</v>
      </c>
      <c r="E585" s="154" t="s">
        <v>17</v>
      </c>
      <c r="F585" s="155">
        <v>71</v>
      </c>
      <c r="G585" s="156"/>
      <c r="H585" s="155"/>
      <c r="I585" s="266"/>
    </row>
    <row r="586" s="249" customFormat="1" ht="36" outlineLevel="3" spans="1:9">
      <c r="A586" s="261">
        <v>40</v>
      </c>
      <c r="B586" s="153" t="s">
        <v>2312</v>
      </c>
      <c r="C586" s="153" t="s">
        <v>2313</v>
      </c>
      <c r="D586" s="153" t="s">
        <v>2314</v>
      </c>
      <c r="E586" s="154" t="s">
        <v>17</v>
      </c>
      <c r="F586" s="155">
        <v>95</v>
      </c>
      <c r="G586" s="156"/>
      <c r="H586" s="155"/>
      <c r="I586" s="266"/>
    </row>
    <row r="587" s="249" customFormat="1" ht="48" outlineLevel="3" spans="1:9">
      <c r="A587" s="261">
        <v>41</v>
      </c>
      <c r="B587" s="153" t="s">
        <v>2315</v>
      </c>
      <c r="C587" s="153" t="s">
        <v>2316</v>
      </c>
      <c r="D587" s="153" t="s">
        <v>2317</v>
      </c>
      <c r="E587" s="154" t="s">
        <v>17</v>
      </c>
      <c r="F587" s="155">
        <v>125</v>
      </c>
      <c r="G587" s="156"/>
      <c r="H587" s="155"/>
      <c r="I587" s="266"/>
    </row>
    <row r="588" s="249" customFormat="1" ht="48" outlineLevel="3" spans="1:9">
      <c r="A588" s="261">
        <v>42</v>
      </c>
      <c r="B588" s="153" t="s">
        <v>2318</v>
      </c>
      <c r="C588" s="153" t="s">
        <v>2319</v>
      </c>
      <c r="D588" s="153" t="s">
        <v>2320</v>
      </c>
      <c r="E588" s="154" t="s">
        <v>17</v>
      </c>
      <c r="F588" s="155">
        <v>413</v>
      </c>
      <c r="G588" s="156"/>
      <c r="H588" s="155"/>
      <c r="I588" s="266"/>
    </row>
    <row r="589" s="249" customFormat="1" ht="60" outlineLevel="3" spans="1:9">
      <c r="A589" s="261">
        <v>43</v>
      </c>
      <c r="B589" s="153" t="s">
        <v>1744</v>
      </c>
      <c r="C589" s="153" t="s">
        <v>1745</v>
      </c>
      <c r="D589" s="153" t="s">
        <v>2321</v>
      </c>
      <c r="E589" s="154" t="s">
        <v>17</v>
      </c>
      <c r="F589" s="155">
        <v>944</v>
      </c>
      <c r="G589" s="156"/>
      <c r="H589" s="155"/>
      <c r="I589" s="266"/>
    </row>
    <row r="590" s="249" customFormat="1" ht="24" outlineLevel="3" spans="1:9">
      <c r="A590" s="261">
        <v>44</v>
      </c>
      <c r="B590" s="153" t="s">
        <v>2322</v>
      </c>
      <c r="C590" s="153" t="s">
        <v>2323</v>
      </c>
      <c r="D590" s="153" t="s">
        <v>2324</v>
      </c>
      <c r="E590" s="154" t="s">
        <v>1689</v>
      </c>
      <c r="F590" s="155">
        <v>1</v>
      </c>
      <c r="G590" s="156"/>
      <c r="H590" s="155"/>
      <c r="I590" s="266"/>
    </row>
    <row r="591" s="249" customFormat="1" ht="20" customHeight="1" outlineLevel="2" spans="1:9">
      <c r="A591" s="261"/>
      <c r="B591" s="153"/>
      <c r="C591" s="153" t="s">
        <v>114</v>
      </c>
      <c r="D591" s="153"/>
      <c r="E591" s="153"/>
      <c r="F591" s="155"/>
      <c r="G591" s="156"/>
      <c r="H591" s="155"/>
      <c r="I591" s="266"/>
    </row>
    <row r="592" s="249" customFormat="1" ht="36" outlineLevel="3" spans="1:9">
      <c r="A592" s="261">
        <v>45</v>
      </c>
      <c r="B592" s="153" t="s">
        <v>2325</v>
      </c>
      <c r="C592" s="153" t="s">
        <v>2326</v>
      </c>
      <c r="D592" s="153" t="s">
        <v>2327</v>
      </c>
      <c r="E592" s="154" t="s">
        <v>9</v>
      </c>
      <c r="F592" s="155">
        <v>42</v>
      </c>
      <c r="G592" s="156"/>
      <c r="H592" s="155"/>
      <c r="I592" s="266"/>
    </row>
    <row r="593" s="249" customFormat="1" ht="36" outlineLevel="3" spans="1:9">
      <c r="A593" s="261">
        <v>46</v>
      </c>
      <c r="B593" s="153" t="s">
        <v>2328</v>
      </c>
      <c r="C593" s="153" t="s">
        <v>2329</v>
      </c>
      <c r="D593" s="153" t="s">
        <v>2330</v>
      </c>
      <c r="E593" s="154" t="s">
        <v>9</v>
      </c>
      <c r="F593" s="155">
        <v>2</v>
      </c>
      <c r="G593" s="156"/>
      <c r="H593" s="155"/>
      <c r="I593" s="266"/>
    </row>
    <row r="594" s="249" customFormat="1" ht="48" outlineLevel="3" spans="1:9">
      <c r="A594" s="261">
        <v>47</v>
      </c>
      <c r="B594" s="153" t="s">
        <v>1536</v>
      </c>
      <c r="C594" s="153" t="s">
        <v>21</v>
      </c>
      <c r="D594" s="153" t="s">
        <v>2240</v>
      </c>
      <c r="E594" s="154" t="s">
        <v>421</v>
      </c>
      <c r="F594" s="155">
        <v>98.43</v>
      </c>
      <c r="G594" s="156"/>
      <c r="H594" s="155"/>
      <c r="I594" s="266"/>
    </row>
    <row r="595" s="249" customFormat="1" ht="48" outlineLevel="3" spans="1:9">
      <c r="A595" s="261">
        <v>48</v>
      </c>
      <c r="B595" s="153" t="s">
        <v>1991</v>
      </c>
      <c r="C595" s="153" t="s">
        <v>2249</v>
      </c>
      <c r="D595" s="153" t="s">
        <v>2331</v>
      </c>
      <c r="E595" s="154" t="s">
        <v>421</v>
      </c>
      <c r="F595" s="155">
        <v>98.43</v>
      </c>
      <c r="G595" s="156"/>
      <c r="H595" s="155"/>
      <c r="I595" s="266"/>
    </row>
    <row r="596" s="249" customFormat="1" ht="48" outlineLevel="3" spans="1:9">
      <c r="A596" s="261">
        <v>49</v>
      </c>
      <c r="B596" s="153" t="s">
        <v>1646</v>
      </c>
      <c r="C596" s="153" t="s">
        <v>2249</v>
      </c>
      <c r="D596" s="153" t="s">
        <v>2332</v>
      </c>
      <c r="E596" s="154" t="s">
        <v>421</v>
      </c>
      <c r="F596" s="155">
        <v>98.43</v>
      </c>
      <c r="G596" s="156"/>
      <c r="H596" s="155"/>
      <c r="I596" s="266"/>
    </row>
    <row r="597" s="249" customFormat="1" ht="20" customHeight="1" outlineLevel="2" spans="1:9">
      <c r="A597" s="261"/>
      <c r="B597" s="153"/>
      <c r="C597" s="153" t="s">
        <v>115</v>
      </c>
      <c r="D597" s="153"/>
      <c r="E597" s="153"/>
      <c r="F597" s="155"/>
      <c r="G597" s="156"/>
      <c r="H597" s="155"/>
      <c r="I597" s="266"/>
    </row>
    <row r="598" s="249" customFormat="1" ht="60" outlineLevel="3" spans="1:9">
      <c r="A598" s="261">
        <v>50</v>
      </c>
      <c r="B598" s="153" t="s">
        <v>2333</v>
      </c>
      <c r="C598" s="153" t="s">
        <v>2334</v>
      </c>
      <c r="D598" s="153" t="s">
        <v>2335</v>
      </c>
      <c r="E598" s="154" t="s">
        <v>1349</v>
      </c>
      <c r="F598" s="155">
        <v>1</v>
      </c>
      <c r="G598" s="156"/>
      <c r="H598" s="155"/>
      <c r="I598" s="266"/>
    </row>
    <row r="599" s="249" customFormat="1" ht="36" outlineLevel="3" spans="1:9">
      <c r="A599" s="261">
        <v>51</v>
      </c>
      <c r="B599" s="153" t="s">
        <v>2336</v>
      </c>
      <c r="C599" s="153" t="s">
        <v>2337</v>
      </c>
      <c r="D599" s="153" t="s">
        <v>2338</v>
      </c>
      <c r="E599" s="154" t="s">
        <v>17</v>
      </c>
      <c r="F599" s="155">
        <v>7</v>
      </c>
      <c r="G599" s="156"/>
      <c r="H599" s="155"/>
      <c r="I599" s="266"/>
    </row>
    <row r="600" s="249" customFormat="1" ht="36" outlineLevel="3" spans="1:9">
      <c r="A600" s="261">
        <v>52</v>
      </c>
      <c r="B600" s="153" t="s">
        <v>2339</v>
      </c>
      <c r="C600" s="153" t="s">
        <v>2340</v>
      </c>
      <c r="D600" s="153" t="s">
        <v>2341</v>
      </c>
      <c r="E600" s="154" t="s">
        <v>17</v>
      </c>
      <c r="F600" s="155">
        <v>3</v>
      </c>
      <c r="G600" s="156"/>
      <c r="H600" s="155"/>
      <c r="I600" s="266"/>
    </row>
    <row r="601" s="249" customFormat="1" ht="48" outlineLevel="3" spans="1:9">
      <c r="A601" s="261">
        <v>53</v>
      </c>
      <c r="B601" s="153" t="s">
        <v>2342</v>
      </c>
      <c r="C601" s="153" t="s">
        <v>21</v>
      </c>
      <c r="D601" s="153" t="s">
        <v>2240</v>
      </c>
      <c r="E601" s="154" t="s">
        <v>421</v>
      </c>
      <c r="F601" s="155">
        <v>210.23</v>
      </c>
      <c r="G601" s="156"/>
      <c r="H601" s="155"/>
      <c r="I601" s="266"/>
    </row>
    <row r="602" s="249" customFormat="1" ht="48" outlineLevel="3" spans="1:9">
      <c r="A602" s="261">
        <v>54</v>
      </c>
      <c r="B602" s="153" t="s">
        <v>1642</v>
      </c>
      <c r="C602" s="153" t="s">
        <v>2249</v>
      </c>
      <c r="D602" s="153" t="s">
        <v>2343</v>
      </c>
      <c r="E602" s="154" t="s">
        <v>421</v>
      </c>
      <c r="F602" s="155">
        <v>218.72</v>
      </c>
      <c r="G602" s="156"/>
      <c r="H602" s="155"/>
      <c r="I602" s="266"/>
    </row>
    <row r="603" s="249" customFormat="1" ht="20" customHeight="1" outlineLevel="2" spans="1:9">
      <c r="A603" s="261"/>
      <c r="B603" s="153"/>
      <c r="C603" s="153" t="s">
        <v>116</v>
      </c>
      <c r="D603" s="153"/>
      <c r="E603" s="153"/>
      <c r="F603" s="155"/>
      <c r="G603" s="156"/>
      <c r="H603" s="155"/>
      <c r="I603" s="266"/>
    </row>
    <row r="604" s="249" customFormat="1" ht="36" outlineLevel="3" spans="1:9">
      <c r="A604" s="261">
        <v>55</v>
      </c>
      <c r="B604" s="153" t="s">
        <v>2344</v>
      </c>
      <c r="C604" s="153" t="s">
        <v>2345</v>
      </c>
      <c r="D604" s="153" t="s">
        <v>2346</v>
      </c>
      <c r="E604" s="154" t="s">
        <v>1349</v>
      </c>
      <c r="F604" s="155">
        <v>1</v>
      </c>
      <c r="G604" s="156"/>
      <c r="H604" s="155"/>
      <c r="I604" s="266"/>
    </row>
    <row r="605" s="249" customFormat="1" ht="36" outlineLevel="3" spans="1:9">
      <c r="A605" s="261">
        <v>56</v>
      </c>
      <c r="B605" s="153" t="s">
        <v>2347</v>
      </c>
      <c r="C605" s="153" t="s">
        <v>2348</v>
      </c>
      <c r="D605" s="153" t="s">
        <v>2349</v>
      </c>
      <c r="E605" s="154" t="s">
        <v>17</v>
      </c>
      <c r="F605" s="155">
        <v>100</v>
      </c>
      <c r="G605" s="156"/>
      <c r="H605" s="155"/>
      <c r="I605" s="266"/>
    </row>
    <row r="606" s="249" customFormat="1" ht="36" outlineLevel="3" spans="1:9">
      <c r="A606" s="261">
        <v>57</v>
      </c>
      <c r="B606" s="153" t="s">
        <v>2350</v>
      </c>
      <c r="C606" s="153" t="s">
        <v>2351</v>
      </c>
      <c r="D606" s="153" t="s">
        <v>2352</v>
      </c>
      <c r="E606" s="154" t="s">
        <v>17</v>
      </c>
      <c r="F606" s="155">
        <v>200</v>
      </c>
      <c r="G606" s="156"/>
      <c r="H606" s="155"/>
      <c r="I606" s="266"/>
    </row>
    <row r="607" s="249" customFormat="1" ht="48" outlineLevel="3" spans="1:9">
      <c r="A607" s="261">
        <v>58</v>
      </c>
      <c r="B607" s="153" t="s">
        <v>1539</v>
      </c>
      <c r="C607" s="153" t="s">
        <v>21</v>
      </c>
      <c r="D607" s="153" t="s">
        <v>2240</v>
      </c>
      <c r="E607" s="154" t="s">
        <v>421</v>
      </c>
      <c r="F607" s="155">
        <v>795.36</v>
      </c>
      <c r="G607" s="156"/>
      <c r="H607" s="155"/>
      <c r="I607" s="266"/>
    </row>
    <row r="608" s="249" customFormat="1" ht="48" outlineLevel="3" spans="1:9">
      <c r="A608" s="261">
        <v>59</v>
      </c>
      <c r="B608" s="153" t="s">
        <v>1648</v>
      </c>
      <c r="C608" s="153" t="s">
        <v>1640</v>
      </c>
      <c r="D608" s="153" t="s">
        <v>2353</v>
      </c>
      <c r="E608" s="154" t="s">
        <v>421</v>
      </c>
      <c r="F608" s="155">
        <v>1661.24</v>
      </c>
      <c r="G608" s="156"/>
      <c r="H608" s="155"/>
      <c r="I608" s="266"/>
    </row>
    <row r="609" s="249" customFormat="1" ht="60" outlineLevel="3" spans="1:9">
      <c r="A609" s="261">
        <v>60</v>
      </c>
      <c r="B609" s="153" t="s">
        <v>1772</v>
      </c>
      <c r="C609" s="153" t="s">
        <v>1745</v>
      </c>
      <c r="D609" s="153" t="s">
        <v>2321</v>
      </c>
      <c r="E609" s="154" t="s">
        <v>17</v>
      </c>
      <c r="F609" s="155">
        <v>200</v>
      </c>
      <c r="G609" s="156"/>
      <c r="H609" s="155"/>
      <c r="I609" s="266"/>
    </row>
    <row r="610" s="251" customFormat="1" ht="20" customHeight="1" outlineLevel="1" spans="1:16384">
      <c r="A610" s="261"/>
      <c r="B610" s="153"/>
      <c r="C610" s="153" t="s">
        <v>2354</v>
      </c>
      <c r="D610" s="153"/>
      <c r="E610" s="153"/>
      <c r="F610" s="155"/>
      <c r="G610" s="156"/>
      <c r="H610" s="262"/>
      <c r="I610" s="266"/>
      <c r="XFC610" s="267"/>
      <c r="XFD610" s="267"/>
    </row>
    <row r="611" s="249" customFormat="1" ht="20" customHeight="1" outlineLevel="2" spans="1:9">
      <c r="A611" s="261"/>
      <c r="B611" s="153"/>
      <c r="C611" s="153" t="s">
        <v>117</v>
      </c>
      <c r="D611" s="153"/>
      <c r="E611" s="153"/>
      <c r="F611" s="155"/>
      <c r="G611" s="156"/>
      <c r="H611" s="262"/>
      <c r="I611" s="266"/>
    </row>
    <row r="612" s="249" customFormat="1" ht="84" outlineLevel="3" spans="1:9">
      <c r="A612" s="261">
        <v>61</v>
      </c>
      <c r="B612" s="153" t="s">
        <v>2355</v>
      </c>
      <c r="C612" s="153" t="s">
        <v>2356</v>
      </c>
      <c r="D612" s="153" t="s">
        <v>2357</v>
      </c>
      <c r="E612" s="154" t="s">
        <v>421</v>
      </c>
      <c r="F612" s="155">
        <v>438.33</v>
      </c>
      <c r="G612" s="156"/>
      <c r="H612" s="155"/>
      <c r="I612" s="266"/>
    </row>
    <row r="613" s="249" customFormat="1" ht="84" outlineLevel="3" spans="1:9">
      <c r="A613" s="261">
        <v>62</v>
      </c>
      <c r="B613" s="153" t="s">
        <v>2358</v>
      </c>
      <c r="C613" s="153" t="s">
        <v>2356</v>
      </c>
      <c r="D613" s="153" t="s">
        <v>2359</v>
      </c>
      <c r="E613" s="154" t="s">
        <v>421</v>
      </c>
      <c r="F613" s="155">
        <v>757.6</v>
      </c>
      <c r="G613" s="156"/>
      <c r="H613" s="155"/>
      <c r="I613" s="266"/>
    </row>
    <row r="614" s="249" customFormat="1" ht="48" outlineLevel="3" spans="1:9">
      <c r="A614" s="261">
        <v>63</v>
      </c>
      <c r="B614" s="153" t="s">
        <v>1783</v>
      </c>
      <c r="C614" s="153" t="s">
        <v>1784</v>
      </c>
      <c r="D614" s="153" t="s">
        <v>2360</v>
      </c>
      <c r="E614" s="154" t="s">
        <v>17</v>
      </c>
      <c r="F614" s="155">
        <v>25</v>
      </c>
      <c r="G614" s="156"/>
      <c r="H614" s="155"/>
      <c r="I614" s="266"/>
    </row>
    <row r="615" s="249" customFormat="1" ht="48" outlineLevel="3" spans="1:9">
      <c r="A615" s="261">
        <v>64</v>
      </c>
      <c r="B615" s="153" t="s">
        <v>1786</v>
      </c>
      <c r="C615" s="153" t="s">
        <v>1869</v>
      </c>
      <c r="D615" s="153" t="s">
        <v>2361</v>
      </c>
      <c r="E615" s="154" t="s">
        <v>17</v>
      </c>
      <c r="F615" s="155">
        <v>2</v>
      </c>
      <c r="G615" s="156"/>
      <c r="H615" s="155"/>
      <c r="I615" s="266"/>
    </row>
    <row r="616" s="249" customFormat="1" ht="72" outlineLevel="3" spans="1:9">
      <c r="A616" s="261">
        <v>65</v>
      </c>
      <c r="B616" s="153" t="s">
        <v>2045</v>
      </c>
      <c r="C616" s="153" t="s">
        <v>2362</v>
      </c>
      <c r="D616" s="153" t="s">
        <v>2363</v>
      </c>
      <c r="E616" s="154" t="s">
        <v>1780</v>
      </c>
      <c r="F616" s="155">
        <v>2</v>
      </c>
      <c r="G616" s="156"/>
      <c r="H616" s="155"/>
      <c r="I616" s="266"/>
    </row>
    <row r="617" s="249" customFormat="1" ht="36" outlineLevel="3" spans="1:9">
      <c r="A617" s="261">
        <v>66</v>
      </c>
      <c r="B617" s="153" t="s">
        <v>2052</v>
      </c>
      <c r="C617" s="153" t="s">
        <v>1807</v>
      </c>
      <c r="D617" s="153" t="s">
        <v>2364</v>
      </c>
      <c r="E617" s="154" t="s">
        <v>17</v>
      </c>
      <c r="F617" s="155">
        <v>8</v>
      </c>
      <c r="G617" s="156"/>
      <c r="H617" s="155"/>
      <c r="I617" s="266"/>
    </row>
    <row r="618" s="249" customFormat="1" ht="72" outlineLevel="3" spans="1:9">
      <c r="A618" s="261">
        <v>67</v>
      </c>
      <c r="B618" s="153" t="s">
        <v>2365</v>
      </c>
      <c r="C618" s="153" t="s">
        <v>2366</v>
      </c>
      <c r="D618" s="153" t="s">
        <v>2367</v>
      </c>
      <c r="E618" s="154" t="s">
        <v>1349</v>
      </c>
      <c r="F618" s="155">
        <v>43</v>
      </c>
      <c r="G618" s="156"/>
      <c r="H618" s="155"/>
      <c r="I618" s="266"/>
    </row>
    <row r="619" s="249" customFormat="1" ht="48" outlineLevel="3" spans="1:9">
      <c r="A619" s="261">
        <v>68</v>
      </c>
      <c r="B619" s="153" t="s">
        <v>2368</v>
      </c>
      <c r="C619" s="153" t="s">
        <v>2369</v>
      </c>
      <c r="D619" s="153" t="s">
        <v>2370</v>
      </c>
      <c r="E619" s="154" t="s">
        <v>1780</v>
      </c>
      <c r="F619" s="155">
        <v>142</v>
      </c>
      <c r="G619" s="156"/>
      <c r="H619" s="155"/>
      <c r="I619" s="266"/>
    </row>
    <row r="620" s="249" customFormat="1" ht="36" outlineLevel="3" spans="1:9">
      <c r="A620" s="261">
        <v>69</v>
      </c>
      <c r="B620" s="153" t="s">
        <v>2371</v>
      </c>
      <c r="C620" s="153" t="s">
        <v>2372</v>
      </c>
      <c r="D620" s="153" t="s">
        <v>2373</v>
      </c>
      <c r="E620" s="154" t="s">
        <v>1780</v>
      </c>
      <c r="F620" s="155">
        <v>2</v>
      </c>
      <c r="G620" s="156"/>
      <c r="H620" s="155"/>
      <c r="I620" s="266"/>
    </row>
    <row r="621" s="249" customFormat="1" ht="24" outlineLevel="3" spans="1:9">
      <c r="A621" s="261">
        <v>70</v>
      </c>
      <c r="B621" s="153" t="s">
        <v>2374</v>
      </c>
      <c r="C621" s="153" t="s">
        <v>2375</v>
      </c>
      <c r="D621" s="153" t="s">
        <v>2376</v>
      </c>
      <c r="E621" s="154" t="s">
        <v>1780</v>
      </c>
      <c r="F621" s="155">
        <v>1</v>
      </c>
      <c r="G621" s="156"/>
      <c r="H621" s="155"/>
      <c r="I621" s="266"/>
    </row>
    <row r="622" s="249" customFormat="1" ht="36" outlineLevel="3" spans="1:9">
      <c r="A622" s="261">
        <v>71</v>
      </c>
      <c r="B622" s="153" t="s">
        <v>1833</v>
      </c>
      <c r="C622" s="153" t="s">
        <v>1834</v>
      </c>
      <c r="D622" s="153" t="s">
        <v>2377</v>
      </c>
      <c r="E622" s="154" t="s">
        <v>1530</v>
      </c>
      <c r="F622" s="155">
        <v>298</v>
      </c>
      <c r="G622" s="156"/>
      <c r="H622" s="155"/>
      <c r="I622" s="266"/>
    </row>
    <row r="623" s="249" customFormat="1" ht="24" outlineLevel="3" spans="1:9">
      <c r="A623" s="261">
        <v>72</v>
      </c>
      <c r="B623" s="153" t="s">
        <v>2378</v>
      </c>
      <c r="C623" s="153" t="s">
        <v>2379</v>
      </c>
      <c r="D623" s="153" t="s">
        <v>2380</v>
      </c>
      <c r="E623" s="154" t="s">
        <v>2381</v>
      </c>
      <c r="F623" s="155">
        <v>1</v>
      </c>
      <c r="G623" s="156"/>
      <c r="H623" s="155"/>
      <c r="I623" s="266"/>
    </row>
    <row r="624" s="249" customFormat="1" ht="20" customHeight="1" outlineLevel="2" spans="1:9">
      <c r="A624" s="261"/>
      <c r="B624" s="153"/>
      <c r="C624" s="153" t="s">
        <v>118</v>
      </c>
      <c r="D624" s="153"/>
      <c r="E624" s="153"/>
      <c r="F624" s="155"/>
      <c r="G624" s="156"/>
      <c r="H624" s="262"/>
      <c r="I624" s="266"/>
    </row>
    <row r="625" s="249" customFormat="1" ht="84" outlineLevel="3" spans="1:9">
      <c r="A625" s="261">
        <v>73</v>
      </c>
      <c r="B625" s="153" t="s">
        <v>2382</v>
      </c>
      <c r="C625" s="153" t="s">
        <v>2356</v>
      </c>
      <c r="D625" s="153" t="s">
        <v>2383</v>
      </c>
      <c r="E625" s="154" t="s">
        <v>421</v>
      </c>
      <c r="F625" s="155">
        <v>1555.63</v>
      </c>
      <c r="G625" s="156"/>
      <c r="H625" s="155"/>
      <c r="I625" s="266"/>
    </row>
    <row r="626" s="249" customFormat="1" ht="84" outlineLevel="3" spans="1:9">
      <c r="A626" s="261">
        <v>74</v>
      </c>
      <c r="B626" s="153" t="s">
        <v>2384</v>
      </c>
      <c r="C626" s="153" t="s">
        <v>2356</v>
      </c>
      <c r="D626" s="153" t="s">
        <v>2385</v>
      </c>
      <c r="E626" s="154" t="s">
        <v>421</v>
      </c>
      <c r="F626" s="155">
        <v>1560.78</v>
      </c>
      <c r="G626" s="156"/>
      <c r="H626" s="155"/>
      <c r="I626" s="266"/>
    </row>
    <row r="627" s="249" customFormat="1" ht="84" outlineLevel="3" spans="1:9">
      <c r="A627" s="261">
        <v>75</v>
      </c>
      <c r="B627" s="153" t="s">
        <v>2386</v>
      </c>
      <c r="C627" s="153" t="s">
        <v>2356</v>
      </c>
      <c r="D627" s="153" t="s">
        <v>2387</v>
      </c>
      <c r="E627" s="154" t="s">
        <v>421</v>
      </c>
      <c r="F627" s="155">
        <v>256.21</v>
      </c>
      <c r="G627" s="156"/>
      <c r="H627" s="155"/>
      <c r="I627" s="266"/>
    </row>
    <row r="628" s="249" customFormat="1" ht="84" outlineLevel="3" spans="1:9">
      <c r="A628" s="261">
        <v>76</v>
      </c>
      <c r="B628" s="153" t="s">
        <v>2388</v>
      </c>
      <c r="C628" s="153" t="s">
        <v>2356</v>
      </c>
      <c r="D628" s="153" t="s">
        <v>2389</v>
      </c>
      <c r="E628" s="154" t="s">
        <v>421</v>
      </c>
      <c r="F628" s="155">
        <v>374.54</v>
      </c>
      <c r="G628" s="156"/>
      <c r="H628" s="155"/>
      <c r="I628" s="266"/>
    </row>
    <row r="629" s="249" customFormat="1" ht="84" outlineLevel="3" spans="1:9">
      <c r="A629" s="261">
        <v>77</v>
      </c>
      <c r="B629" s="153" t="s">
        <v>2390</v>
      </c>
      <c r="C629" s="153" t="s">
        <v>2356</v>
      </c>
      <c r="D629" s="153" t="s">
        <v>2357</v>
      </c>
      <c r="E629" s="154" t="s">
        <v>421</v>
      </c>
      <c r="F629" s="155">
        <v>142.95</v>
      </c>
      <c r="G629" s="156"/>
      <c r="H629" s="155"/>
      <c r="I629" s="266"/>
    </row>
    <row r="630" s="249" customFormat="1" ht="84" outlineLevel="3" spans="1:9">
      <c r="A630" s="261">
        <v>78</v>
      </c>
      <c r="B630" s="153" t="s">
        <v>2391</v>
      </c>
      <c r="C630" s="153" t="s">
        <v>2356</v>
      </c>
      <c r="D630" s="153" t="s">
        <v>2392</v>
      </c>
      <c r="E630" s="154" t="s">
        <v>421</v>
      </c>
      <c r="F630" s="155">
        <v>289.89</v>
      </c>
      <c r="G630" s="156"/>
      <c r="H630" s="155"/>
      <c r="I630" s="266"/>
    </row>
    <row r="631" s="249" customFormat="1" ht="84" outlineLevel="3" spans="1:9">
      <c r="A631" s="261">
        <v>79</v>
      </c>
      <c r="B631" s="153" t="s">
        <v>2393</v>
      </c>
      <c r="C631" s="153" t="s">
        <v>2356</v>
      </c>
      <c r="D631" s="153" t="s">
        <v>2394</v>
      </c>
      <c r="E631" s="154" t="s">
        <v>421</v>
      </c>
      <c r="F631" s="155">
        <v>136.03</v>
      </c>
      <c r="G631" s="156"/>
      <c r="H631" s="155"/>
      <c r="I631" s="266"/>
    </row>
    <row r="632" s="249" customFormat="1" ht="84" outlineLevel="3" spans="1:9">
      <c r="A632" s="261">
        <v>80</v>
      </c>
      <c r="B632" s="153" t="s">
        <v>2395</v>
      </c>
      <c r="C632" s="153" t="s">
        <v>2356</v>
      </c>
      <c r="D632" s="153" t="s">
        <v>2359</v>
      </c>
      <c r="E632" s="154" t="s">
        <v>421</v>
      </c>
      <c r="F632" s="155">
        <v>626.49</v>
      </c>
      <c r="G632" s="156"/>
      <c r="H632" s="155"/>
      <c r="I632" s="266"/>
    </row>
    <row r="633" s="249" customFormat="1" ht="84" outlineLevel="3" spans="1:9">
      <c r="A633" s="261">
        <v>81</v>
      </c>
      <c r="B633" s="153" t="s">
        <v>2396</v>
      </c>
      <c r="C633" s="153" t="s">
        <v>2356</v>
      </c>
      <c r="D633" s="153" t="s">
        <v>2397</v>
      </c>
      <c r="E633" s="154" t="s">
        <v>421</v>
      </c>
      <c r="F633" s="155">
        <v>294.64</v>
      </c>
      <c r="G633" s="156"/>
      <c r="H633" s="155"/>
      <c r="I633" s="266"/>
    </row>
    <row r="634" s="249" customFormat="1" ht="36" outlineLevel="3" spans="1:9">
      <c r="A634" s="261">
        <v>82</v>
      </c>
      <c r="B634" s="153" t="s">
        <v>2398</v>
      </c>
      <c r="C634" s="153" t="s">
        <v>2399</v>
      </c>
      <c r="D634" s="153" t="s">
        <v>2400</v>
      </c>
      <c r="E634" s="154" t="s">
        <v>17</v>
      </c>
      <c r="F634" s="155">
        <v>1339</v>
      </c>
      <c r="G634" s="156"/>
      <c r="H634" s="155"/>
      <c r="I634" s="266"/>
    </row>
    <row r="635" s="249" customFormat="1" ht="36" outlineLevel="3" spans="1:9">
      <c r="A635" s="261">
        <v>83</v>
      </c>
      <c r="B635" s="153" t="s">
        <v>2401</v>
      </c>
      <c r="C635" s="153" t="s">
        <v>2399</v>
      </c>
      <c r="D635" s="153" t="s">
        <v>2402</v>
      </c>
      <c r="E635" s="154" t="s">
        <v>17</v>
      </c>
      <c r="F635" s="155">
        <v>114</v>
      </c>
      <c r="G635" s="156"/>
      <c r="H635" s="155"/>
      <c r="I635" s="266"/>
    </row>
    <row r="636" s="249" customFormat="1" ht="48" outlineLevel="3" spans="1:9">
      <c r="A636" s="261">
        <v>84</v>
      </c>
      <c r="B636" s="153" t="s">
        <v>1788</v>
      </c>
      <c r="C636" s="153" t="s">
        <v>2403</v>
      </c>
      <c r="D636" s="153" t="s">
        <v>2404</v>
      </c>
      <c r="E636" s="154" t="s">
        <v>17</v>
      </c>
      <c r="F636" s="155">
        <v>1</v>
      </c>
      <c r="G636" s="156"/>
      <c r="H636" s="155"/>
      <c r="I636" s="266"/>
    </row>
    <row r="637" s="249" customFormat="1" ht="48" outlineLevel="3" spans="1:9">
      <c r="A637" s="261">
        <v>85</v>
      </c>
      <c r="B637" s="153" t="s">
        <v>1790</v>
      </c>
      <c r="C637" s="153" t="s">
        <v>1784</v>
      </c>
      <c r="D637" s="153" t="s">
        <v>2360</v>
      </c>
      <c r="E637" s="154" t="s">
        <v>17</v>
      </c>
      <c r="F637" s="155">
        <v>10</v>
      </c>
      <c r="G637" s="156"/>
      <c r="H637" s="155"/>
      <c r="I637" s="266"/>
    </row>
    <row r="638" s="249" customFormat="1" ht="48" outlineLevel="3" spans="1:9">
      <c r="A638" s="261">
        <v>86</v>
      </c>
      <c r="B638" s="153" t="s">
        <v>2405</v>
      </c>
      <c r="C638" s="153" t="s">
        <v>1784</v>
      </c>
      <c r="D638" s="153" t="s">
        <v>2406</v>
      </c>
      <c r="E638" s="154" t="s">
        <v>17</v>
      </c>
      <c r="F638" s="155">
        <v>3</v>
      </c>
      <c r="G638" s="156"/>
      <c r="H638" s="155"/>
      <c r="I638" s="266"/>
    </row>
    <row r="639" s="249" customFormat="1" ht="48" outlineLevel="3" spans="1:9">
      <c r="A639" s="261">
        <v>87</v>
      </c>
      <c r="B639" s="153" t="s">
        <v>2407</v>
      </c>
      <c r="C639" s="153" t="s">
        <v>1869</v>
      </c>
      <c r="D639" s="153" t="s">
        <v>2408</v>
      </c>
      <c r="E639" s="154" t="s">
        <v>17</v>
      </c>
      <c r="F639" s="155">
        <v>1</v>
      </c>
      <c r="G639" s="156"/>
      <c r="H639" s="155"/>
      <c r="I639" s="266"/>
    </row>
    <row r="640" s="249" customFormat="1" ht="48" outlineLevel="3" spans="1:9">
      <c r="A640" s="261">
        <v>88</v>
      </c>
      <c r="B640" s="153" t="s">
        <v>1795</v>
      </c>
      <c r="C640" s="153" t="s">
        <v>2409</v>
      </c>
      <c r="D640" s="153" t="s">
        <v>2410</v>
      </c>
      <c r="E640" s="154" t="s">
        <v>17</v>
      </c>
      <c r="F640" s="155">
        <v>1</v>
      </c>
      <c r="G640" s="156"/>
      <c r="H640" s="155"/>
      <c r="I640" s="266"/>
    </row>
    <row r="641" s="249" customFormat="1" ht="48" outlineLevel="3" spans="1:9">
      <c r="A641" s="261">
        <v>89</v>
      </c>
      <c r="B641" s="153" t="s">
        <v>1798</v>
      </c>
      <c r="C641" s="153" t="s">
        <v>2409</v>
      </c>
      <c r="D641" s="153" t="s">
        <v>2411</v>
      </c>
      <c r="E641" s="154" t="s">
        <v>17</v>
      </c>
      <c r="F641" s="155">
        <v>11</v>
      </c>
      <c r="G641" s="156"/>
      <c r="H641" s="155"/>
      <c r="I641" s="266"/>
    </row>
    <row r="642" s="249" customFormat="1" ht="48" outlineLevel="3" spans="1:9">
      <c r="A642" s="261">
        <v>90</v>
      </c>
      <c r="B642" s="153" t="s">
        <v>1801</v>
      </c>
      <c r="C642" s="153" t="s">
        <v>2409</v>
      </c>
      <c r="D642" s="153" t="s">
        <v>2412</v>
      </c>
      <c r="E642" s="154" t="s">
        <v>17</v>
      </c>
      <c r="F642" s="155">
        <v>1</v>
      </c>
      <c r="G642" s="156"/>
      <c r="H642" s="155"/>
      <c r="I642" s="266"/>
    </row>
    <row r="643" s="249" customFormat="1" ht="48" outlineLevel="3" spans="1:9">
      <c r="A643" s="261">
        <v>91</v>
      </c>
      <c r="B643" s="153" t="s">
        <v>2413</v>
      </c>
      <c r="C643" s="153" t="s">
        <v>2409</v>
      </c>
      <c r="D643" s="153" t="s">
        <v>2414</v>
      </c>
      <c r="E643" s="154" t="s">
        <v>17</v>
      </c>
      <c r="F643" s="155">
        <v>1</v>
      </c>
      <c r="G643" s="156"/>
      <c r="H643" s="155"/>
      <c r="I643" s="266"/>
    </row>
    <row r="644" s="249" customFormat="1" ht="48" outlineLevel="3" spans="1:9">
      <c r="A644" s="261">
        <v>92</v>
      </c>
      <c r="B644" s="153" t="s">
        <v>2415</v>
      </c>
      <c r="C644" s="153" t="s">
        <v>2409</v>
      </c>
      <c r="D644" s="153" t="s">
        <v>2416</v>
      </c>
      <c r="E644" s="154" t="s">
        <v>17</v>
      </c>
      <c r="F644" s="155">
        <v>6</v>
      </c>
      <c r="G644" s="156"/>
      <c r="H644" s="155"/>
      <c r="I644" s="266"/>
    </row>
    <row r="645" s="249" customFormat="1" ht="48" outlineLevel="3" spans="1:9">
      <c r="A645" s="261">
        <v>93</v>
      </c>
      <c r="B645" s="153" t="s">
        <v>2417</v>
      </c>
      <c r="C645" s="153" t="s">
        <v>2409</v>
      </c>
      <c r="D645" s="153" t="s">
        <v>2418</v>
      </c>
      <c r="E645" s="154" t="s">
        <v>17</v>
      </c>
      <c r="F645" s="155">
        <v>1</v>
      </c>
      <c r="G645" s="156"/>
      <c r="H645" s="155"/>
      <c r="I645" s="266"/>
    </row>
    <row r="646" s="249" customFormat="1" ht="48" outlineLevel="3" spans="1:9">
      <c r="A646" s="261">
        <v>94</v>
      </c>
      <c r="B646" s="153" t="s">
        <v>2419</v>
      </c>
      <c r="C646" s="153" t="s">
        <v>2409</v>
      </c>
      <c r="D646" s="153" t="s">
        <v>2420</v>
      </c>
      <c r="E646" s="154" t="s">
        <v>17</v>
      </c>
      <c r="F646" s="155">
        <v>11</v>
      </c>
      <c r="G646" s="156"/>
      <c r="H646" s="155"/>
      <c r="I646" s="266"/>
    </row>
    <row r="647" s="249" customFormat="1" ht="48" outlineLevel="3" spans="1:9">
      <c r="A647" s="261">
        <v>95</v>
      </c>
      <c r="B647" s="153" t="s">
        <v>2421</v>
      </c>
      <c r="C647" s="153" t="s">
        <v>2409</v>
      </c>
      <c r="D647" s="153" t="s">
        <v>2422</v>
      </c>
      <c r="E647" s="154" t="s">
        <v>17</v>
      </c>
      <c r="F647" s="155">
        <v>6</v>
      </c>
      <c r="G647" s="156"/>
      <c r="H647" s="155"/>
      <c r="I647" s="266"/>
    </row>
    <row r="648" s="249" customFormat="1" ht="48" outlineLevel="3" spans="1:9">
      <c r="A648" s="261">
        <v>96</v>
      </c>
      <c r="B648" s="153" t="s">
        <v>1868</v>
      </c>
      <c r="C648" s="153" t="s">
        <v>2050</v>
      </c>
      <c r="D648" s="153" t="s">
        <v>2423</v>
      </c>
      <c r="E648" s="154" t="s">
        <v>17</v>
      </c>
      <c r="F648" s="155">
        <v>14</v>
      </c>
      <c r="G648" s="156"/>
      <c r="H648" s="155"/>
      <c r="I648" s="266"/>
    </row>
    <row r="649" s="249" customFormat="1" ht="48" outlineLevel="3" spans="1:9">
      <c r="A649" s="261">
        <v>97</v>
      </c>
      <c r="B649" s="153" t="s">
        <v>2424</v>
      </c>
      <c r="C649" s="153" t="s">
        <v>2425</v>
      </c>
      <c r="D649" s="153" t="s">
        <v>2426</v>
      </c>
      <c r="E649" s="154" t="s">
        <v>17</v>
      </c>
      <c r="F649" s="155">
        <v>1</v>
      </c>
      <c r="G649" s="156"/>
      <c r="H649" s="155"/>
      <c r="I649" s="266"/>
    </row>
    <row r="650" s="249" customFormat="1" ht="48" outlineLevel="3" spans="1:9">
      <c r="A650" s="261">
        <v>98</v>
      </c>
      <c r="B650" s="153" t="s">
        <v>2427</v>
      </c>
      <c r="C650" s="153" t="s">
        <v>2428</v>
      </c>
      <c r="D650" s="153" t="s">
        <v>2429</v>
      </c>
      <c r="E650" s="154" t="s">
        <v>1780</v>
      </c>
      <c r="F650" s="155">
        <v>11</v>
      </c>
      <c r="G650" s="156"/>
      <c r="H650" s="155"/>
      <c r="I650" s="266"/>
    </row>
    <row r="651" s="249" customFormat="1" ht="48" outlineLevel="3" spans="1:9">
      <c r="A651" s="261">
        <v>99</v>
      </c>
      <c r="B651" s="153" t="s">
        <v>2430</v>
      </c>
      <c r="C651" s="153" t="s">
        <v>2431</v>
      </c>
      <c r="D651" s="153" t="s">
        <v>2432</v>
      </c>
      <c r="E651" s="154" t="s">
        <v>17</v>
      </c>
      <c r="F651" s="155">
        <v>1</v>
      </c>
      <c r="G651" s="156"/>
      <c r="H651" s="155"/>
      <c r="I651" s="266"/>
    </row>
    <row r="652" s="249" customFormat="1" ht="48" outlineLevel="3" spans="1:9">
      <c r="A652" s="261">
        <v>100</v>
      </c>
      <c r="B652" s="153" t="s">
        <v>2433</v>
      </c>
      <c r="C652" s="153" t="s">
        <v>2431</v>
      </c>
      <c r="D652" s="153" t="s">
        <v>2434</v>
      </c>
      <c r="E652" s="154" t="s">
        <v>17</v>
      </c>
      <c r="F652" s="155">
        <v>4</v>
      </c>
      <c r="G652" s="156"/>
      <c r="H652" s="155"/>
      <c r="I652" s="266"/>
    </row>
    <row r="653" s="249" customFormat="1" ht="48" outlineLevel="3" spans="1:9">
      <c r="A653" s="261">
        <v>101</v>
      </c>
      <c r="B653" s="153" t="s">
        <v>2435</v>
      </c>
      <c r="C653" s="153" t="s">
        <v>2431</v>
      </c>
      <c r="D653" s="153" t="s">
        <v>2436</v>
      </c>
      <c r="E653" s="154" t="s">
        <v>17</v>
      </c>
      <c r="F653" s="155">
        <v>1</v>
      </c>
      <c r="G653" s="156"/>
      <c r="H653" s="155"/>
      <c r="I653" s="266"/>
    </row>
    <row r="654" s="249" customFormat="1" ht="48" outlineLevel="3" spans="1:9">
      <c r="A654" s="261">
        <v>102</v>
      </c>
      <c r="B654" s="153" t="s">
        <v>2437</v>
      </c>
      <c r="C654" s="153" t="s">
        <v>2431</v>
      </c>
      <c r="D654" s="153" t="s">
        <v>2438</v>
      </c>
      <c r="E654" s="154" t="s">
        <v>17</v>
      </c>
      <c r="F654" s="155">
        <v>1</v>
      </c>
      <c r="G654" s="156"/>
      <c r="H654" s="155"/>
      <c r="I654" s="266"/>
    </row>
    <row r="655" s="249" customFormat="1" ht="36" outlineLevel="3" spans="1:9">
      <c r="A655" s="261">
        <v>103</v>
      </c>
      <c r="B655" s="153" t="s">
        <v>2439</v>
      </c>
      <c r="C655" s="153" t="s">
        <v>2440</v>
      </c>
      <c r="D655" s="153" t="s">
        <v>2441</v>
      </c>
      <c r="E655" s="154" t="s">
        <v>1780</v>
      </c>
      <c r="F655" s="155">
        <v>6</v>
      </c>
      <c r="G655" s="156"/>
      <c r="H655" s="155"/>
      <c r="I655" s="266"/>
    </row>
    <row r="656" s="249" customFormat="1" ht="72" outlineLevel="3" spans="1:9">
      <c r="A656" s="261">
        <v>104</v>
      </c>
      <c r="B656" s="153" t="s">
        <v>2040</v>
      </c>
      <c r="C656" s="153" t="s">
        <v>2362</v>
      </c>
      <c r="D656" s="153" t="s">
        <v>2442</v>
      </c>
      <c r="E656" s="154" t="s">
        <v>1780</v>
      </c>
      <c r="F656" s="155">
        <v>2</v>
      </c>
      <c r="G656" s="156"/>
      <c r="H656" s="155"/>
      <c r="I656" s="266"/>
    </row>
    <row r="657" s="249" customFormat="1" ht="72" outlineLevel="3" spans="1:9">
      <c r="A657" s="261">
        <v>105</v>
      </c>
      <c r="B657" s="153" t="s">
        <v>2043</v>
      </c>
      <c r="C657" s="153" t="s">
        <v>2362</v>
      </c>
      <c r="D657" s="153" t="s">
        <v>2443</v>
      </c>
      <c r="E657" s="154" t="s">
        <v>1780</v>
      </c>
      <c r="F657" s="155">
        <v>2</v>
      </c>
      <c r="G657" s="156"/>
      <c r="H657" s="155"/>
      <c r="I657" s="266"/>
    </row>
    <row r="658" s="249" customFormat="1" ht="36" outlineLevel="3" spans="1:9">
      <c r="A658" s="261">
        <v>106</v>
      </c>
      <c r="B658" s="153" t="s">
        <v>2117</v>
      </c>
      <c r="C658" s="153" t="s">
        <v>1807</v>
      </c>
      <c r="D658" s="153" t="s">
        <v>2444</v>
      </c>
      <c r="E658" s="154" t="s">
        <v>17</v>
      </c>
      <c r="F658" s="155">
        <v>4</v>
      </c>
      <c r="G658" s="156"/>
      <c r="H658" s="155"/>
      <c r="I658" s="266"/>
    </row>
    <row r="659" s="249" customFormat="1" ht="36" outlineLevel="3" spans="1:9">
      <c r="A659" s="261">
        <v>107</v>
      </c>
      <c r="B659" s="153" t="s">
        <v>2081</v>
      </c>
      <c r="C659" s="153" t="s">
        <v>1807</v>
      </c>
      <c r="D659" s="153" t="s">
        <v>2445</v>
      </c>
      <c r="E659" s="154" t="s">
        <v>17</v>
      </c>
      <c r="F659" s="155">
        <v>8</v>
      </c>
      <c r="G659" s="156"/>
      <c r="H659" s="155"/>
      <c r="I659" s="266"/>
    </row>
    <row r="660" s="249" customFormat="1" ht="36" outlineLevel="3" spans="1:9">
      <c r="A660" s="261">
        <v>108</v>
      </c>
      <c r="B660" s="153" t="s">
        <v>2446</v>
      </c>
      <c r="C660" s="153" t="s">
        <v>1807</v>
      </c>
      <c r="D660" s="153" t="s">
        <v>2447</v>
      </c>
      <c r="E660" s="154" t="s">
        <v>17</v>
      </c>
      <c r="F660" s="155">
        <v>1</v>
      </c>
      <c r="G660" s="156"/>
      <c r="H660" s="155"/>
      <c r="I660" s="266"/>
    </row>
    <row r="661" s="249" customFormat="1" ht="36" outlineLevel="3" spans="1:9">
      <c r="A661" s="261">
        <v>109</v>
      </c>
      <c r="B661" s="153" t="s">
        <v>2448</v>
      </c>
      <c r="C661" s="153" t="s">
        <v>1807</v>
      </c>
      <c r="D661" s="153" t="s">
        <v>2449</v>
      </c>
      <c r="E661" s="154" t="s">
        <v>17</v>
      </c>
      <c r="F661" s="155">
        <v>3</v>
      </c>
      <c r="G661" s="156"/>
      <c r="H661" s="155"/>
      <c r="I661" s="266"/>
    </row>
    <row r="662" s="249" customFormat="1" ht="36" outlineLevel="3" spans="1:9">
      <c r="A662" s="261">
        <v>110</v>
      </c>
      <c r="B662" s="153" t="s">
        <v>2450</v>
      </c>
      <c r="C662" s="153" t="s">
        <v>1807</v>
      </c>
      <c r="D662" s="153" t="s">
        <v>2451</v>
      </c>
      <c r="E662" s="154" t="s">
        <v>17</v>
      </c>
      <c r="F662" s="155">
        <v>1</v>
      </c>
      <c r="G662" s="156"/>
      <c r="H662" s="155"/>
      <c r="I662" s="266"/>
    </row>
    <row r="663" s="249" customFormat="1" ht="36" outlineLevel="3" spans="1:9">
      <c r="A663" s="261">
        <v>111</v>
      </c>
      <c r="B663" s="153" t="s">
        <v>2452</v>
      </c>
      <c r="C663" s="153" t="s">
        <v>1807</v>
      </c>
      <c r="D663" s="153" t="s">
        <v>2453</v>
      </c>
      <c r="E663" s="154" t="s">
        <v>17</v>
      </c>
      <c r="F663" s="155">
        <v>1</v>
      </c>
      <c r="G663" s="156"/>
      <c r="H663" s="155"/>
      <c r="I663" s="266"/>
    </row>
    <row r="664" s="249" customFormat="1" ht="36" outlineLevel="3" spans="1:9">
      <c r="A664" s="261">
        <v>112</v>
      </c>
      <c r="B664" s="153" t="s">
        <v>2454</v>
      </c>
      <c r="C664" s="153" t="s">
        <v>1807</v>
      </c>
      <c r="D664" s="153" t="s">
        <v>2455</v>
      </c>
      <c r="E664" s="154" t="s">
        <v>17</v>
      </c>
      <c r="F664" s="155">
        <v>1</v>
      </c>
      <c r="G664" s="156"/>
      <c r="H664" s="155"/>
      <c r="I664" s="266"/>
    </row>
    <row r="665" s="249" customFormat="1" ht="36" outlineLevel="3" spans="1:9">
      <c r="A665" s="261">
        <v>113</v>
      </c>
      <c r="B665" s="153" t="s">
        <v>2456</v>
      </c>
      <c r="C665" s="153" t="s">
        <v>1807</v>
      </c>
      <c r="D665" s="153" t="s">
        <v>2364</v>
      </c>
      <c r="E665" s="154" t="s">
        <v>17</v>
      </c>
      <c r="F665" s="155">
        <v>6</v>
      </c>
      <c r="G665" s="156"/>
      <c r="H665" s="155"/>
      <c r="I665" s="266"/>
    </row>
    <row r="666" s="249" customFormat="1" ht="36" outlineLevel="3" spans="1:9">
      <c r="A666" s="261">
        <v>114</v>
      </c>
      <c r="B666" s="153" t="s">
        <v>1665</v>
      </c>
      <c r="C666" s="153" t="s">
        <v>1807</v>
      </c>
      <c r="D666" s="153" t="s">
        <v>2457</v>
      </c>
      <c r="E666" s="154" t="s">
        <v>17</v>
      </c>
      <c r="F666" s="155">
        <v>4</v>
      </c>
      <c r="G666" s="156"/>
      <c r="H666" s="155"/>
      <c r="I666" s="266"/>
    </row>
    <row r="667" s="249" customFormat="1" ht="36" outlineLevel="3" spans="1:9">
      <c r="A667" s="261">
        <v>115</v>
      </c>
      <c r="B667" s="153" t="s">
        <v>1856</v>
      </c>
      <c r="C667" s="153" t="s">
        <v>1834</v>
      </c>
      <c r="D667" s="153" t="s">
        <v>2377</v>
      </c>
      <c r="E667" s="154" t="s">
        <v>1530</v>
      </c>
      <c r="F667" s="155">
        <v>1034</v>
      </c>
      <c r="G667" s="156"/>
      <c r="H667" s="155"/>
      <c r="I667" s="266"/>
    </row>
    <row r="668" s="249" customFormat="1" ht="24" outlineLevel="3" spans="1:9">
      <c r="A668" s="261">
        <v>116</v>
      </c>
      <c r="B668" s="153" t="s">
        <v>2458</v>
      </c>
      <c r="C668" s="153" t="s">
        <v>2379</v>
      </c>
      <c r="D668" s="153" t="s">
        <v>2459</v>
      </c>
      <c r="E668" s="154" t="s">
        <v>2381</v>
      </c>
      <c r="F668" s="155">
        <v>6</v>
      </c>
      <c r="G668" s="156"/>
      <c r="H668" s="155"/>
      <c r="I668" s="266"/>
    </row>
    <row r="669" s="249" customFormat="1" ht="20" customHeight="1" outlineLevel="2" spans="1:9">
      <c r="A669" s="261"/>
      <c r="B669" s="153"/>
      <c r="C669" s="153" t="s">
        <v>119</v>
      </c>
      <c r="D669" s="153"/>
      <c r="E669" s="153"/>
      <c r="F669" s="155"/>
      <c r="G669" s="156"/>
      <c r="H669" s="262"/>
      <c r="I669" s="266"/>
    </row>
    <row r="670" s="249" customFormat="1" ht="84" outlineLevel="3" spans="1:9">
      <c r="A670" s="261">
        <v>117</v>
      </c>
      <c r="B670" s="153" t="s">
        <v>1858</v>
      </c>
      <c r="C670" s="153" t="s">
        <v>2460</v>
      </c>
      <c r="D670" s="153" t="s">
        <v>2461</v>
      </c>
      <c r="E670" s="154" t="s">
        <v>9</v>
      </c>
      <c r="F670" s="155">
        <v>2</v>
      </c>
      <c r="G670" s="156"/>
      <c r="H670" s="155"/>
      <c r="I670" s="266"/>
    </row>
    <row r="671" s="249" customFormat="1" ht="84" outlineLevel="3" spans="1:9">
      <c r="A671" s="261">
        <v>118</v>
      </c>
      <c r="B671" s="153" t="s">
        <v>1861</v>
      </c>
      <c r="C671" s="153" t="s">
        <v>2462</v>
      </c>
      <c r="D671" s="153" t="s">
        <v>2463</v>
      </c>
      <c r="E671" s="154" t="s">
        <v>9</v>
      </c>
      <c r="F671" s="155">
        <v>3</v>
      </c>
      <c r="G671" s="156"/>
      <c r="H671" s="155"/>
      <c r="I671" s="266"/>
    </row>
    <row r="672" s="249" customFormat="1" ht="84" outlineLevel="3" spans="1:9">
      <c r="A672" s="261">
        <v>119</v>
      </c>
      <c r="B672" s="153" t="s">
        <v>2464</v>
      </c>
      <c r="C672" s="153" t="s">
        <v>2465</v>
      </c>
      <c r="D672" s="153" t="s">
        <v>2466</v>
      </c>
      <c r="E672" s="154" t="s">
        <v>9</v>
      </c>
      <c r="F672" s="155">
        <v>2</v>
      </c>
      <c r="G672" s="156"/>
      <c r="H672" s="155"/>
      <c r="I672" s="266"/>
    </row>
    <row r="673" s="249" customFormat="1" ht="84" outlineLevel="3" spans="1:9">
      <c r="A673" s="261">
        <v>120</v>
      </c>
      <c r="B673" s="153" t="s">
        <v>2467</v>
      </c>
      <c r="C673" s="153" t="s">
        <v>2468</v>
      </c>
      <c r="D673" s="153" t="s">
        <v>2469</v>
      </c>
      <c r="E673" s="154" t="s">
        <v>17</v>
      </c>
      <c r="F673" s="155">
        <v>1</v>
      </c>
      <c r="G673" s="156"/>
      <c r="H673" s="155"/>
      <c r="I673" s="266"/>
    </row>
    <row r="674" s="249" customFormat="1" ht="84" outlineLevel="3" spans="1:9">
      <c r="A674" s="261">
        <v>121</v>
      </c>
      <c r="B674" s="153" t="s">
        <v>2470</v>
      </c>
      <c r="C674" s="153" t="s">
        <v>2471</v>
      </c>
      <c r="D674" s="153" t="s">
        <v>2472</v>
      </c>
      <c r="E674" s="154" t="s">
        <v>9</v>
      </c>
      <c r="F674" s="155">
        <v>2</v>
      </c>
      <c r="G674" s="156"/>
      <c r="H674" s="155"/>
      <c r="I674" s="266"/>
    </row>
    <row r="675" s="249" customFormat="1" ht="84" outlineLevel="3" spans="1:9">
      <c r="A675" s="261">
        <v>122</v>
      </c>
      <c r="B675" s="153" t="s">
        <v>2473</v>
      </c>
      <c r="C675" s="153" t="s">
        <v>2474</v>
      </c>
      <c r="D675" s="153" t="s">
        <v>2475</v>
      </c>
      <c r="E675" s="154" t="s">
        <v>17</v>
      </c>
      <c r="F675" s="155">
        <v>1</v>
      </c>
      <c r="G675" s="156"/>
      <c r="H675" s="155"/>
      <c r="I675" s="266"/>
    </row>
    <row r="676" s="249" customFormat="1" ht="36" outlineLevel="3" spans="1:9">
      <c r="A676" s="261">
        <v>123</v>
      </c>
      <c r="B676" s="153" t="s">
        <v>1803</v>
      </c>
      <c r="C676" s="153" t="s">
        <v>2476</v>
      </c>
      <c r="D676" s="153" t="s">
        <v>2477</v>
      </c>
      <c r="E676" s="154" t="s">
        <v>9</v>
      </c>
      <c r="F676" s="155">
        <v>1</v>
      </c>
      <c r="G676" s="156"/>
      <c r="H676" s="155"/>
      <c r="I676" s="266"/>
    </row>
    <row r="677" s="249" customFormat="1" ht="36" outlineLevel="3" spans="1:9">
      <c r="A677" s="261">
        <v>124</v>
      </c>
      <c r="B677" s="153" t="s">
        <v>1839</v>
      </c>
      <c r="C677" s="153" t="s">
        <v>2478</v>
      </c>
      <c r="D677" s="153" t="s">
        <v>2479</v>
      </c>
      <c r="E677" s="154" t="s">
        <v>17</v>
      </c>
      <c r="F677" s="155">
        <v>2</v>
      </c>
      <c r="G677" s="156"/>
      <c r="H677" s="155"/>
      <c r="I677" s="266"/>
    </row>
    <row r="678" s="249" customFormat="1" ht="24" outlineLevel="3" spans="1:9">
      <c r="A678" s="261">
        <v>125</v>
      </c>
      <c r="B678" s="153" t="s">
        <v>2480</v>
      </c>
      <c r="C678" s="153" t="s">
        <v>1804</v>
      </c>
      <c r="D678" s="153" t="s">
        <v>2481</v>
      </c>
      <c r="E678" s="154" t="s">
        <v>9</v>
      </c>
      <c r="F678" s="155">
        <v>20</v>
      </c>
      <c r="G678" s="156"/>
      <c r="H678" s="155"/>
      <c r="I678" s="266"/>
    </row>
    <row r="679" s="249" customFormat="1" ht="36" outlineLevel="3" spans="1:9">
      <c r="A679" s="261">
        <v>126</v>
      </c>
      <c r="B679" s="153" t="s">
        <v>2482</v>
      </c>
      <c r="C679" s="153" t="s">
        <v>2483</v>
      </c>
      <c r="D679" s="153" t="s">
        <v>2484</v>
      </c>
      <c r="E679" s="154" t="s">
        <v>9</v>
      </c>
      <c r="F679" s="155">
        <v>2</v>
      </c>
      <c r="G679" s="156"/>
      <c r="H679" s="155"/>
      <c r="I679" s="266"/>
    </row>
    <row r="680" s="249" customFormat="1" ht="36" outlineLevel="3" spans="1:9">
      <c r="A680" s="261">
        <v>127</v>
      </c>
      <c r="B680" s="153" t="s">
        <v>2485</v>
      </c>
      <c r="C680" s="153" t="s">
        <v>2483</v>
      </c>
      <c r="D680" s="153" t="s">
        <v>2486</v>
      </c>
      <c r="E680" s="154" t="s">
        <v>9</v>
      </c>
      <c r="F680" s="155">
        <v>4</v>
      </c>
      <c r="G680" s="156"/>
      <c r="H680" s="155"/>
      <c r="I680" s="266"/>
    </row>
    <row r="681" s="249" customFormat="1" ht="48" outlineLevel="3" spans="1:9">
      <c r="A681" s="261">
        <v>128</v>
      </c>
      <c r="B681" s="153" t="s">
        <v>2487</v>
      </c>
      <c r="C681" s="153" t="s">
        <v>1869</v>
      </c>
      <c r="D681" s="153" t="s">
        <v>2488</v>
      </c>
      <c r="E681" s="154" t="s">
        <v>17</v>
      </c>
      <c r="F681" s="155">
        <v>4</v>
      </c>
      <c r="G681" s="156"/>
      <c r="H681" s="155"/>
      <c r="I681" s="266"/>
    </row>
    <row r="682" s="249" customFormat="1" ht="48" outlineLevel="3" spans="1:9">
      <c r="A682" s="261">
        <v>129</v>
      </c>
      <c r="B682" s="153" t="s">
        <v>2489</v>
      </c>
      <c r="C682" s="153" t="s">
        <v>1869</v>
      </c>
      <c r="D682" s="153" t="s">
        <v>2490</v>
      </c>
      <c r="E682" s="154" t="s">
        <v>17</v>
      </c>
      <c r="F682" s="155">
        <v>5</v>
      </c>
      <c r="G682" s="156"/>
      <c r="H682" s="155"/>
      <c r="I682" s="266"/>
    </row>
    <row r="683" s="249" customFormat="1" ht="48" outlineLevel="3" spans="1:9">
      <c r="A683" s="261">
        <v>130</v>
      </c>
      <c r="B683" s="153" t="s">
        <v>2491</v>
      </c>
      <c r="C683" s="153" t="s">
        <v>2492</v>
      </c>
      <c r="D683" s="153" t="s">
        <v>2493</v>
      </c>
      <c r="E683" s="154" t="s">
        <v>17</v>
      </c>
      <c r="F683" s="155">
        <v>2</v>
      </c>
      <c r="G683" s="156"/>
      <c r="H683" s="155"/>
      <c r="I683" s="266"/>
    </row>
    <row r="684" s="249" customFormat="1" ht="48" outlineLevel="3" spans="1:9">
      <c r="A684" s="261">
        <v>131</v>
      </c>
      <c r="B684" s="153" t="s">
        <v>2494</v>
      </c>
      <c r="C684" s="153" t="s">
        <v>2425</v>
      </c>
      <c r="D684" s="153" t="s">
        <v>2495</v>
      </c>
      <c r="E684" s="154" t="s">
        <v>17</v>
      </c>
      <c r="F684" s="155">
        <v>2</v>
      </c>
      <c r="G684" s="156"/>
      <c r="H684" s="155"/>
      <c r="I684" s="266"/>
    </row>
    <row r="685" s="249" customFormat="1" ht="48" outlineLevel="3" spans="1:9">
      <c r="A685" s="261">
        <v>132</v>
      </c>
      <c r="B685" s="153" t="s">
        <v>1870</v>
      </c>
      <c r="C685" s="153" t="s">
        <v>2496</v>
      </c>
      <c r="D685" s="153" t="s">
        <v>2497</v>
      </c>
      <c r="E685" s="154" t="s">
        <v>17</v>
      </c>
      <c r="F685" s="155">
        <v>2</v>
      </c>
      <c r="G685" s="156"/>
      <c r="H685" s="155"/>
      <c r="I685" s="266"/>
    </row>
    <row r="686" s="249" customFormat="1" ht="36" outlineLevel="3" spans="1:9">
      <c r="A686" s="261">
        <v>133</v>
      </c>
      <c r="B686" s="153" t="s">
        <v>2498</v>
      </c>
      <c r="C686" s="153" t="s">
        <v>2499</v>
      </c>
      <c r="D686" s="153" t="s">
        <v>2500</v>
      </c>
      <c r="E686" s="154" t="s">
        <v>17</v>
      </c>
      <c r="F686" s="155">
        <v>2</v>
      </c>
      <c r="G686" s="156"/>
      <c r="H686" s="155"/>
      <c r="I686" s="266"/>
    </row>
    <row r="687" s="249" customFormat="1" ht="48" outlineLevel="3" spans="1:9">
      <c r="A687" s="261">
        <v>134</v>
      </c>
      <c r="B687" s="153" t="s">
        <v>2501</v>
      </c>
      <c r="C687" s="153" t="s">
        <v>1784</v>
      </c>
      <c r="D687" s="153" t="s">
        <v>2502</v>
      </c>
      <c r="E687" s="154" t="s">
        <v>17</v>
      </c>
      <c r="F687" s="155">
        <v>5</v>
      </c>
      <c r="G687" s="156"/>
      <c r="H687" s="155"/>
      <c r="I687" s="266"/>
    </row>
    <row r="688" s="249" customFormat="1" ht="48" outlineLevel="3" spans="1:9">
      <c r="A688" s="261">
        <v>135</v>
      </c>
      <c r="B688" s="153" t="s">
        <v>2503</v>
      </c>
      <c r="C688" s="153" t="s">
        <v>1784</v>
      </c>
      <c r="D688" s="153" t="s">
        <v>2406</v>
      </c>
      <c r="E688" s="154" t="s">
        <v>17</v>
      </c>
      <c r="F688" s="155">
        <v>4</v>
      </c>
      <c r="G688" s="156"/>
      <c r="H688" s="155"/>
      <c r="I688" s="266"/>
    </row>
    <row r="689" s="249" customFormat="1" ht="48" outlineLevel="3" spans="1:9">
      <c r="A689" s="261">
        <v>136</v>
      </c>
      <c r="B689" s="153" t="s">
        <v>2504</v>
      </c>
      <c r="C689" s="153" t="s">
        <v>1784</v>
      </c>
      <c r="D689" s="153" t="s">
        <v>2360</v>
      </c>
      <c r="E689" s="154" t="s">
        <v>17</v>
      </c>
      <c r="F689" s="155">
        <v>13</v>
      </c>
      <c r="G689" s="156"/>
      <c r="H689" s="155"/>
      <c r="I689" s="266"/>
    </row>
    <row r="690" s="249" customFormat="1" ht="48" outlineLevel="3" spans="1:9">
      <c r="A690" s="261">
        <v>137</v>
      </c>
      <c r="B690" s="153" t="s">
        <v>2505</v>
      </c>
      <c r="C690" s="153" t="s">
        <v>1784</v>
      </c>
      <c r="D690" s="153" t="s">
        <v>2506</v>
      </c>
      <c r="E690" s="154" t="s">
        <v>17</v>
      </c>
      <c r="F690" s="155">
        <v>5</v>
      </c>
      <c r="G690" s="156"/>
      <c r="H690" s="155"/>
      <c r="I690" s="266"/>
    </row>
    <row r="691" s="249" customFormat="1" ht="48" outlineLevel="3" spans="1:9">
      <c r="A691" s="261">
        <v>138</v>
      </c>
      <c r="B691" s="153" t="s">
        <v>2507</v>
      </c>
      <c r="C691" s="153" t="s">
        <v>1784</v>
      </c>
      <c r="D691" s="153" t="s">
        <v>2508</v>
      </c>
      <c r="E691" s="154" t="s">
        <v>17</v>
      </c>
      <c r="F691" s="155">
        <v>7</v>
      </c>
      <c r="G691" s="156"/>
      <c r="H691" s="155"/>
      <c r="I691" s="266"/>
    </row>
    <row r="692" s="249" customFormat="1" ht="48" outlineLevel="3" spans="1:9">
      <c r="A692" s="261">
        <v>139</v>
      </c>
      <c r="B692" s="153" t="s">
        <v>2509</v>
      </c>
      <c r="C692" s="153" t="s">
        <v>1784</v>
      </c>
      <c r="D692" s="153" t="s">
        <v>2510</v>
      </c>
      <c r="E692" s="154" t="s">
        <v>17</v>
      </c>
      <c r="F692" s="155">
        <v>12</v>
      </c>
      <c r="G692" s="156"/>
      <c r="H692" s="155"/>
      <c r="I692" s="266"/>
    </row>
    <row r="693" s="249" customFormat="1" ht="48" outlineLevel="3" spans="1:9">
      <c r="A693" s="261">
        <v>140</v>
      </c>
      <c r="B693" s="153" t="s">
        <v>2511</v>
      </c>
      <c r="C693" s="153" t="s">
        <v>1796</v>
      </c>
      <c r="D693" s="153" t="s">
        <v>2512</v>
      </c>
      <c r="E693" s="154" t="s">
        <v>17</v>
      </c>
      <c r="F693" s="155">
        <v>2</v>
      </c>
      <c r="G693" s="156"/>
      <c r="H693" s="155"/>
      <c r="I693" s="266"/>
    </row>
    <row r="694" s="249" customFormat="1" ht="36" outlineLevel="3" spans="1:9">
      <c r="A694" s="261">
        <v>141</v>
      </c>
      <c r="B694" s="153" t="s">
        <v>1777</v>
      </c>
      <c r="C694" s="153" t="s">
        <v>2513</v>
      </c>
      <c r="D694" s="153" t="s">
        <v>2514</v>
      </c>
      <c r="E694" s="154" t="s">
        <v>1780</v>
      </c>
      <c r="F694" s="155">
        <v>5</v>
      </c>
      <c r="G694" s="156"/>
      <c r="H694" s="155"/>
      <c r="I694" s="266"/>
    </row>
    <row r="695" s="249" customFormat="1" ht="36" outlineLevel="3" spans="1:9">
      <c r="A695" s="261">
        <v>142</v>
      </c>
      <c r="B695" s="153" t="s">
        <v>2037</v>
      </c>
      <c r="C695" s="153" t="s">
        <v>2513</v>
      </c>
      <c r="D695" s="153" t="s">
        <v>2515</v>
      </c>
      <c r="E695" s="154" t="s">
        <v>1780</v>
      </c>
      <c r="F695" s="155">
        <v>2</v>
      </c>
      <c r="G695" s="156"/>
      <c r="H695" s="155"/>
      <c r="I695" s="266"/>
    </row>
    <row r="696" s="249" customFormat="1" ht="36" outlineLevel="3" spans="1:9">
      <c r="A696" s="261">
        <v>143</v>
      </c>
      <c r="B696" s="153" t="s">
        <v>1837</v>
      </c>
      <c r="C696" s="153" t="s">
        <v>2513</v>
      </c>
      <c r="D696" s="153" t="s">
        <v>2516</v>
      </c>
      <c r="E696" s="154" t="s">
        <v>1780</v>
      </c>
      <c r="F696" s="155">
        <v>4</v>
      </c>
      <c r="G696" s="156"/>
      <c r="H696" s="155"/>
      <c r="I696" s="266"/>
    </row>
    <row r="697" s="249" customFormat="1" ht="36" outlineLevel="3" spans="1:9">
      <c r="A697" s="261">
        <v>144</v>
      </c>
      <c r="B697" s="153" t="s">
        <v>2517</v>
      </c>
      <c r="C697" s="153" t="s">
        <v>1872</v>
      </c>
      <c r="D697" s="153" t="s">
        <v>2518</v>
      </c>
      <c r="E697" s="154" t="s">
        <v>17</v>
      </c>
      <c r="F697" s="155">
        <v>6</v>
      </c>
      <c r="G697" s="156"/>
      <c r="H697" s="155"/>
      <c r="I697" s="266"/>
    </row>
    <row r="698" s="249" customFormat="1" ht="36" outlineLevel="3" spans="1:9">
      <c r="A698" s="261">
        <v>145</v>
      </c>
      <c r="B698" s="153" t="s">
        <v>2519</v>
      </c>
      <c r="C698" s="153" t="s">
        <v>1872</v>
      </c>
      <c r="D698" s="153" t="s">
        <v>2520</v>
      </c>
      <c r="E698" s="154" t="s">
        <v>17</v>
      </c>
      <c r="F698" s="155">
        <v>5</v>
      </c>
      <c r="G698" s="156"/>
      <c r="H698" s="155"/>
      <c r="I698" s="266"/>
    </row>
    <row r="699" s="249" customFormat="1" ht="36" outlineLevel="3" spans="1:9">
      <c r="A699" s="261">
        <v>146</v>
      </c>
      <c r="B699" s="153" t="s">
        <v>2521</v>
      </c>
      <c r="C699" s="153" t="s">
        <v>1872</v>
      </c>
      <c r="D699" s="153" t="s">
        <v>2522</v>
      </c>
      <c r="E699" s="154" t="s">
        <v>17</v>
      </c>
      <c r="F699" s="155">
        <v>8</v>
      </c>
      <c r="G699" s="156"/>
      <c r="H699" s="155"/>
      <c r="I699" s="266"/>
    </row>
    <row r="700" s="249" customFormat="1" ht="84" outlineLevel="3" spans="1:9">
      <c r="A700" s="261">
        <v>147</v>
      </c>
      <c r="B700" s="153" t="s">
        <v>2523</v>
      </c>
      <c r="C700" s="153" t="s">
        <v>2356</v>
      </c>
      <c r="D700" s="153" t="s">
        <v>2397</v>
      </c>
      <c r="E700" s="154" t="s">
        <v>421</v>
      </c>
      <c r="F700" s="155">
        <v>47.92</v>
      </c>
      <c r="G700" s="156"/>
      <c r="H700" s="155"/>
      <c r="I700" s="266"/>
    </row>
    <row r="701" s="249" customFormat="1" ht="84" outlineLevel="3" spans="1:9">
      <c r="A701" s="261">
        <v>148</v>
      </c>
      <c r="B701" s="153" t="s">
        <v>2524</v>
      </c>
      <c r="C701" s="153" t="s">
        <v>2356</v>
      </c>
      <c r="D701" s="153" t="s">
        <v>2359</v>
      </c>
      <c r="E701" s="154" t="s">
        <v>421</v>
      </c>
      <c r="F701" s="155">
        <v>46.64</v>
      </c>
      <c r="G701" s="156"/>
      <c r="H701" s="155"/>
      <c r="I701" s="266"/>
    </row>
    <row r="702" s="249" customFormat="1" ht="84" outlineLevel="3" spans="1:9">
      <c r="A702" s="261">
        <v>149</v>
      </c>
      <c r="B702" s="153" t="s">
        <v>2525</v>
      </c>
      <c r="C702" s="153" t="s">
        <v>2356</v>
      </c>
      <c r="D702" s="153" t="s">
        <v>2394</v>
      </c>
      <c r="E702" s="154" t="s">
        <v>421</v>
      </c>
      <c r="F702" s="155">
        <v>10.62</v>
      </c>
      <c r="G702" s="156"/>
      <c r="H702" s="155"/>
      <c r="I702" s="266"/>
    </row>
    <row r="703" s="249" customFormat="1" ht="84" outlineLevel="3" spans="1:9">
      <c r="A703" s="261">
        <v>150</v>
      </c>
      <c r="B703" s="153" t="s">
        <v>2526</v>
      </c>
      <c r="C703" s="153" t="s">
        <v>2356</v>
      </c>
      <c r="D703" s="153" t="s">
        <v>2357</v>
      </c>
      <c r="E703" s="154" t="s">
        <v>421</v>
      </c>
      <c r="F703" s="155">
        <v>34.17</v>
      </c>
      <c r="G703" s="156"/>
      <c r="H703" s="155"/>
      <c r="I703" s="266"/>
    </row>
    <row r="704" s="249" customFormat="1" ht="84" outlineLevel="3" spans="1:9">
      <c r="A704" s="261">
        <v>151</v>
      </c>
      <c r="B704" s="153" t="s">
        <v>2527</v>
      </c>
      <c r="C704" s="153" t="s">
        <v>2356</v>
      </c>
      <c r="D704" s="153" t="s">
        <v>2389</v>
      </c>
      <c r="E704" s="154" t="s">
        <v>421</v>
      </c>
      <c r="F704" s="155">
        <v>41.97</v>
      </c>
      <c r="G704" s="156"/>
      <c r="H704" s="155"/>
      <c r="I704" s="266"/>
    </row>
    <row r="705" s="249" customFormat="1" ht="36" outlineLevel="3" spans="1:9">
      <c r="A705" s="261">
        <v>152</v>
      </c>
      <c r="B705" s="153" t="s">
        <v>1675</v>
      </c>
      <c r="C705" s="153" t="s">
        <v>1816</v>
      </c>
      <c r="D705" s="153" t="s">
        <v>2528</v>
      </c>
      <c r="E705" s="154" t="s">
        <v>17</v>
      </c>
      <c r="F705" s="155">
        <v>6</v>
      </c>
      <c r="G705" s="156"/>
      <c r="H705" s="155"/>
      <c r="I705" s="266"/>
    </row>
    <row r="706" s="249" customFormat="1" ht="36" outlineLevel="3" spans="1:9">
      <c r="A706" s="261">
        <v>153</v>
      </c>
      <c r="B706" s="153" t="s">
        <v>1677</v>
      </c>
      <c r="C706" s="153" t="s">
        <v>1816</v>
      </c>
      <c r="D706" s="153" t="s">
        <v>2529</v>
      </c>
      <c r="E706" s="154" t="s">
        <v>17</v>
      </c>
      <c r="F706" s="155">
        <v>4</v>
      </c>
      <c r="G706" s="156"/>
      <c r="H706" s="155"/>
      <c r="I706" s="266"/>
    </row>
    <row r="707" s="249" customFormat="1" ht="36" outlineLevel="3" spans="1:9">
      <c r="A707" s="261">
        <v>154</v>
      </c>
      <c r="B707" s="153" t="s">
        <v>1679</v>
      </c>
      <c r="C707" s="153" t="s">
        <v>1816</v>
      </c>
      <c r="D707" s="153" t="s">
        <v>2530</v>
      </c>
      <c r="E707" s="154" t="s">
        <v>17</v>
      </c>
      <c r="F707" s="155">
        <v>2</v>
      </c>
      <c r="G707" s="156"/>
      <c r="H707" s="155"/>
      <c r="I707" s="266"/>
    </row>
    <row r="708" s="249" customFormat="1" ht="36" outlineLevel="3" spans="1:9">
      <c r="A708" s="261">
        <v>155</v>
      </c>
      <c r="B708" s="153" t="s">
        <v>1681</v>
      </c>
      <c r="C708" s="153" t="s">
        <v>1816</v>
      </c>
      <c r="D708" s="153" t="s">
        <v>2531</v>
      </c>
      <c r="E708" s="154" t="s">
        <v>17</v>
      </c>
      <c r="F708" s="155">
        <v>6</v>
      </c>
      <c r="G708" s="156"/>
      <c r="H708" s="155"/>
      <c r="I708" s="266"/>
    </row>
    <row r="709" s="249" customFormat="1" ht="36" outlineLevel="3" spans="1:9">
      <c r="A709" s="261">
        <v>156</v>
      </c>
      <c r="B709" s="153" t="s">
        <v>1806</v>
      </c>
      <c r="C709" s="153" t="s">
        <v>1816</v>
      </c>
      <c r="D709" s="153" t="s">
        <v>2532</v>
      </c>
      <c r="E709" s="154" t="s">
        <v>17</v>
      </c>
      <c r="F709" s="155">
        <v>6</v>
      </c>
      <c r="G709" s="156"/>
      <c r="H709" s="155"/>
      <c r="I709" s="266"/>
    </row>
    <row r="710" s="249" customFormat="1" ht="36" outlineLevel="3" spans="1:9">
      <c r="A710" s="261">
        <v>157</v>
      </c>
      <c r="B710" s="153" t="s">
        <v>1809</v>
      </c>
      <c r="C710" s="153" t="s">
        <v>1816</v>
      </c>
      <c r="D710" s="153" t="s">
        <v>2533</v>
      </c>
      <c r="E710" s="154" t="s">
        <v>17</v>
      </c>
      <c r="F710" s="155">
        <v>2</v>
      </c>
      <c r="G710" s="156"/>
      <c r="H710" s="155"/>
      <c r="I710" s="266"/>
    </row>
    <row r="711" s="249" customFormat="1" ht="36" outlineLevel="3" spans="1:9">
      <c r="A711" s="261">
        <v>158</v>
      </c>
      <c r="B711" s="153" t="s">
        <v>2534</v>
      </c>
      <c r="C711" s="153" t="s">
        <v>2535</v>
      </c>
      <c r="D711" s="153" t="s">
        <v>2536</v>
      </c>
      <c r="E711" s="154" t="s">
        <v>421</v>
      </c>
      <c r="F711" s="155">
        <v>7.3</v>
      </c>
      <c r="G711" s="156"/>
      <c r="H711" s="155"/>
      <c r="I711" s="266"/>
    </row>
    <row r="712" s="249" customFormat="1" ht="36" outlineLevel="3" spans="1:9">
      <c r="A712" s="261">
        <v>159</v>
      </c>
      <c r="B712" s="153" t="s">
        <v>2537</v>
      </c>
      <c r="C712" s="153" t="s">
        <v>2538</v>
      </c>
      <c r="D712" s="153" t="s">
        <v>2539</v>
      </c>
      <c r="E712" s="154" t="s">
        <v>421</v>
      </c>
      <c r="F712" s="155">
        <v>2.4</v>
      </c>
      <c r="G712" s="156"/>
      <c r="H712" s="155"/>
      <c r="I712" s="266"/>
    </row>
    <row r="713" s="249" customFormat="1" ht="24" outlineLevel="3" spans="1:9">
      <c r="A713" s="261">
        <v>160</v>
      </c>
      <c r="B713" s="153" t="s">
        <v>2540</v>
      </c>
      <c r="C713" s="153" t="s">
        <v>2541</v>
      </c>
      <c r="D713" s="153" t="s">
        <v>2542</v>
      </c>
      <c r="E713" s="154" t="s">
        <v>421</v>
      </c>
      <c r="F713" s="155">
        <v>1.5</v>
      </c>
      <c r="G713" s="156"/>
      <c r="H713" s="155"/>
      <c r="I713" s="266"/>
    </row>
    <row r="714" s="249" customFormat="1" ht="24" outlineLevel="3" spans="1:9">
      <c r="A714" s="261">
        <v>161</v>
      </c>
      <c r="B714" s="153" t="s">
        <v>2543</v>
      </c>
      <c r="C714" s="153" t="s">
        <v>2544</v>
      </c>
      <c r="D714" s="153" t="s">
        <v>2542</v>
      </c>
      <c r="E714" s="154" t="s">
        <v>421</v>
      </c>
      <c r="F714" s="155">
        <v>1.2</v>
      </c>
      <c r="G714" s="156"/>
      <c r="H714" s="155"/>
      <c r="I714" s="266"/>
    </row>
    <row r="715" s="249" customFormat="1" ht="24" outlineLevel="3" spans="1:9">
      <c r="A715" s="261">
        <v>162</v>
      </c>
      <c r="B715" s="153" t="s">
        <v>2545</v>
      </c>
      <c r="C715" s="153" t="s">
        <v>2546</v>
      </c>
      <c r="D715" s="153" t="s">
        <v>2547</v>
      </c>
      <c r="E715" s="154" t="s">
        <v>421</v>
      </c>
      <c r="F715" s="155">
        <v>9.51</v>
      </c>
      <c r="G715" s="156"/>
      <c r="H715" s="155"/>
      <c r="I715" s="266"/>
    </row>
    <row r="716" s="249" customFormat="1" ht="24" outlineLevel="3" spans="1:9">
      <c r="A716" s="261">
        <v>163</v>
      </c>
      <c r="B716" s="153" t="s">
        <v>2548</v>
      </c>
      <c r="C716" s="153" t="s">
        <v>2546</v>
      </c>
      <c r="D716" s="153" t="s">
        <v>2542</v>
      </c>
      <c r="E716" s="154" t="s">
        <v>421</v>
      </c>
      <c r="F716" s="155">
        <v>18.68</v>
      </c>
      <c r="G716" s="156"/>
      <c r="H716" s="155"/>
      <c r="I716" s="266"/>
    </row>
    <row r="717" s="249" customFormat="1" ht="24" outlineLevel="3" spans="1:9">
      <c r="A717" s="261">
        <v>164</v>
      </c>
      <c r="B717" s="153" t="s">
        <v>2549</v>
      </c>
      <c r="C717" s="153" t="s">
        <v>2550</v>
      </c>
      <c r="D717" s="153" t="s">
        <v>2551</v>
      </c>
      <c r="E717" s="154" t="s">
        <v>421</v>
      </c>
      <c r="F717" s="155">
        <v>16</v>
      </c>
      <c r="G717" s="156"/>
      <c r="H717" s="155"/>
      <c r="I717" s="266"/>
    </row>
    <row r="718" s="249" customFormat="1" ht="24" outlineLevel="3" spans="1:9">
      <c r="A718" s="261">
        <v>165</v>
      </c>
      <c r="B718" s="153" t="s">
        <v>2552</v>
      </c>
      <c r="C718" s="153" t="s">
        <v>2553</v>
      </c>
      <c r="D718" s="153" t="s">
        <v>2554</v>
      </c>
      <c r="E718" s="154" t="s">
        <v>421</v>
      </c>
      <c r="F718" s="155">
        <v>3.68</v>
      </c>
      <c r="G718" s="156"/>
      <c r="H718" s="155"/>
      <c r="I718" s="266"/>
    </row>
    <row r="719" s="249" customFormat="1" ht="24" outlineLevel="3" spans="1:9">
      <c r="A719" s="261">
        <v>166</v>
      </c>
      <c r="B719" s="153" t="s">
        <v>2555</v>
      </c>
      <c r="C719" s="153" t="s">
        <v>2556</v>
      </c>
      <c r="D719" s="153" t="s">
        <v>2557</v>
      </c>
      <c r="E719" s="154" t="s">
        <v>17</v>
      </c>
      <c r="F719" s="155">
        <v>5</v>
      </c>
      <c r="G719" s="156"/>
      <c r="H719" s="155"/>
      <c r="I719" s="266"/>
    </row>
    <row r="720" s="249" customFormat="1" ht="24" outlineLevel="3" spans="1:9">
      <c r="A720" s="261">
        <v>167</v>
      </c>
      <c r="B720" s="153" t="s">
        <v>2558</v>
      </c>
      <c r="C720" s="153" t="s">
        <v>2556</v>
      </c>
      <c r="D720" s="153" t="s">
        <v>2559</v>
      </c>
      <c r="E720" s="154" t="s">
        <v>17</v>
      </c>
      <c r="F720" s="155">
        <v>5</v>
      </c>
      <c r="G720" s="156"/>
      <c r="H720" s="155"/>
      <c r="I720" s="266"/>
    </row>
    <row r="721" s="249" customFormat="1" ht="20" customHeight="1" outlineLevel="2" spans="1:9">
      <c r="A721" s="261"/>
      <c r="B721" s="153"/>
      <c r="C721" s="153" t="s">
        <v>120</v>
      </c>
      <c r="D721" s="153"/>
      <c r="E721" s="153"/>
      <c r="F721" s="155"/>
      <c r="G721" s="156"/>
      <c r="H721" s="262"/>
      <c r="I721" s="266"/>
    </row>
    <row r="722" s="249" customFormat="1" ht="36" outlineLevel="3" spans="1:9">
      <c r="A722" s="261">
        <v>168</v>
      </c>
      <c r="B722" s="153" t="s">
        <v>2560</v>
      </c>
      <c r="C722" s="153" t="s">
        <v>2561</v>
      </c>
      <c r="D722" s="153" t="s">
        <v>2562</v>
      </c>
      <c r="E722" s="154" t="s">
        <v>1349</v>
      </c>
      <c r="F722" s="155">
        <v>1</v>
      </c>
      <c r="G722" s="156"/>
      <c r="H722" s="155"/>
      <c r="I722" s="266"/>
    </row>
    <row r="723" s="249" customFormat="1" ht="36" outlineLevel="3" spans="1:9">
      <c r="A723" s="261">
        <v>169</v>
      </c>
      <c r="B723" s="153" t="s">
        <v>2563</v>
      </c>
      <c r="C723" s="153" t="s">
        <v>2564</v>
      </c>
      <c r="D723" s="153" t="s">
        <v>2565</v>
      </c>
      <c r="E723" s="154" t="s">
        <v>1780</v>
      </c>
      <c r="F723" s="155">
        <v>1</v>
      </c>
      <c r="G723" s="156"/>
      <c r="H723" s="155"/>
      <c r="I723" s="266"/>
    </row>
    <row r="724" s="249" customFormat="1" ht="20" customHeight="1" outlineLevel="2" spans="1:9">
      <c r="A724" s="261"/>
      <c r="B724" s="153"/>
      <c r="C724" s="153" t="s">
        <v>2566</v>
      </c>
      <c r="D724" s="153"/>
      <c r="E724" s="153"/>
      <c r="F724" s="155"/>
      <c r="G724" s="156"/>
      <c r="H724" s="262"/>
      <c r="I724" s="266"/>
    </row>
    <row r="725" s="249" customFormat="1" ht="36" outlineLevel="3" spans="1:9">
      <c r="A725" s="261">
        <v>170</v>
      </c>
      <c r="B725" s="153" t="s">
        <v>2567</v>
      </c>
      <c r="C725" s="153" t="s">
        <v>2568</v>
      </c>
      <c r="D725" s="153" t="s">
        <v>2569</v>
      </c>
      <c r="E725" s="154" t="s">
        <v>9</v>
      </c>
      <c r="F725" s="155">
        <v>1</v>
      </c>
      <c r="G725" s="156"/>
      <c r="H725" s="155"/>
      <c r="I725" s="266"/>
    </row>
    <row r="726" s="249" customFormat="1" ht="36" outlineLevel="3" spans="1:9">
      <c r="A726" s="261">
        <v>171</v>
      </c>
      <c r="B726" s="153" t="s">
        <v>2570</v>
      </c>
      <c r="C726" s="153" t="s">
        <v>2571</v>
      </c>
      <c r="D726" s="153" t="s">
        <v>2572</v>
      </c>
      <c r="E726" s="154" t="s">
        <v>9</v>
      </c>
      <c r="F726" s="155">
        <v>1</v>
      </c>
      <c r="G726" s="156"/>
      <c r="H726" s="155"/>
      <c r="I726" s="266"/>
    </row>
    <row r="727" s="249" customFormat="1" ht="36" outlineLevel="3" spans="1:9">
      <c r="A727" s="261">
        <v>172</v>
      </c>
      <c r="B727" s="153" t="s">
        <v>2573</v>
      </c>
      <c r="C727" s="153" t="s">
        <v>2574</v>
      </c>
      <c r="D727" s="153" t="s">
        <v>2575</v>
      </c>
      <c r="E727" s="154" t="s">
        <v>17</v>
      </c>
      <c r="F727" s="155">
        <v>1</v>
      </c>
      <c r="G727" s="156"/>
      <c r="H727" s="155"/>
      <c r="I727" s="266"/>
    </row>
    <row r="728" s="249" customFormat="1" ht="36" outlineLevel="3" spans="1:9">
      <c r="A728" s="261">
        <v>173</v>
      </c>
      <c r="B728" s="153" t="s">
        <v>2576</v>
      </c>
      <c r="C728" s="153" t="s">
        <v>2577</v>
      </c>
      <c r="D728" s="153" t="s">
        <v>2578</v>
      </c>
      <c r="E728" s="154" t="s">
        <v>17</v>
      </c>
      <c r="F728" s="155">
        <v>1</v>
      </c>
      <c r="G728" s="156"/>
      <c r="H728" s="155"/>
      <c r="I728" s="266"/>
    </row>
    <row r="729" s="251" customFormat="1" ht="20" customHeight="1" outlineLevel="1" spans="1:16384">
      <c r="A729" s="261"/>
      <c r="B729" s="153"/>
      <c r="C729" s="153" t="s">
        <v>2579</v>
      </c>
      <c r="D729" s="153"/>
      <c r="E729" s="153"/>
      <c r="F729" s="155"/>
      <c r="G729" s="156"/>
      <c r="H729" s="262"/>
      <c r="I729" s="266"/>
      <c r="XFC729" s="267"/>
      <c r="XFD729" s="267"/>
    </row>
    <row r="730" s="249" customFormat="1" ht="60" outlineLevel="3" spans="1:9">
      <c r="A730" s="261">
        <v>174</v>
      </c>
      <c r="B730" s="153" t="s">
        <v>2580</v>
      </c>
      <c r="C730" s="153" t="s">
        <v>2581</v>
      </c>
      <c r="D730" s="153" t="s">
        <v>2582</v>
      </c>
      <c r="E730" s="154" t="s">
        <v>9</v>
      </c>
      <c r="F730" s="155">
        <v>2</v>
      </c>
      <c r="G730" s="156"/>
      <c r="H730" s="155"/>
      <c r="I730" s="266"/>
    </row>
    <row r="731" s="249" customFormat="1" ht="60" outlineLevel="3" spans="1:9">
      <c r="A731" s="261">
        <v>175</v>
      </c>
      <c r="B731" s="153" t="s">
        <v>2583</v>
      </c>
      <c r="C731" s="153" t="s">
        <v>2584</v>
      </c>
      <c r="D731" s="153" t="s">
        <v>2585</v>
      </c>
      <c r="E731" s="154" t="s">
        <v>9</v>
      </c>
      <c r="F731" s="155">
        <v>2</v>
      </c>
      <c r="G731" s="156"/>
      <c r="H731" s="155"/>
      <c r="I731" s="266"/>
    </row>
    <row r="732" s="249" customFormat="1" ht="60" outlineLevel="3" spans="1:9">
      <c r="A732" s="261">
        <v>176</v>
      </c>
      <c r="B732" s="153" t="s">
        <v>2586</v>
      </c>
      <c r="C732" s="153" t="s">
        <v>2587</v>
      </c>
      <c r="D732" s="153" t="s">
        <v>2588</v>
      </c>
      <c r="E732" s="154" t="s">
        <v>9</v>
      </c>
      <c r="F732" s="155">
        <v>1</v>
      </c>
      <c r="G732" s="156"/>
      <c r="H732" s="155"/>
      <c r="I732" s="266"/>
    </row>
    <row r="733" s="249" customFormat="1" ht="60" outlineLevel="3" spans="1:9">
      <c r="A733" s="261">
        <v>177</v>
      </c>
      <c r="B733" s="153" t="s">
        <v>2589</v>
      </c>
      <c r="C733" s="153" t="s">
        <v>2590</v>
      </c>
      <c r="D733" s="153" t="s">
        <v>2591</v>
      </c>
      <c r="E733" s="154" t="s">
        <v>9</v>
      </c>
      <c r="F733" s="155">
        <v>3</v>
      </c>
      <c r="G733" s="156"/>
      <c r="H733" s="155"/>
      <c r="I733" s="266"/>
    </row>
    <row r="734" s="249" customFormat="1" ht="60" outlineLevel="3" spans="1:9">
      <c r="A734" s="261">
        <v>178</v>
      </c>
      <c r="B734" s="153" t="s">
        <v>2592</v>
      </c>
      <c r="C734" s="153" t="s">
        <v>2593</v>
      </c>
      <c r="D734" s="153" t="s">
        <v>2594</v>
      </c>
      <c r="E734" s="154" t="s">
        <v>9</v>
      </c>
      <c r="F734" s="155">
        <v>1</v>
      </c>
      <c r="G734" s="156"/>
      <c r="H734" s="155"/>
      <c r="I734" s="266"/>
    </row>
    <row r="735" s="249" customFormat="1" ht="60" outlineLevel="3" spans="1:9">
      <c r="A735" s="261">
        <v>179</v>
      </c>
      <c r="B735" s="153" t="s">
        <v>2595</v>
      </c>
      <c r="C735" s="153" t="s">
        <v>2596</v>
      </c>
      <c r="D735" s="153" t="s">
        <v>2597</v>
      </c>
      <c r="E735" s="154" t="s">
        <v>9</v>
      </c>
      <c r="F735" s="155">
        <v>2</v>
      </c>
      <c r="G735" s="156"/>
      <c r="H735" s="155"/>
      <c r="I735" s="266"/>
    </row>
    <row r="736" s="249" customFormat="1" ht="60" outlineLevel="3" spans="1:9">
      <c r="A736" s="261">
        <v>180</v>
      </c>
      <c r="B736" s="153" t="s">
        <v>2598</v>
      </c>
      <c r="C736" s="153" t="s">
        <v>2599</v>
      </c>
      <c r="D736" s="153" t="s">
        <v>2600</v>
      </c>
      <c r="E736" s="154" t="s">
        <v>9</v>
      </c>
      <c r="F736" s="155">
        <v>3</v>
      </c>
      <c r="G736" s="156"/>
      <c r="H736" s="155"/>
      <c r="I736" s="266"/>
    </row>
    <row r="737" s="249" customFormat="1" ht="60" outlineLevel="3" spans="1:9">
      <c r="A737" s="261">
        <v>181</v>
      </c>
      <c r="B737" s="153" t="s">
        <v>2601</v>
      </c>
      <c r="C737" s="153" t="s">
        <v>2602</v>
      </c>
      <c r="D737" s="153" t="s">
        <v>2603</v>
      </c>
      <c r="E737" s="154" t="s">
        <v>9</v>
      </c>
      <c r="F737" s="155">
        <v>1</v>
      </c>
      <c r="G737" s="156"/>
      <c r="H737" s="155"/>
      <c r="I737" s="266"/>
    </row>
    <row r="738" s="249" customFormat="1" ht="60" outlineLevel="3" spans="1:9">
      <c r="A738" s="261">
        <v>182</v>
      </c>
      <c r="B738" s="153" t="s">
        <v>2604</v>
      </c>
      <c r="C738" s="153" t="s">
        <v>2605</v>
      </c>
      <c r="D738" s="153" t="s">
        <v>2606</v>
      </c>
      <c r="E738" s="154" t="s">
        <v>9</v>
      </c>
      <c r="F738" s="155">
        <v>2</v>
      </c>
      <c r="G738" s="156"/>
      <c r="H738" s="155"/>
      <c r="I738" s="266"/>
    </row>
    <row r="739" s="249" customFormat="1" ht="60" outlineLevel="3" spans="1:9">
      <c r="A739" s="261">
        <v>183</v>
      </c>
      <c r="B739" s="153" t="s">
        <v>2607</v>
      </c>
      <c r="C739" s="153" t="s">
        <v>2608</v>
      </c>
      <c r="D739" s="153" t="s">
        <v>2609</v>
      </c>
      <c r="E739" s="154" t="s">
        <v>9</v>
      </c>
      <c r="F739" s="155">
        <v>1</v>
      </c>
      <c r="G739" s="156"/>
      <c r="H739" s="155"/>
      <c r="I739" s="266"/>
    </row>
    <row r="740" s="249" customFormat="1" ht="60" outlineLevel="3" spans="1:9">
      <c r="A740" s="261">
        <v>184</v>
      </c>
      <c r="B740" s="153" t="s">
        <v>2610</v>
      </c>
      <c r="C740" s="153" t="s">
        <v>2611</v>
      </c>
      <c r="D740" s="153" t="s">
        <v>2612</v>
      </c>
      <c r="E740" s="154" t="s">
        <v>9</v>
      </c>
      <c r="F740" s="155">
        <v>1</v>
      </c>
      <c r="G740" s="156"/>
      <c r="H740" s="155"/>
      <c r="I740" s="266"/>
    </row>
    <row r="741" s="249" customFormat="1" ht="36" outlineLevel="3" spans="1:9">
      <c r="A741" s="261">
        <v>185</v>
      </c>
      <c r="B741" s="153" t="s">
        <v>1741</v>
      </c>
      <c r="C741" s="153" t="s">
        <v>1742</v>
      </c>
      <c r="D741" s="153" t="s">
        <v>2613</v>
      </c>
      <c r="E741" s="154" t="s">
        <v>9</v>
      </c>
      <c r="F741" s="155">
        <v>6</v>
      </c>
      <c r="G741" s="156"/>
      <c r="H741" s="155"/>
      <c r="I741" s="266"/>
    </row>
    <row r="742" s="249" customFormat="1" ht="36" outlineLevel="3" spans="1:9">
      <c r="A742" s="261">
        <v>186</v>
      </c>
      <c r="B742" s="153" t="s">
        <v>2614</v>
      </c>
      <c r="C742" s="153" t="s">
        <v>1742</v>
      </c>
      <c r="D742" s="153" t="s">
        <v>2615</v>
      </c>
      <c r="E742" s="154" t="s">
        <v>9</v>
      </c>
      <c r="F742" s="155">
        <v>22</v>
      </c>
      <c r="G742" s="156"/>
      <c r="H742" s="155"/>
      <c r="I742" s="266"/>
    </row>
    <row r="743" s="249" customFormat="1" ht="36" outlineLevel="3" spans="1:9">
      <c r="A743" s="261">
        <v>187</v>
      </c>
      <c r="B743" s="153" t="s">
        <v>2616</v>
      </c>
      <c r="C743" s="153" t="s">
        <v>2483</v>
      </c>
      <c r="D743" s="153" t="s">
        <v>2617</v>
      </c>
      <c r="E743" s="154" t="s">
        <v>9</v>
      </c>
      <c r="F743" s="155">
        <v>51</v>
      </c>
      <c r="G743" s="156"/>
      <c r="H743" s="155"/>
      <c r="I743" s="266"/>
    </row>
    <row r="744" s="249" customFormat="1" ht="36" outlineLevel="3" spans="1:9">
      <c r="A744" s="261">
        <v>188</v>
      </c>
      <c r="B744" s="153" t="s">
        <v>2618</v>
      </c>
      <c r="C744" s="153" t="s">
        <v>2619</v>
      </c>
      <c r="D744" s="153" t="s">
        <v>2620</v>
      </c>
      <c r="E744" s="154" t="s">
        <v>417</v>
      </c>
      <c r="F744" s="155">
        <v>1.2</v>
      </c>
      <c r="G744" s="156"/>
      <c r="H744" s="155"/>
      <c r="I744" s="266"/>
    </row>
    <row r="745" s="249" customFormat="1" ht="48" outlineLevel="3" spans="1:9">
      <c r="A745" s="261">
        <v>189</v>
      </c>
      <c r="B745" s="153" t="s">
        <v>2621</v>
      </c>
      <c r="C745" s="153" t="s">
        <v>2622</v>
      </c>
      <c r="D745" s="153" t="s">
        <v>2623</v>
      </c>
      <c r="E745" s="154" t="s">
        <v>17</v>
      </c>
      <c r="F745" s="155">
        <v>1</v>
      </c>
      <c r="G745" s="156"/>
      <c r="H745" s="155"/>
      <c r="I745" s="266"/>
    </row>
    <row r="746" s="249" customFormat="1" ht="48" outlineLevel="3" spans="1:9">
      <c r="A746" s="261">
        <v>190</v>
      </c>
      <c r="B746" s="153" t="s">
        <v>2624</v>
      </c>
      <c r="C746" s="153" t="s">
        <v>2625</v>
      </c>
      <c r="D746" s="153" t="s">
        <v>2626</v>
      </c>
      <c r="E746" s="154" t="s">
        <v>17</v>
      </c>
      <c r="F746" s="155">
        <v>2</v>
      </c>
      <c r="G746" s="156"/>
      <c r="H746" s="155"/>
      <c r="I746" s="266"/>
    </row>
    <row r="747" s="249" customFormat="1" ht="48" outlineLevel="3" spans="1:9">
      <c r="A747" s="261">
        <v>191</v>
      </c>
      <c r="B747" s="153" t="s">
        <v>2627</v>
      </c>
      <c r="C747" s="153" t="s">
        <v>2625</v>
      </c>
      <c r="D747" s="153" t="s">
        <v>2628</v>
      </c>
      <c r="E747" s="154" t="s">
        <v>17</v>
      </c>
      <c r="F747" s="155">
        <v>1</v>
      </c>
      <c r="G747" s="156"/>
      <c r="H747" s="155"/>
      <c r="I747" s="266"/>
    </row>
    <row r="748" s="249" customFormat="1" ht="48" outlineLevel="3" spans="1:9">
      <c r="A748" s="261">
        <v>192</v>
      </c>
      <c r="B748" s="153" t="s">
        <v>2629</v>
      </c>
      <c r="C748" s="153" t="s">
        <v>2625</v>
      </c>
      <c r="D748" s="153" t="s">
        <v>2630</v>
      </c>
      <c r="E748" s="154" t="s">
        <v>17</v>
      </c>
      <c r="F748" s="155">
        <v>1</v>
      </c>
      <c r="G748" s="156"/>
      <c r="H748" s="155"/>
      <c r="I748" s="266"/>
    </row>
    <row r="749" s="249" customFormat="1" ht="48" outlineLevel="3" spans="1:9">
      <c r="A749" s="261">
        <v>193</v>
      </c>
      <c r="B749" s="153" t="s">
        <v>2631</v>
      </c>
      <c r="C749" s="153" t="s">
        <v>2625</v>
      </c>
      <c r="D749" s="153" t="s">
        <v>2632</v>
      </c>
      <c r="E749" s="154" t="s">
        <v>17</v>
      </c>
      <c r="F749" s="155">
        <v>4</v>
      </c>
      <c r="G749" s="156"/>
      <c r="H749" s="155"/>
      <c r="I749" s="266"/>
    </row>
    <row r="750" s="249" customFormat="1" ht="48" outlineLevel="3" spans="1:9">
      <c r="A750" s="261">
        <v>194</v>
      </c>
      <c r="B750" s="153" t="s">
        <v>2633</v>
      </c>
      <c r="C750" s="153" t="s">
        <v>2625</v>
      </c>
      <c r="D750" s="153" t="s">
        <v>2634</v>
      </c>
      <c r="E750" s="154" t="s">
        <v>17</v>
      </c>
      <c r="F750" s="155">
        <v>1</v>
      </c>
      <c r="G750" s="156"/>
      <c r="H750" s="155"/>
      <c r="I750" s="266"/>
    </row>
    <row r="751" s="249" customFormat="1" ht="48" outlineLevel="3" spans="1:9">
      <c r="A751" s="261">
        <v>195</v>
      </c>
      <c r="B751" s="153" t="s">
        <v>2635</v>
      </c>
      <c r="C751" s="153" t="s">
        <v>2625</v>
      </c>
      <c r="D751" s="153" t="s">
        <v>2636</v>
      </c>
      <c r="E751" s="154" t="s">
        <v>17</v>
      </c>
      <c r="F751" s="155">
        <v>1</v>
      </c>
      <c r="G751" s="156"/>
      <c r="H751" s="155"/>
      <c r="I751" s="266"/>
    </row>
    <row r="752" s="249" customFormat="1" ht="48" outlineLevel="3" spans="1:9">
      <c r="A752" s="261">
        <v>196</v>
      </c>
      <c r="B752" s="153" t="s">
        <v>2637</v>
      </c>
      <c r="C752" s="153" t="s">
        <v>2638</v>
      </c>
      <c r="D752" s="153" t="s">
        <v>2639</v>
      </c>
      <c r="E752" s="154" t="s">
        <v>17</v>
      </c>
      <c r="F752" s="155">
        <v>2</v>
      </c>
      <c r="G752" s="156"/>
      <c r="H752" s="155"/>
      <c r="I752" s="266"/>
    </row>
    <row r="753" s="249" customFormat="1" ht="48" outlineLevel="3" spans="1:9">
      <c r="A753" s="261">
        <v>197</v>
      </c>
      <c r="B753" s="153" t="s">
        <v>2640</v>
      </c>
      <c r="C753" s="153" t="s">
        <v>2638</v>
      </c>
      <c r="D753" s="153" t="s">
        <v>2641</v>
      </c>
      <c r="E753" s="154" t="s">
        <v>17</v>
      </c>
      <c r="F753" s="155">
        <v>4</v>
      </c>
      <c r="G753" s="156"/>
      <c r="H753" s="155"/>
      <c r="I753" s="266"/>
    </row>
    <row r="754" s="249" customFormat="1" ht="48" outlineLevel="3" spans="1:9">
      <c r="A754" s="261">
        <v>198</v>
      </c>
      <c r="B754" s="153" t="s">
        <v>2642</v>
      </c>
      <c r="C754" s="153" t="s">
        <v>2638</v>
      </c>
      <c r="D754" s="153" t="s">
        <v>2643</v>
      </c>
      <c r="E754" s="154" t="s">
        <v>17</v>
      </c>
      <c r="F754" s="155">
        <v>1</v>
      </c>
      <c r="G754" s="156"/>
      <c r="H754" s="155"/>
      <c r="I754" s="266"/>
    </row>
    <row r="755" s="249" customFormat="1" ht="48" outlineLevel="3" spans="1:9">
      <c r="A755" s="261">
        <v>199</v>
      </c>
      <c r="B755" s="153" t="s">
        <v>2644</v>
      </c>
      <c r="C755" s="153" t="s">
        <v>2638</v>
      </c>
      <c r="D755" s="153" t="s">
        <v>2645</v>
      </c>
      <c r="E755" s="154" t="s">
        <v>17</v>
      </c>
      <c r="F755" s="155">
        <v>1</v>
      </c>
      <c r="G755" s="156"/>
      <c r="H755" s="155"/>
      <c r="I755" s="266"/>
    </row>
    <row r="756" s="249" customFormat="1" ht="48" outlineLevel="3" spans="1:9">
      <c r="A756" s="261">
        <v>200</v>
      </c>
      <c r="B756" s="153" t="s">
        <v>2646</v>
      </c>
      <c r="C756" s="153" t="s">
        <v>2638</v>
      </c>
      <c r="D756" s="153" t="s">
        <v>2647</v>
      </c>
      <c r="E756" s="154" t="s">
        <v>17</v>
      </c>
      <c r="F756" s="155">
        <v>2</v>
      </c>
      <c r="G756" s="156"/>
      <c r="H756" s="155"/>
      <c r="I756" s="266"/>
    </row>
    <row r="757" s="249" customFormat="1" ht="48" outlineLevel="3" spans="1:9">
      <c r="A757" s="261">
        <v>201</v>
      </c>
      <c r="B757" s="153" t="s">
        <v>2648</v>
      </c>
      <c r="C757" s="153" t="s">
        <v>2638</v>
      </c>
      <c r="D757" s="153" t="s">
        <v>2649</v>
      </c>
      <c r="E757" s="154" t="s">
        <v>17</v>
      </c>
      <c r="F757" s="155">
        <v>2</v>
      </c>
      <c r="G757" s="156"/>
      <c r="H757" s="155"/>
      <c r="I757" s="266"/>
    </row>
    <row r="758" s="249" customFormat="1" ht="48" outlineLevel="3" spans="1:9">
      <c r="A758" s="261">
        <v>202</v>
      </c>
      <c r="B758" s="153" t="s">
        <v>2650</v>
      </c>
      <c r="C758" s="153" t="s">
        <v>2638</v>
      </c>
      <c r="D758" s="153" t="s">
        <v>2651</v>
      </c>
      <c r="E758" s="154" t="s">
        <v>17</v>
      </c>
      <c r="F758" s="155">
        <v>9</v>
      </c>
      <c r="G758" s="156"/>
      <c r="H758" s="155"/>
      <c r="I758" s="266"/>
    </row>
    <row r="759" s="249" customFormat="1" ht="48" outlineLevel="3" spans="1:9">
      <c r="A759" s="261">
        <v>203</v>
      </c>
      <c r="B759" s="153" t="s">
        <v>2652</v>
      </c>
      <c r="C759" s="153" t="s">
        <v>2638</v>
      </c>
      <c r="D759" s="153" t="s">
        <v>2653</v>
      </c>
      <c r="E759" s="154" t="s">
        <v>17</v>
      </c>
      <c r="F759" s="155">
        <v>1</v>
      </c>
      <c r="G759" s="156"/>
      <c r="H759" s="155"/>
      <c r="I759" s="266"/>
    </row>
    <row r="760" s="249" customFormat="1" ht="48" outlineLevel="3" spans="1:9">
      <c r="A760" s="261">
        <v>204</v>
      </c>
      <c r="B760" s="153" t="s">
        <v>2654</v>
      </c>
      <c r="C760" s="153" t="s">
        <v>2638</v>
      </c>
      <c r="D760" s="153" t="s">
        <v>2655</v>
      </c>
      <c r="E760" s="154" t="s">
        <v>17</v>
      </c>
      <c r="F760" s="155">
        <v>4</v>
      </c>
      <c r="G760" s="156"/>
      <c r="H760" s="155"/>
      <c r="I760" s="266"/>
    </row>
    <row r="761" s="249" customFormat="1" ht="48" outlineLevel="3" spans="1:9">
      <c r="A761" s="261">
        <v>205</v>
      </c>
      <c r="B761" s="153" t="s">
        <v>2656</v>
      </c>
      <c r="C761" s="153" t="s">
        <v>2638</v>
      </c>
      <c r="D761" s="153" t="s">
        <v>2657</v>
      </c>
      <c r="E761" s="154" t="s">
        <v>17</v>
      </c>
      <c r="F761" s="155">
        <v>1</v>
      </c>
      <c r="G761" s="156"/>
      <c r="H761" s="155"/>
      <c r="I761" s="266"/>
    </row>
    <row r="762" s="249" customFormat="1" ht="48" outlineLevel="3" spans="1:9">
      <c r="A762" s="261">
        <v>206</v>
      </c>
      <c r="B762" s="153" t="s">
        <v>2658</v>
      </c>
      <c r="C762" s="153" t="s">
        <v>2638</v>
      </c>
      <c r="D762" s="153" t="s">
        <v>2659</v>
      </c>
      <c r="E762" s="154" t="s">
        <v>17</v>
      </c>
      <c r="F762" s="155">
        <v>1</v>
      </c>
      <c r="G762" s="156"/>
      <c r="H762" s="155"/>
      <c r="I762" s="266"/>
    </row>
    <row r="763" s="249" customFormat="1" ht="48" outlineLevel="3" spans="1:9">
      <c r="A763" s="261">
        <v>207</v>
      </c>
      <c r="B763" s="153" t="s">
        <v>2660</v>
      </c>
      <c r="C763" s="153" t="s">
        <v>2638</v>
      </c>
      <c r="D763" s="153" t="s">
        <v>2661</v>
      </c>
      <c r="E763" s="154" t="s">
        <v>17</v>
      </c>
      <c r="F763" s="155">
        <v>2</v>
      </c>
      <c r="G763" s="156"/>
      <c r="H763" s="155"/>
      <c r="I763" s="266"/>
    </row>
    <row r="764" s="249" customFormat="1" ht="48" outlineLevel="3" spans="1:9">
      <c r="A764" s="261">
        <v>208</v>
      </c>
      <c r="B764" s="153" t="s">
        <v>2662</v>
      </c>
      <c r="C764" s="153" t="s">
        <v>2663</v>
      </c>
      <c r="D764" s="153" t="s">
        <v>2664</v>
      </c>
      <c r="E764" s="154" t="s">
        <v>17</v>
      </c>
      <c r="F764" s="155">
        <v>2</v>
      </c>
      <c r="G764" s="156"/>
      <c r="H764" s="155"/>
      <c r="I764" s="266"/>
    </row>
    <row r="765" s="249" customFormat="1" ht="48" outlineLevel="3" spans="1:9">
      <c r="A765" s="261">
        <v>209</v>
      </c>
      <c r="B765" s="153" t="s">
        <v>2665</v>
      </c>
      <c r="C765" s="153" t="s">
        <v>2663</v>
      </c>
      <c r="D765" s="153" t="s">
        <v>2666</v>
      </c>
      <c r="E765" s="154" t="s">
        <v>17</v>
      </c>
      <c r="F765" s="155">
        <v>5</v>
      </c>
      <c r="G765" s="156"/>
      <c r="H765" s="155"/>
      <c r="I765" s="266"/>
    </row>
    <row r="766" s="249" customFormat="1" ht="48" outlineLevel="3" spans="1:9">
      <c r="A766" s="261">
        <v>210</v>
      </c>
      <c r="B766" s="153" t="s">
        <v>2667</v>
      </c>
      <c r="C766" s="153" t="s">
        <v>2663</v>
      </c>
      <c r="D766" s="153" t="s">
        <v>2668</v>
      </c>
      <c r="E766" s="154" t="s">
        <v>17</v>
      </c>
      <c r="F766" s="155">
        <v>1</v>
      </c>
      <c r="G766" s="156"/>
      <c r="H766" s="155"/>
      <c r="I766" s="266"/>
    </row>
    <row r="767" s="249" customFormat="1" ht="48" outlineLevel="3" spans="1:9">
      <c r="A767" s="261">
        <v>211</v>
      </c>
      <c r="B767" s="153" t="s">
        <v>2669</v>
      </c>
      <c r="C767" s="153" t="s">
        <v>2663</v>
      </c>
      <c r="D767" s="153" t="s">
        <v>2670</v>
      </c>
      <c r="E767" s="154" t="s">
        <v>17</v>
      </c>
      <c r="F767" s="155">
        <v>1</v>
      </c>
      <c r="G767" s="156"/>
      <c r="H767" s="155"/>
      <c r="I767" s="266"/>
    </row>
    <row r="768" s="249" customFormat="1" ht="48" outlineLevel="3" spans="1:9">
      <c r="A768" s="261">
        <v>212</v>
      </c>
      <c r="B768" s="153" t="s">
        <v>2671</v>
      </c>
      <c r="C768" s="153" t="s">
        <v>2663</v>
      </c>
      <c r="D768" s="153" t="s">
        <v>2672</v>
      </c>
      <c r="E768" s="154" t="s">
        <v>17</v>
      </c>
      <c r="F768" s="155">
        <v>1</v>
      </c>
      <c r="G768" s="156"/>
      <c r="H768" s="155"/>
      <c r="I768" s="266"/>
    </row>
    <row r="769" s="249" customFormat="1" ht="48" outlineLevel="3" spans="1:9">
      <c r="A769" s="261">
        <v>213</v>
      </c>
      <c r="B769" s="153" t="s">
        <v>2673</v>
      </c>
      <c r="C769" s="153" t="s">
        <v>2663</v>
      </c>
      <c r="D769" s="153" t="s">
        <v>2674</v>
      </c>
      <c r="E769" s="154" t="s">
        <v>17</v>
      </c>
      <c r="F769" s="155">
        <v>2</v>
      </c>
      <c r="G769" s="156"/>
      <c r="H769" s="155"/>
      <c r="I769" s="266"/>
    </row>
    <row r="770" s="249" customFormat="1" ht="48" outlineLevel="3" spans="1:9">
      <c r="A770" s="261">
        <v>214</v>
      </c>
      <c r="B770" s="153" t="s">
        <v>2675</v>
      </c>
      <c r="C770" s="153" t="s">
        <v>2676</v>
      </c>
      <c r="D770" s="153" t="s">
        <v>2677</v>
      </c>
      <c r="E770" s="154" t="s">
        <v>17</v>
      </c>
      <c r="F770" s="155">
        <v>2</v>
      </c>
      <c r="G770" s="156"/>
      <c r="H770" s="155"/>
      <c r="I770" s="266"/>
    </row>
    <row r="771" s="249" customFormat="1" ht="48" outlineLevel="3" spans="1:9">
      <c r="A771" s="261">
        <v>215</v>
      </c>
      <c r="B771" s="153" t="s">
        <v>2678</v>
      </c>
      <c r="C771" s="153" t="s">
        <v>2676</v>
      </c>
      <c r="D771" s="153" t="s">
        <v>2679</v>
      </c>
      <c r="E771" s="154" t="s">
        <v>17</v>
      </c>
      <c r="F771" s="155">
        <v>4</v>
      </c>
      <c r="G771" s="156"/>
      <c r="H771" s="155"/>
      <c r="I771" s="266"/>
    </row>
    <row r="772" s="249" customFormat="1" ht="48" outlineLevel="3" spans="1:9">
      <c r="A772" s="261">
        <v>216</v>
      </c>
      <c r="B772" s="153" t="s">
        <v>2680</v>
      </c>
      <c r="C772" s="153" t="s">
        <v>2676</v>
      </c>
      <c r="D772" s="153" t="s">
        <v>2681</v>
      </c>
      <c r="E772" s="154" t="s">
        <v>17</v>
      </c>
      <c r="F772" s="155">
        <v>1</v>
      </c>
      <c r="G772" s="156"/>
      <c r="H772" s="155"/>
      <c r="I772" s="266"/>
    </row>
    <row r="773" s="249" customFormat="1" ht="48" outlineLevel="3" spans="1:9">
      <c r="A773" s="261">
        <v>217</v>
      </c>
      <c r="B773" s="153" t="s">
        <v>2682</v>
      </c>
      <c r="C773" s="153" t="s">
        <v>2676</v>
      </c>
      <c r="D773" s="153" t="s">
        <v>2683</v>
      </c>
      <c r="E773" s="154" t="s">
        <v>17</v>
      </c>
      <c r="F773" s="155">
        <v>3</v>
      </c>
      <c r="G773" s="156"/>
      <c r="H773" s="155"/>
      <c r="I773" s="266"/>
    </row>
    <row r="774" s="249" customFormat="1" ht="48" outlineLevel="3" spans="1:9">
      <c r="A774" s="261">
        <v>218</v>
      </c>
      <c r="B774" s="153" t="s">
        <v>2684</v>
      </c>
      <c r="C774" s="153" t="s">
        <v>2676</v>
      </c>
      <c r="D774" s="153" t="s">
        <v>2685</v>
      </c>
      <c r="E774" s="154" t="s">
        <v>17</v>
      </c>
      <c r="F774" s="155">
        <v>1</v>
      </c>
      <c r="G774" s="156"/>
      <c r="H774" s="155"/>
      <c r="I774" s="266"/>
    </row>
    <row r="775" s="249" customFormat="1" ht="48" outlineLevel="3" spans="1:9">
      <c r="A775" s="261">
        <v>219</v>
      </c>
      <c r="B775" s="153" t="s">
        <v>2686</v>
      </c>
      <c r="C775" s="153" t="s">
        <v>2676</v>
      </c>
      <c r="D775" s="153" t="s">
        <v>2687</v>
      </c>
      <c r="E775" s="154" t="s">
        <v>17</v>
      </c>
      <c r="F775" s="155">
        <v>2</v>
      </c>
      <c r="G775" s="156"/>
      <c r="H775" s="155"/>
      <c r="I775" s="266"/>
    </row>
    <row r="776" s="249" customFormat="1" ht="48" outlineLevel="3" spans="1:9">
      <c r="A776" s="261">
        <v>220</v>
      </c>
      <c r="B776" s="153" t="s">
        <v>2688</v>
      </c>
      <c r="C776" s="153" t="s">
        <v>2676</v>
      </c>
      <c r="D776" s="153" t="s">
        <v>2689</v>
      </c>
      <c r="E776" s="154" t="s">
        <v>17</v>
      </c>
      <c r="F776" s="155">
        <v>1</v>
      </c>
      <c r="G776" s="156"/>
      <c r="H776" s="155"/>
      <c r="I776" s="266"/>
    </row>
    <row r="777" s="249" customFormat="1" ht="48" outlineLevel="3" spans="1:9">
      <c r="A777" s="261">
        <v>221</v>
      </c>
      <c r="B777" s="153" t="s">
        <v>2690</v>
      </c>
      <c r="C777" s="153" t="s">
        <v>2676</v>
      </c>
      <c r="D777" s="153" t="s">
        <v>2691</v>
      </c>
      <c r="E777" s="154" t="s">
        <v>17</v>
      </c>
      <c r="F777" s="155">
        <v>1</v>
      </c>
      <c r="G777" s="156"/>
      <c r="H777" s="155"/>
      <c r="I777" s="266"/>
    </row>
    <row r="778" s="249" customFormat="1" ht="48" outlineLevel="3" spans="1:9">
      <c r="A778" s="261">
        <v>222</v>
      </c>
      <c r="B778" s="153" t="s">
        <v>2692</v>
      </c>
      <c r="C778" s="153" t="s">
        <v>2693</v>
      </c>
      <c r="D778" s="153" t="s">
        <v>2694</v>
      </c>
      <c r="E778" s="154" t="s">
        <v>17</v>
      </c>
      <c r="F778" s="155">
        <v>74</v>
      </c>
      <c r="G778" s="156"/>
      <c r="H778" s="155"/>
      <c r="I778" s="266"/>
    </row>
    <row r="779" s="249" customFormat="1" ht="36" outlineLevel="3" spans="1:9">
      <c r="A779" s="261">
        <v>223</v>
      </c>
      <c r="B779" s="153" t="s">
        <v>2695</v>
      </c>
      <c r="C779" s="153" t="s">
        <v>2696</v>
      </c>
      <c r="D779" s="153" t="s">
        <v>2697</v>
      </c>
      <c r="E779" s="154" t="s">
        <v>17</v>
      </c>
      <c r="F779" s="155">
        <v>1</v>
      </c>
      <c r="G779" s="156"/>
      <c r="H779" s="155"/>
      <c r="I779" s="266"/>
    </row>
    <row r="780" s="249" customFormat="1" ht="36" outlineLevel="3" spans="1:9">
      <c r="A780" s="261">
        <v>224</v>
      </c>
      <c r="B780" s="153" t="s">
        <v>2698</v>
      </c>
      <c r="C780" s="153" t="s">
        <v>2699</v>
      </c>
      <c r="D780" s="153" t="s">
        <v>2700</v>
      </c>
      <c r="E780" s="154" t="s">
        <v>17</v>
      </c>
      <c r="F780" s="155">
        <v>16</v>
      </c>
      <c r="G780" s="156"/>
      <c r="H780" s="155"/>
      <c r="I780" s="266"/>
    </row>
    <row r="781" s="249" customFormat="1" ht="24" outlineLevel="3" spans="1:9">
      <c r="A781" s="261">
        <v>225</v>
      </c>
      <c r="B781" s="153" t="s">
        <v>2701</v>
      </c>
      <c r="C781" s="153" t="s">
        <v>2702</v>
      </c>
      <c r="D781" s="153" t="s">
        <v>2703</v>
      </c>
      <c r="E781" s="154" t="s">
        <v>17</v>
      </c>
      <c r="F781" s="155">
        <v>1</v>
      </c>
      <c r="G781" s="156"/>
      <c r="H781" s="155"/>
      <c r="I781" s="266"/>
    </row>
    <row r="782" s="249" customFormat="1" ht="48" outlineLevel="3" spans="1:9">
      <c r="A782" s="261">
        <v>226</v>
      </c>
      <c r="B782" s="153" t="s">
        <v>2704</v>
      </c>
      <c r="C782" s="153" t="s">
        <v>2705</v>
      </c>
      <c r="D782" s="153" t="s">
        <v>2706</v>
      </c>
      <c r="E782" s="154" t="s">
        <v>17</v>
      </c>
      <c r="F782" s="155">
        <v>1</v>
      </c>
      <c r="G782" s="156"/>
      <c r="H782" s="155"/>
      <c r="I782" s="266"/>
    </row>
    <row r="783" s="249" customFormat="1" ht="48" outlineLevel="3" spans="1:9">
      <c r="A783" s="261">
        <v>227</v>
      </c>
      <c r="B783" s="153" t="s">
        <v>2707</v>
      </c>
      <c r="C783" s="153" t="s">
        <v>2705</v>
      </c>
      <c r="D783" s="153" t="s">
        <v>2708</v>
      </c>
      <c r="E783" s="154" t="s">
        <v>17</v>
      </c>
      <c r="F783" s="155">
        <v>2</v>
      </c>
      <c r="G783" s="156"/>
      <c r="H783" s="155"/>
      <c r="I783" s="266"/>
    </row>
    <row r="784" s="249" customFormat="1" ht="48" outlineLevel="3" spans="1:9">
      <c r="A784" s="261">
        <v>228</v>
      </c>
      <c r="B784" s="153" t="s">
        <v>2709</v>
      </c>
      <c r="C784" s="153" t="s">
        <v>2705</v>
      </c>
      <c r="D784" s="153" t="s">
        <v>2710</v>
      </c>
      <c r="E784" s="154" t="s">
        <v>17</v>
      </c>
      <c r="F784" s="155">
        <v>1</v>
      </c>
      <c r="G784" s="156"/>
      <c r="H784" s="155"/>
      <c r="I784" s="266"/>
    </row>
    <row r="785" s="249" customFormat="1" ht="48" outlineLevel="3" spans="1:9">
      <c r="A785" s="261">
        <v>229</v>
      </c>
      <c r="B785" s="153" t="s">
        <v>2711</v>
      </c>
      <c r="C785" s="153" t="s">
        <v>2705</v>
      </c>
      <c r="D785" s="153" t="s">
        <v>2712</v>
      </c>
      <c r="E785" s="154" t="s">
        <v>17</v>
      </c>
      <c r="F785" s="155">
        <v>1</v>
      </c>
      <c r="G785" s="156"/>
      <c r="H785" s="155"/>
      <c r="I785" s="266"/>
    </row>
    <row r="786" s="249" customFormat="1" ht="48" outlineLevel="3" spans="1:9">
      <c r="A786" s="261">
        <v>230</v>
      </c>
      <c r="B786" s="153" t="s">
        <v>2713</v>
      </c>
      <c r="C786" s="153" t="s">
        <v>2705</v>
      </c>
      <c r="D786" s="153" t="s">
        <v>2714</v>
      </c>
      <c r="E786" s="154" t="s">
        <v>17</v>
      </c>
      <c r="F786" s="155">
        <v>4</v>
      </c>
      <c r="G786" s="156"/>
      <c r="H786" s="155"/>
      <c r="I786" s="266"/>
    </row>
    <row r="787" s="249" customFormat="1" ht="48" outlineLevel="3" spans="1:9">
      <c r="A787" s="261">
        <v>231</v>
      </c>
      <c r="B787" s="153" t="s">
        <v>2715</v>
      </c>
      <c r="C787" s="153" t="s">
        <v>2705</v>
      </c>
      <c r="D787" s="153" t="s">
        <v>2716</v>
      </c>
      <c r="E787" s="154" t="s">
        <v>17</v>
      </c>
      <c r="F787" s="155">
        <v>31</v>
      </c>
      <c r="G787" s="156"/>
      <c r="H787" s="155"/>
      <c r="I787" s="266"/>
    </row>
    <row r="788" s="249" customFormat="1" ht="48" outlineLevel="3" spans="1:9">
      <c r="A788" s="261">
        <v>232</v>
      </c>
      <c r="B788" s="153" t="s">
        <v>2717</v>
      </c>
      <c r="C788" s="153" t="s">
        <v>2705</v>
      </c>
      <c r="D788" s="153" t="s">
        <v>2718</v>
      </c>
      <c r="E788" s="154" t="s">
        <v>17</v>
      </c>
      <c r="F788" s="155">
        <v>36</v>
      </c>
      <c r="G788" s="156"/>
      <c r="H788" s="155"/>
      <c r="I788" s="266"/>
    </row>
    <row r="789" s="249" customFormat="1" ht="84" outlineLevel="3" spans="1:9">
      <c r="A789" s="261">
        <v>233</v>
      </c>
      <c r="B789" s="153" t="s">
        <v>2719</v>
      </c>
      <c r="C789" s="153" t="s">
        <v>2720</v>
      </c>
      <c r="D789" s="153" t="s">
        <v>2721</v>
      </c>
      <c r="E789" s="154" t="s">
        <v>417</v>
      </c>
      <c r="F789" s="155">
        <v>208</v>
      </c>
      <c r="G789" s="156"/>
      <c r="H789" s="155"/>
      <c r="I789" s="266"/>
    </row>
    <row r="790" s="249" customFormat="1" ht="84" outlineLevel="3" spans="1:9">
      <c r="A790" s="261">
        <v>234</v>
      </c>
      <c r="B790" s="153" t="s">
        <v>2722</v>
      </c>
      <c r="C790" s="153" t="s">
        <v>2723</v>
      </c>
      <c r="D790" s="153" t="s">
        <v>2724</v>
      </c>
      <c r="E790" s="154" t="s">
        <v>417</v>
      </c>
      <c r="F790" s="155">
        <v>24.85</v>
      </c>
      <c r="G790" s="156"/>
      <c r="H790" s="155"/>
      <c r="I790" s="266"/>
    </row>
    <row r="791" s="249" customFormat="1" ht="84" outlineLevel="3" spans="1:9">
      <c r="A791" s="261">
        <v>235</v>
      </c>
      <c r="B791" s="153" t="s">
        <v>2725</v>
      </c>
      <c r="C791" s="153" t="s">
        <v>2723</v>
      </c>
      <c r="D791" s="153" t="s">
        <v>2726</v>
      </c>
      <c r="E791" s="154" t="s">
        <v>417</v>
      </c>
      <c r="F791" s="155">
        <v>77.62</v>
      </c>
      <c r="G791" s="156"/>
      <c r="H791" s="155"/>
      <c r="I791" s="266"/>
    </row>
    <row r="792" s="249" customFormat="1" ht="84" outlineLevel="3" spans="1:9">
      <c r="A792" s="261">
        <v>236</v>
      </c>
      <c r="B792" s="153" t="s">
        <v>2727</v>
      </c>
      <c r="C792" s="153" t="s">
        <v>2723</v>
      </c>
      <c r="D792" s="153" t="s">
        <v>2728</v>
      </c>
      <c r="E792" s="154" t="s">
        <v>417</v>
      </c>
      <c r="F792" s="155">
        <v>1921</v>
      </c>
      <c r="G792" s="156"/>
      <c r="H792" s="155"/>
      <c r="I792" s="266"/>
    </row>
    <row r="793" s="249" customFormat="1" ht="84" outlineLevel="3" spans="1:9">
      <c r="A793" s="261">
        <v>237</v>
      </c>
      <c r="B793" s="153" t="s">
        <v>2729</v>
      </c>
      <c r="C793" s="153" t="s">
        <v>2723</v>
      </c>
      <c r="D793" s="153" t="s">
        <v>2730</v>
      </c>
      <c r="E793" s="154" t="s">
        <v>417</v>
      </c>
      <c r="F793" s="155">
        <v>314.59</v>
      </c>
      <c r="G793" s="156"/>
      <c r="H793" s="155"/>
      <c r="I793" s="266"/>
    </row>
    <row r="794" s="249" customFormat="1" ht="84" outlineLevel="3" spans="1:9">
      <c r="A794" s="261">
        <v>238</v>
      </c>
      <c r="B794" s="153" t="s">
        <v>2731</v>
      </c>
      <c r="C794" s="153" t="s">
        <v>2723</v>
      </c>
      <c r="D794" s="153" t="s">
        <v>2732</v>
      </c>
      <c r="E794" s="154" t="s">
        <v>417</v>
      </c>
      <c r="F794" s="155">
        <v>1382.06</v>
      </c>
      <c r="G794" s="156"/>
      <c r="H794" s="155"/>
      <c r="I794" s="266"/>
    </row>
    <row r="795" s="249" customFormat="1" ht="24" outlineLevel="3" spans="1:9">
      <c r="A795" s="261">
        <v>239</v>
      </c>
      <c r="B795" s="153" t="s">
        <v>2733</v>
      </c>
      <c r="C795" s="153" t="s">
        <v>2734</v>
      </c>
      <c r="D795" s="153" t="s">
        <v>2735</v>
      </c>
      <c r="E795" s="154" t="s">
        <v>417</v>
      </c>
      <c r="F795" s="155">
        <v>1132</v>
      </c>
      <c r="G795" s="156"/>
      <c r="H795" s="155"/>
      <c r="I795" s="266"/>
    </row>
    <row r="796" s="249" customFormat="1" ht="36" outlineLevel="3" spans="1:9">
      <c r="A796" s="261">
        <v>240</v>
      </c>
      <c r="B796" s="153" t="s">
        <v>741</v>
      </c>
      <c r="C796" s="153" t="s">
        <v>2736</v>
      </c>
      <c r="D796" s="153" t="s">
        <v>2737</v>
      </c>
      <c r="E796" s="154" t="s">
        <v>417</v>
      </c>
      <c r="F796" s="155">
        <v>32.77</v>
      </c>
      <c r="G796" s="156"/>
      <c r="H796" s="155"/>
      <c r="I796" s="266"/>
    </row>
    <row r="797" s="249" customFormat="1" ht="36" outlineLevel="3" spans="1:9">
      <c r="A797" s="261">
        <v>241</v>
      </c>
      <c r="B797" s="153" t="s">
        <v>2738</v>
      </c>
      <c r="C797" s="153" t="s">
        <v>2739</v>
      </c>
      <c r="D797" s="153" t="s">
        <v>2740</v>
      </c>
      <c r="E797" s="154" t="s">
        <v>138</v>
      </c>
      <c r="F797" s="155">
        <v>1</v>
      </c>
      <c r="G797" s="156"/>
      <c r="H797" s="155"/>
      <c r="I797" s="266"/>
    </row>
    <row r="798" s="251" customFormat="1" ht="20" customHeight="1" outlineLevel="1" spans="1:16384">
      <c r="A798" s="261"/>
      <c r="B798" s="153"/>
      <c r="C798" s="153" t="s">
        <v>458</v>
      </c>
      <c r="D798" s="153"/>
      <c r="E798" s="153"/>
      <c r="F798" s="155"/>
      <c r="G798" s="156"/>
      <c r="H798" s="262"/>
      <c r="I798" s="266"/>
      <c r="XFC798" s="267"/>
      <c r="XFD798" s="267"/>
    </row>
    <row r="799" s="249" customFormat="1" ht="12" outlineLevel="3" spans="1:9">
      <c r="A799" s="261">
        <v>243</v>
      </c>
      <c r="B799" s="153" t="s">
        <v>1886</v>
      </c>
      <c r="C799" s="153" t="s">
        <v>1887</v>
      </c>
      <c r="D799" s="153"/>
      <c r="E799" s="154" t="s">
        <v>138</v>
      </c>
      <c r="F799" s="155">
        <v>1</v>
      </c>
      <c r="G799" s="156"/>
      <c r="H799" s="155"/>
      <c r="I799" s="266"/>
    </row>
    <row r="800" s="250" customFormat="1" ht="20" customHeight="1" spans="1:13">
      <c r="A800" s="256" t="s">
        <v>140</v>
      </c>
      <c r="B800" s="256"/>
      <c r="C800" s="257" t="s">
        <v>328</v>
      </c>
      <c r="D800" s="256"/>
      <c r="E800" s="256"/>
      <c r="F800" s="258"/>
      <c r="G800" s="258"/>
      <c r="H800" s="259"/>
      <c r="I800" s="259"/>
      <c r="M800" s="265"/>
    </row>
    <row r="801" s="251" customFormat="1" ht="20" customHeight="1" outlineLevel="1" spans="1:16384">
      <c r="A801" s="189" t="s">
        <v>2741</v>
      </c>
      <c r="B801" s="189"/>
      <c r="C801" s="190" t="s">
        <v>2742</v>
      </c>
      <c r="D801" s="189"/>
      <c r="E801" s="189"/>
      <c r="F801" s="191"/>
      <c r="G801" s="191"/>
      <c r="H801" s="260"/>
      <c r="I801" s="191"/>
      <c r="XFC801" s="267"/>
      <c r="XFD801" s="267"/>
    </row>
    <row r="802" s="249" customFormat="1" ht="20" customHeight="1" outlineLevel="2" spans="1:9">
      <c r="A802" s="217"/>
      <c r="B802" s="218"/>
      <c r="C802" s="219" t="s">
        <v>2743</v>
      </c>
      <c r="D802" s="220"/>
      <c r="E802" s="217"/>
      <c r="F802" s="221"/>
      <c r="G802" s="221"/>
      <c r="H802" s="221"/>
      <c r="I802" s="268"/>
    </row>
    <row r="803" s="249" customFormat="1" ht="48" outlineLevel="3" spans="1:9">
      <c r="A803" s="261">
        <v>1</v>
      </c>
      <c r="B803" s="153" t="s">
        <v>2215</v>
      </c>
      <c r="C803" s="153" t="s">
        <v>2218</v>
      </c>
      <c r="D803" s="153" t="s">
        <v>2219</v>
      </c>
      <c r="E803" s="154" t="s">
        <v>1349</v>
      </c>
      <c r="F803" s="155">
        <v>678</v>
      </c>
      <c r="G803" s="156"/>
      <c r="H803" s="155"/>
      <c r="I803" s="266"/>
    </row>
    <row r="804" s="249" customFormat="1" ht="48" outlineLevel="3" spans="1:9">
      <c r="A804" s="261">
        <v>2</v>
      </c>
      <c r="B804" s="153" t="s">
        <v>1708</v>
      </c>
      <c r="C804" s="153" t="s">
        <v>2216</v>
      </c>
      <c r="D804" s="153" t="s">
        <v>2217</v>
      </c>
      <c r="E804" s="154" t="s">
        <v>1349</v>
      </c>
      <c r="F804" s="155">
        <v>182</v>
      </c>
      <c r="G804" s="156"/>
      <c r="H804" s="155"/>
      <c r="I804" s="266"/>
    </row>
    <row r="805" s="249" customFormat="1" ht="48" outlineLevel="3" spans="1:9">
      <c r="A805" s="261">
        <v>3</v>
      </c>
      <c r="B805" s="153" t="s">
        <v>2220</v>
      </c>
      <c r="C805" s="153" t="s">
        <v>2744</v>
      </c>
      <c r="D805" s="153" t="s">
        <v>2745</v>
      </c>
      <c r="E805" s="154" t="s">
        <v>1349</v>
      </c>
      <c r="F805" s="155">
        <v>700</v>
      </c>
      <c r="G805" s="156"/>
      <c r="H805" s="155"/>
      <c r="I805" s="266"/>
    </row>
    <row r="806" s="249" customFormat="1" ht="48" outlineLevel="3" spans="1:9">
      <c r="A806" s="261">
        <v>4</v>
      </c>
      <c r="B806" s="153" t="s">
        <v>2223</v>
      </c>
      <c r="C806" s="153" t="s">
        <v>2221</v>
      </c>
      <c r="D806" s="153" t="s">
        <v>2222</v>
      </c>
      <c r="E806" s="154" t="s">
        <v>1349</v>
      </c>
      <c r="F806" s="155">
        <v>49</v>
      </c>
      <c r="G806" s="156"/>
      <c r="H806" s="155"/>
      <c r="I806" s="266"/>
    </row>
    <row r="807" s="249" customFormat="1" ht="48" outlineLevel="3" spans="1:9">
      <c r="A807" s="261">
        <v>5</v>
      </c>
      <c r="B807" s="153" t="s">
        <v>2746</v>
      </c>
      <c r="C807" s="153" t="s">
        <v>2747</v>
      </c>
      <c r="D807" s="153" t="s">
        <v>2748</v>
      </c>
      <c r="E807" s="154" t="s">
        <v>1349</v>
      </c>
      <c r="F807" s="155">
        <v>266</v>
      </c>
      <c r="G807" s="156"/>
      <c r="H807" s="155"/>
      <c r="I807" s="266"/>
    </row>
    <row r="808" s="249" customFormat="1" ht="48" outlineLevel="3" spans="1:9">
      <c r="A808" s="261">
        <v>6</v>
      </c>
      <c r="B808" s="153" t="s">
        <v>1536</v>
      </c>
      <c r="C808" s="153" t="s">
        <v>21</v>
      </c>
      <c r="D808" s="153" t="s">
        <v>1699</v>
      </c>
      <c r="E808" s="154" t="s">
        <v>421</v>
      </c>
      <c r="F808" s="155">
        <v>10358.93</v>
      </c>
      <c r="G808" s="156"/>
      <c r="H808" s="155"/>
      <c r="I808" s="266"/>
    </row>
    <row r="809" s="249" customFormat="1" ht="48" outlineLevel="3" spans="1:9">
      <c r="A809" s="261">
        <v>7</v>
      </c>
      <c r="B809" s="153" t="s">
        <v>1644</v>
      </c>
      <c r="C809" s="153" t="s">
        <v>1640</v>
      </c>
      <c r="D809" s="153" t="s">
        <v>1992</v>
      </c>
      <c r="E809" s="154" t="s">
        <v>421</v>
      </c>
      <c r="F809" s="155">
        <v>20683.8</v>
      </c>
      <c r="G809" s="156"/>
      <c r="H809" s="155"/>
      <c r="I809" s="266"/>
    </row>
    <row r="810" s="249" customFormat="1" ht="48" outlineLevel="3" spans="1:9">
      <c r="A810" s="261">
        <v>8</v>
      </c>
      <c r="B810" s="153" t="s">
        <v>1642</v>
      </c>
      <c r="C810" s="153" t="s">
        <v>1640</v>
      </c>
      <c r="D810" s="153" t="s">
        <v>1993</v>
      </c>
      <c r="E810" s="154" t="s">
        <v>421</v>
      </c>
      <c r="F810" s="155">
        <v>34.06</v>
      </c>
      <c r="G810" s="156"/>
      <c r="H810" s="155"/>
      <c r="I810" s="266"/>
    </row>
    <row r="811" s="249" customFormat="1" ht="20" customHeight="1" outlineLevel="2" spans="1:9">
      <c r="A811" s="261"/>
      <c r="B811" s="153"/>
      <c r="C811" s="153" t="s">
        <v>113</v>
      </c>
      <c r="D811" s="153"/>
      <c r="E811" s="153"/>
      <c r="F811" s="155"/>
      <c r="G811" s="156"/>
      <c r="H811" s="155"/>
      <c r="I811" s="266"/>
    </row>
    <row r="812" s="249" customFormat="1" ht="84" outlineLevel="3" spans="1:9">
      <c r="A812" s="261">
        <v>9</v>
      </c>
      <c r="B812" s="153" t="s">
        <v>2227</v>
      </c>
      <c r="C812" s="153" t="s">
        <v>2228</v>
      </c>
      <c r="D812" s="153" t="s">
        <v>2229</v>
      </c>
      <c r="E812" s="154" t="s">
        <v>9</v>
      </c>
      <c r="F812" s="155">
        <v>27</v>
      </c>
      <c r="G812" s="156"/>
      <c r="H812" s="155"/>
      <c r="I812" s="266"/>
    </row>
    <row r="813" s="249" customFormat="1" ht="48" outlineLevel="3" spans="1:9">
      <c r="A813" s="261">
        <v>10</v>
      </c>
      <c r="B813" s="153" t="s">
        <v>2230</v>
      </c>
      <c r="C813" s="153" t="s">
        <v>1692</v>
      </c>
      <c r="D813" s="153" t="s">
        <v>2233</v>
      </c>
      <c r="E813" s="154" t="s">
        <v>421</v>
      </c>
      <c r="F813" s="155">
        <v>29.6</v>
      </c>
      <c r="G813" s="156"/>
      <c r="H813" s="155"/>
      <c r="I813" s="266"/>
    </row>
    <row r="814" s="249" customFormat="1" ht="48" outlineLevel="3" spans="1:9">
      <c r="A814" s="261">
        <v>11</v>
      </c>
      <c r="B814" s="153" t="s">
        <v>2234</v>
      </c>
      <c r="C814" s="153" t="s">
        <v>1692</v>
      </c>
      <c r="D814" s="153" t="s">
        <v>2749</v>
      </c>
      <c r="E814" s="154" t="s">
        <v>421</v>
      </c>
      <c r="F814" s="155">
        <v>43.77</v>
      </c>
      <c r="G814" s="156"/>
      <c r="H814" s="155"/>
      <c r="I814" s="266"/>
    </row>
    <row r="815" s="249" customFormat="1" ht="48" outlineLevel="3" spans="1:9">
      <c r="A815" s="261">
        <v>12</v>
      </c>
      <c r="B815" s="153" t="s">
        <v>1531</v>
      </c>
      <c r="C815" s="153" t="s">
        <v>21</v>
      </c>
      <c r="D815" s="153" t="s">
        <v>2240</v>
      </c>
      <c r="E815" s="154" t="s">
        <v>421</v>
      </c>
      <c r="F815" s="155">
        <v>10845.12</v>
      </c>
      <c r="G815" s="156"/>
      <c r="H815" s="155"/>
      <c r="I815" s="266"/>
    </row>
    <row r="816" s="249" customFormat="1" ht="48" outlineLevel="3" spans="1:9">
      <c r="A816" s="261">
        <v>13</v>
      </c>
      <c r="B816" s="153" t="s">
        <v>2750</v>
      </c>
      <c r="C816" s="153" t="s">
        <v>21</v>
      </c>
      <c r="D816" s="153" t="s">
        <v>1542</v>
      </c>
      <c r="E816" s="154" t="s">
        <v>421</v>
      </c>
      <c r="F816" s="155">
        <v>185</v>
      </c>
      <c r="G816" s="156"/>
      <c r="H816" s="155"/>
      <c r="I816" s="266"/>
    </row>
    <row r="817" s="249" customFormat="1" ht="48" outlineLevel="3" spans="1:9">
      <c r="A817" s="261">
        <v>14</v>
      </c>
      <c r="B817" s="153" t="s">
        <v>2246</v>
      </c>
      <c r="C817" s="153" t="s">
        <v>2242</v>
      </c>
      <c r="D817" s="153" t="s">
        <v>2245</v>
      </c>
      <c r="E817" s="154" t="s">
        <v>421</v>
      </c>
      <c r="F817" s="155">
        <v>7342.76</v>
      </c>
      <c r="G817" s="156"/>
      <c r="H817" s="155"/>
      <c r="I817" s="266"/>
    </row>
    <row r="818" s="249" customFormat="1" ht="48" outlineLevel="3" spans="1:9">
      <c r="A818" s="261">
        <v>15</v>
      </c>
      <c r="B818" s="153" t="s">
        <v>2148</v>
      </c>
      <c r="C818" s="153" t="s">
        <v>2242</v>
      </c>
      <c r="D818" s="153" t="s">
        <v>2247</v>
      </c>
      <c r="E818" s="154" t="s">
        <v>421</v>
      </c>
      <c r="F818" s="155">
        <v>161.9</v>
      </c>
      <c r="G818" s="156"/>
      <c r="H818" s="155"/>
      <c r="I818" s="266"/>
    </row>
    <row r="819" s="249" customFormat="1" ht="48" outlineLevel="3" spans="1:9">
      <c r="A819" s="261">
        <v>16</v>
      </c>
      <c r="B819" s="153" t="s">
        <v>2248</v>
      </c>
      <c r="C819" s="153" t="s">
        <v>2249</v>
      </c>
      <c r="D819" s="153" t="s">
        <v>2250</v>
      </c>
      <c r="E819" s="154" t="s">
        <v>421</v>
      </c>
      <c r="F819" s="155">
        <v>1907.18</v>
      </c>
      <c r="G819" s="156"/>
      <c r="H819" s="155"/>
      <c r="I819" s="266"/>
    </row>
    <row r="820" s="249" customFormat="1" ht="48" outlineLevel="3" spans="1:9">
      <c r="A820" s="261">
        <v>17</v>
      </c>
      <c r="B820" s="153" t="s">
        <v>2251</v>
      </c>
      <c r="C820" s="153" t="s">
        <v>2249</v>
      </c>
      <c r="D820" s="153" t="s">
        <v>2252</v>
      </c>
      <c r="E820" s="154" t="s">
        <v>421</v>
      </c>
      <c r="F820" s="155">
        <v>8822.04</v>
      </c>
      <c r="G820" s="156"/>
      <c r="H820" s="155"/>
      <c r="I820" s="266"/>
    </row>
    <row r="821" s="249" customFormat="1" ht="48" outlineLevel="3" spans="1:9">
      <c r="A821" s="261">
        <v>18</v>
      </c>
      <c r="B821" s="153" t="s">
        <v>2241</v>
      </c>
      <c r="C821" s="153" t="s">
        <v>2249</v>
      </c>
      <c r="D821" s="153" t="s">
        <v>2254</v>
      </c>
      <c r="E821" s="154" t="s">
        <v>421</v>
      </c>
      <c r="F821" s="155">
        <v>792.5</v>
      </c>
      <c r="G821" s="156"/>
      <c r="H821" s="155"/>
      <c r="I821" s="266"/>
    </row>
    <row r="822" s="249" customFormat="1" ht="48" outlineLevel="3" spans="1:9">
      <c r="A822" s="261">
        <v>19</v>
      </c>
      <c r="B822" s="153" t="s">
        <v>2751</v>
      </c>
      <c r="C822" s="153" t="s">
        <v>2319</v>
      </c>
      <c r="D822" s="153" t="s">
        <v>2320</v>
      </c>
      <c r="E822" s="154" t="s">
        <v>17</v>
      </c>
      <c r="F822" s="155">
        <v>1359</v>
      </c>
      <c r="G822" s="156"/>
      <c r="H822" s="155"/>
      <c r="I822" s="266"/>
    </row>
    <row r="823" s="249" customFormat="1" ht="36" outlineLevel="3" spans="1:9">
      <c r="A823" s="261">
        <v>20</v>
      </c>
      <c r="B823" s="153" t="s">
        <v>2287</v>
      </c>
      <c r="C823" s="153" t="s">
        <v>2288</v>
      </c>
      <c r="D823" s="153" t="s">
        <v>2289</v>
      </c>
      <c r="E823" s="154" t="s">
        <v>17</v>
      </c>
      <c r="F823" s="155">
        <v>296</v>
      </c>
      <c r="G823" s="156"/>
      <c r="H823" s="155"/>
      <c r="I823" s="266"/>
    </row>
    <row r="824" s="249" customFormat="1" ht="36" outlineLevel="3" spans="1:9">
      <c r="A824" s="261">
        <v>21</v>
      </c>
      <c r="B824" s="153" t="s">
        <v>2290</v>
      </c>
      <c r="C824" s="153" t="s">
        <v>2295</v>
      </c>
      <c r="D824" s="153" t="s">
        <v>2296</v>
      </c>
      <c r="E824" s="154" t="s">
        <v>2293</v>
      </c>
      <c r="F824" s="155">
        <v>6</v>
      </c>
      <c r="G824" s="156"/>
      <c r="H824" s="155"/>
      <c r="I824" s="266"/>
    </row>
    <row r="825" s="249" customFormat="1" ht="36" outlineLevel="3" spans="1:9">
      <c r="A825" s="261">
        <v>22</v>
      </c>
      <c r="B825" s="153" t="s">
        <v>2279</v>
      </c>
      <c r="C825" s="153" t="s">
        <v>2280</v>
      </c>
      <c r="D825" s="153" t="s">
        <v>2281</v>
      </c>
      <c r="E825" s="154" t="s">
        <v>17</v>
      </c>
      <c r="F825" s="155">
        <v>105</v>
      </c>
      <c r="G825" s="156"/>
      <c r="H825" s="155"/>
      <c r="I825" s="266"/>
    </row>
    <row r="826" s="249" customFormat="1" ht="36" outlineLevel="3" spans="1:9">
      <c r="A826" s="261">
        <v>23</v>
      </c>
      <c r="B826" s="153" t="s">
        <v>2276</v>
      </c>
      <c r="C826" s="153" t="s">
        <v>2277</v>
      </c>
      <c r="D826" s="153" t="s">
        <v>2278</v>
      </c>
      <c r="E826" s="154" t="s">
        <v>17</v>
      </c>
      <c r="F826" s="155">
        <v>40</v>
      </c>
      <c r="G826" s="156"/>
      <c r="H826" s="155"/>
      <c r="I826" s="266"/>
    </row>
    <row r="827" s="249" customFormat="1" ht="36" outlineLevel="3" spans="1:9">
      <c r="A827" s="261">
        <v>24</v>
      </c>
      <c r="B827" s="153" t="s">
        <v>2752</v>
      </c>
      <c r="C827" s="153" t="s">
        <v>2753</v>
      </c>
      <c r="D827" s="153" t="s">
        <v>2754</v>
      </c>
      <c r="E827" s="154" t="s">
        <v>17</v>
      </c>
      <c r="F827" s="155">
        <v>1</v>
      </c>
      <c r="G827" s="156"/>
      <c r="H827" s="155"/>
      <c r="I827" s="266"/>
    </row>
    <row r="828" s="249" customFormat="1" ht="36" outlineLevel="3" spans="1:9">
      <c r="A828" s="261">
        <v>25</v>
      </c>
      <c r="B828" s="153" t="s">
        <v>2282</v>
      </c>
      <c r="C828" s="153" t="s">
        <v>2286</v>
      </c>
      <c r="D828" s="153" t="s">
        <v>2284</v>
      </c>
      <c r="E828" s="154" t="s">
        <v>17</v>
      </c>
      <c r="F828" s="155">
        <v>49</v>
      </c>
      <c r="G828" s="156"/>
      <c r="H828" s="155"/>
      <c r="I828" s="266"/>
    </row>
    <row r="829" s="249" customFormat="1" ht="36" outlineLevel="3" spans="1:9">
      <c r="A829" s="261">
        <v>26</v>
      </c>
      <c r="B829" s="153" t="s">
        <v>2285</v>
      </c>
      <c r="C829" s="153" t="s">
        <v>2283</v>
      </c>
      <c r="D829" s="153" t="s">
        <v>2284</v>
      </c>
      <c r="E829" s="154" t="s">
        <v>17</v>
      </c>
      <c r="F829" s="155">
        <v>1</v>
      </c>
      <c r="G829" s="156"/>
      <c r="H829" s="155"/>
      <c r="I829" s="266"/>
    </row>
    <row r="830" s="249" customFormat="1" ht="36" outlineLevel="3" spans="1:9">
      <c r="A830" s="261">
        <v>27</v>
      </c>
      <c r="B830" s="153" t="s">
        <v>2755</v>
      </c>
      <c r="C830" s="153" t="s">
        <v>2304</v>
      </c>
      <c r="D830" s="153" t="s">
        <v>2305</v>
      </c>
      <c r="E830" s="154" t="s">
        <v>17</v>
      </c>
      <c r="F830" s="155">
        <v>4</v>
      </c>
      <c r="G830" s="156"/>
      <c r="H830" s="155"/>
      <c r="I830" s="266"/>
    </row>
    <row r="831" s="249" customFormat="1" ht="36" outlineLevel="3" spans="1:9">
      <c r="A831" s="261">
        <v>28</v>
      </c>
      <c r="B831" s="153" t="s">
        <v>2756</v>
      </c>
      <c r="C831" s="153" t="s">
        <v>2310</v>
      </c>
      <c r="D831" s="153" t="s">
        <v>2311</v>
      </c>
      <c r="E831" s="154" t="s">
        <v>17</v>
      </c>
      <c r="F831" s="155">
        <v>57</v>
      </c>
      <c r="G831" s="156"/>
      <c r="H831" s="155"/>
      <c r="I831" s="266"/>
    </row>
    <row r="832" s="249" customFormat="1" ht="36" outlineLevel="3" spans="1:9">
      <c r="A832" s="261">
        <v>29</v>
      </c>
      <c r="B832" s="153" t="s">
        <v>2757</v>
      </c>
      <c r="C832" s="153" t="s">
        <v>2313</v>
      </c>
      <c r="D832" s="153" t="s">
        <v>2314</v>
      </c>
      <c r="E832" s="154" t="s">
        <v>17</v>
      </c>
      <c r="F832" s="155">
        <v>115</v>
      </c>
      <c r="G832" s="156"/>
      <c r="H832" s="155"/>
      <c r="I832" s="266"/>
    </row>
    <row r="833" s="249" customFormat="1" ht="60" outlineLevel="3" spans="1:9">
      <c r="A833" s="261">
        <v>30</v>
      </c>
      <c r="B833" s="153" t="s">
        <v>1744</v>
      </c>
      <c r="C833" s="153" t="s">
        <v>1745</v>
      </c>
      <c r="D833" s="153" t="s">
        <v>2321</v>
      </c>
      <c r="E833" s="154" t="s">
        <v>17</v>
      </c>
      <c r="F833" s="155">
        <v>1810</v>
      </c>
      <c r="G833" s="156"/>
      <c r="H833" s="155"/>
      <c r="I833" s="266"/>
    </row>
    <row r="834" s="249" customFormat="1" ht="20" customHeight="1" outlineLevel="2" spans="1:9">
      <c r="A834" s="261"/>
      <c r="B834" s="153"/>
      <c r="C834" s="153" t="s">
        <v>116</v>
      </c>
      <c r="D834" s="153"/>
      <c r="E834" s="153"/>
      <c r="F834" s="155"/>
      <c r="G834" s="156"/>
      <c r="H834" s="155"/>
      <c r="I834" s="266"/>
    </row>
    <row r="835" s="249" customFormat="1" ht="36" outlineLevel="3" spans="1:9">
      <c r="A835" s="261">
        <v>31</v>
      </c>
      <c r="B835" s="153" t="s">
        <v>2758</v>
      </c>
      <c r="C835" s="153" t="s">
        <v>2348</v>
      </c>
      <c r="D835" s="153" t="s">
        <v>2349</v>
      </c>
      <c r="E835" s="154" t="s">
        <v>17</v>
      </c>
      <c r="F835" s="155">
        <v>20</v>
      </c>
      <c r="G835" s="156"/>
      <c r="H835" s="155"/>
      <c r="I835" s="266"/>
    </row>
    <row r="836" s="249" customFormat="1" ht="36" outlineLevel="3" spans="1:9">
      <c r="A836" s="261">
        <v>32</v>
      </c>
      <c r="B836" s="153" t="s">
        <v>2759</v>
      </c>
      <c r="C836" s="153" t="s">
        <v>2351</v>
      </c>
      <c r="D836" s="153" t="s">
        <v>2352</v>
      </c>
      <c r="E836" s="154" t="s">
        <v>17</v>
      </c>
      <c r="F836" s="155">
        <v>40</v>
      </c>
      <c r="G836" s="156"/>
      <c r="H836" s="155"/>
      <c r="I836" s="266"/>
    </row>
    <row r="837" s="249" customFormat="1" ht="48" outlineLevel="3" spans="1:9">
      <c r="A837" s="261">
        <v>33</v>
      </c>
      <c r="B837" s="153" t="s">
        <v>2342</v>
      </c>
      <c r="C837" s="153" t="s">
        <v>21</v>
      </c>
      <c r="D837" s="153" t="s">
        <v>2240</v>
      </c>
      <c r="E837" s="154" t="s">
        <v>421</v>
      </c>
      <c r="F837" s="155">
        <v>223.34</v>
      </c>
      <c r="G837" s="156"/>
      <c r="H837" s="155"/>
      <c r="I837" s="266"/>
    </row>
    <row r="838" s="249" customFormat="1" ht="48" outlineLevel="3" spans="1:9">
      <c r="A838" s="261">
        <v>34</v>
      </c>
      <c r="B838" s="153" t="s">
        <v>2244</v>
      </c>
      <c r="C838" s="153" t="s">
        <v>1640</v>
      </c>
      <c r="D838" s="153" t="s">
        <v>2353</v>
      </c>
      <c r="E838" s="154" t="s">
        <v>421</v>
      </c>
      <c r="F838" s="155">
        <v>223.34</v>
      </c>
      <c r="G838" s="156"/>
      <c r="H838" s="155"/>
      <c r="I838" s="266"/>
    </row>
    <row r="839" s="249" customFormat="1" ht="60" outlineLevel="3" spans="1:9">
      <c r="A839" s="261">
        <v>35</v>
      </c>
      <c r="B839" s="153" t="s">
        <v>1772</v>
      </c>
      <c r="C839" s="153" t="s">
        <v>1745</v>
      </c>
      <c r="D839" s="153" t="s">
        <v>2321</v>
      </c>
      <c r="E839" s="154" t="s">
        <v>17</v>
      </c>
      <c r="F839" s="155">
        <v>40</v>
      </c>
      <c r="G839" s="156"/>
      <c r="H839" s="155"/>
      <c r="I839" s="266"/>
    </row>
    <row r="840" s="251" customFormat="1" ht="20" customHeight="1" outlineLevel="1" spans="1:16384">
      <c r="A840" s="261"/>
      <c r="B840" s="153"/>
      <c r="C840" s="153" t="s">
        <v>2760</v>
      </c>
      <c r="D840" s="153"/>
      <c r="E840" s="153"/>
      <c r="F840" s="155"/>
      <c r="G840" s="156"/>
      <c r="H840" s="262"/>
      <c r="I840" s="266"/>
      <c r="XFC840" s="267"/>
      <c r="XFD840" s="267"/>
    </row>
    <row r="841" s="249" customFormat="1" ht="20" customHeight="1" outlineLevel="2" spans="1:9">
      <c r="A841" s="261"/>
      <c r="B841" s="153"/>
      <c r="C841" s="153" t="s">
        <v>117</v>
      </c>
      <c r="D841" s="153"/>
      <c r="E841" s="153"/>
      <c r="F841" s="155"/>
      <c r="G841" s="156"/>
      <c r="H841" s="155"/>
      <c r="I841" s="266"/>
    </row>
    <row r="842" s="249" customFormat="1" ht="84" outlineLevel="3" spans="1:9">
      <c r="A842" s="261">
        <v>36</v>
      </c>
      <c r="B842" s="153" t="s">
        <v>2355</v>
      </c>
      <c r="C842" s="153" t="s">
        <v>2356</v>
      </c>
      <c r="D842" s="153" t="s">
        <v>2357</v>
      </c>
      <c r="E842" s="154" t="s">
        <v>421</v>
      </c>
      <c r="F842" s="155">
        <v>1079.71</v>
      </c>
      <c r="G842" s="156"/>
      <c r="H842" s="155"/>
      <c r="I842" s="266"/>
    </row>
    <row r="843" s="249" customFormat="1" ht="84" outlineLevel="3" spans="1:9">
      <c r="A843" s="261">
        <v>37</v>
      </c>
      <c r="B843" s="153" t="s">
        <v>2761</v>
      </c>
      <c r="C843" s="153" t="s">
        <v>2356</v>
      </c>
      <c r="D843" s="153" t="s">
        <v>2394</v>
      </c>
      <c r="E843" s="154" t="s">
        <v>421</v>
      </c>
      <c r="F843" s="155">
        <v>887.98</v>
      </c>
      <c r="G843" s="156"/>
      <c r="H843" s="155"/>
      <c r="I843" s="266"/>
    </row>
    <row r="844" s="249" customFormat="1" ht="84" outlineLevel="3" spans="1:9">
      <c r="A844" s="261">
        <v>38</v>
      </c>
      <c r="B844" s="153" t="s">
        <v>2358</v>
      </c>
      <c r="C844" s="153" t="s">
        <v>2356</v>
      </c>
      <c r="D844" s="153" t="s">
        <v>2359</v>
      </c>
      <c r="E844" s="154" t="s">
        <v>421</v>
      </c>
      <c r="F844" s="155">
        <v>1122.03</v>
      </c>
      <c r="G844" s="156"/>
      <c r="H844" s="155"/>
      <c r="I844" s="266"/>
    </row>
    <row r="845" s="249" customFormat="1" ht="48" outlineLevel="3" spans="1:9">
      <c r="A845" s="261">
        <v>39</v>
      </c>
      <c r="B845" s="153" t="s">
        <v>1783</v>
      </c>
      <c r="C845" s="153" t="s">
        <v>1784</v>
      </c>
      <c r="D845" s="153" t="s">
        <v>2508</v>
      </c>
      <c r="E845" s="154" t="s">
        <v>17</v>
      </c>
      <c r="F845" s="155">
        <v>3</v>
      </c>
      <c r="G845" s="156"/>
      <c r="H845" s="155"/>
      <c r="I845" s="266"/>
    </row>
    <row r="846" s="249" customFormat="1" ht="48" outlineLevel="3" spans="1:9">
      <c r="A846" s="261">
        <v>40</v>
      </c>
      <c r="B846" s="153" t="s">
        <v>1786</v>
      </c>
      <c r="C846" s="153" t="s">
        <v>1784</v>
      </c>
      <c r="D846" s="153" t="s">
        <v>2506</v>
      </c>
      <c r="E846" s="154" t="s">
        <v>17</v>
      </c>
      <c r="F846" s="155">
        <v>49</v>
      </c>
      <c r="G846" s="156"/>
      <c r="H846" s="155"/>
      <c r="I846" s="266"/>
    </row>
    <row r="847" s="249" customFormat="1" ht="48" outlineLevel="3" spans="1:9">
      <c r="A847" s="261">
        <v>41</v>
      </c>
      <c r="B847" s="153" t="s">
        <v>1788</v>
      </c>
      <c r="C847" s="153" t="s">
        <v>1784</v>
      </c>
      <c r="D847" s="153" t="s">
        <v>2360</v>
      </c>
      <c r="E847" s="154" t="s">
        <v>17</v>
      </c>
      <c r="F847" s="155">
        <v>26</v>
      </c>
      <c r="G847" s="156"/>
      <c r="H847" s="155"/>
      <c r="I847" s="266"/>
    </row>
    <row r="848" s="249" customFormat="1" ht="48" outlineLevel="3" spans="1:9">
      <c r="A848" s="261">
        <v>42</v>
      </c>
      <c r="B848" s="153" t="s">
        <v>1790</v>
      </c>
      <c r="C848" s="153" t="s">
        <v>1869</v>
      </c>
      <c r="D848" s="153" t="s">
        <v>2762</v>
      </c>
      <c r="E848" s="154" t="s">
        <v>17</v>
      </c>
      <c r="F848" s="155">
        <v>1</v>
      </c>
      <c r="G848" s="156"/>
      <c r="H848" s="155"/>
      <c r="I848" s="266"/>
    </row>
    <row r="849" s="249" customFormat="1" ht="48" outlineLevel="3" spans="1:9">
      <c r="A849" s="261">
        <v>43</v>
      </c>
      <c r="B849" s="153" t="s">
        <v>1792</v>
      </c>
      <c r="C849" s="153" t="s">
        <v>2763</v>
      </c>
      <c r="D849" s="153" t="s">
        <v>2764</v>
      </c>
      <c r="E849" s="154" t="s">
        <v>17</v>
      </c>
      <c r="F849" s="155">
        <v>1</v>
      </c>
      <c r="G849" s="156"/>
      <c r="H849" s="155"/>
      <c r="I849" s="266"/>
    </row>
    <row r="850" s="249" customFormat="1" ht="72" outlineLevel="3" spans="1:9">
      <c r="A850" s="261">
        <v>44</v>
      </c>
      <c r="B850" s="153" t="s">
        <v>1870</v>
      </c>
      <c r="C850" s="153" t="s">
        <v>2050</v>
      </c>
      <c r="D850" s="153" t="s">
        <v>2765</v>
      </c>
      <c r="E850" s="154" t="s">
        <v>17</v>
      </c>
      <c r="F850" s="155">
        <v>5</v>
      </c>
      <c r="G850" s="156"/>
      <c r="H850" s="155"/>
      <c r="I850" s="266"/>
    </row>
    <row r="851" s="249" customFormat="1" ht="36" outlineLevel="3" spans="1:9">
      <c r="A851" s="261">
        <v>45</v>
      </c>
      <c r="B851" s="153" t="s">
        <v>2052</v>
      </c>
      <c r="C851" s="153" t="s">
        <v>1807</v>
      </c>
      <c r="D851" s="153" t="s">
        <v>2364</v>
      </c>
      <c r="E851" s="154" t="s">
        <v>17</v>
      </c>
      <c r="F851" s="155">
        <v>184</v>
      </c>
      <c r="G851" s="156"/>
      <c r="H851" s="155"/>
      <c r="I851" s="266"/>
    </row>
    <row r="852" s="249" customFormat="1" ht="72" outlineLevel="3" spans="1:9">
      <c r="A852" s="261">
        <v>46</v>
      </c>
      <c r="B852" s="153" t="s">
        <v>2766</v>
      </c>
      <c r="C852" s="153" t="s">
        <v>2767</v>
      </c>
      <c r="D852" s="153" t="s">
        <v>2768</v>
      </c>
      <c r="E852" s="154" t="s">
        <v>1349</v>
      </c>
      <c r="F852" s="155">
        <v>50</v>
      </c>
      <c r="G852" s="156"/>
      <c r="H852" s="155"/>
      <c r="I852" s="266"/>
    </row>
    <row r="853" s="249" customFormat="1" ht="48" outlineLevel="3" spans="1:9">
      <c r="A853" s="261">
        <v>47</v>
      </c>
      <c r="B853" s="153" t="s">
        <v>2365</v>
      </c>
      <c r="C853" s="153" t="s">
        <v>2769</v>
      </c>
      <c r="D853" s="153" t="s">
        <v>2770</v>
      </c>
      <c r="E853" s="154" t="s">
        <v>1349</v>
      </c>
      <c r="F853" s="155">
        <v>1</v>
      </c>
      <c r="G853" s="156"/>
      <c r="H853" s="155"/>
      <c r="I853" s="266"/>
    </row>
    <row r="854" s="249" customFormat="1" ht="72" outlineLevel="3" spans="1:9">
      <c r="A854" s="261">
        <v>48</v>
      </c>
      <c r="B854" s="153" t="s">
        <v>2771</v>
      </c>
      <c r="C854" s="153" t="s">
        <v>2366</v>
      </c>
      <c r="D854" s="153" t="s">
        <v>2367</v>
      </c>
      <c r="E854" s="154" t="s">
        <v>1349</v>
      </c>
      <c r="F854" s="155">
        <v>158</v>
      </c>
      <c r="G854" s="156"/>
      <c r="H854" s="155"/>
      <c r="I854" s="266"/>
    </row>
    <row r="855" s="249" customFormat="1" ht="48" outlineLevel="3" spans="1:9">
      <c r="A855" s="261">
        <v>49</v>
      </c>
      <c r="B855" s="153" t="s">
        <v>2368</v>
      </c>
      <c r="C855" s="153" t="s">
        <v>2369</v>
      </c>
      <c r="D855" s="153" t="s">
        <v>2370</v>
      </c>
      <c r="E855" s="154" t="s">
        <v>1780</v>
      </c>
      <c r="F855" s="155">
        <v>422</v>
      </c>
      <c r="G855" s="156"/>
      <c r="H855" s="155"/>
      <c r="I855" s="266"/>
    </row>
    <row r="856" s="249" customFormat="1" ht="48" outlineLevel="3" spans="1:9">
      <c r="A856" s="261">
        <v>50</v>
      </c>
      <c r="B856" s="153" t="s">
        <v>2772</v>
      </c>
      <c r="C856" s="153" t="s">
        <v>2773</v>
      </c>
      <c r="D856" s="153" t="s">
        <v>2774</v>
      </c>
      <c r="E856" s="154" t="s">
        <v>9</v>
      </c>
      <c r="F856" s="155">
        <v>1</v>
      </c>
      <c r="G856" s="156"/>
      <c r="H856" s="155"/>
      <c r="I856" s="266"/>
    </row>
    <row r="857" s="249" customFormat="1" ht="36" outlineLevel="3" spans="1:9">
      <c r="A857" s="261">
        <v>51</v>
      </c>
      <c r="B857" s="153" t="s">
        <v>1833</v>
      </c>
      <c r="C857" s="153" t="s">
        <v>1834</v>
      </c>
      <c r="D857" s="153" t="s">
        <v>2377</v>
      </c>
      <c r="E857" s="154" t="s">
        <v>1530</v>
      </c>
      <c r="F857" s="155">
        <v>720</v>
      </c>
      <c r="G857" s="156"/>
      <c r="H857" s="155"/>
      <c r="I857" s="266"/>
    </row>
    <row r="858" s="249" customFormat="1" ht="24" outlineLevel="3" spans="1:9">
      <c r="A858" s="261">
        <v>52</v>
      </c>
      <c r="B858" s="153" t="s">
        <v>2378</v>
      </c>
      <c r="C858" s="153" t="s">
        <v>2379</v>
      </c>
      <c r="D858" s="153" t="s">
        <v>2380</v>
      </c>
      <c r="E858" s="154" t="s">
        <v>2381</v>
      </c>
      <c r="F858" s="155">
        <v>1</v>
      </c>
      <c r="G858" s="156"/>
      <c r="H858" s="155"/>
      <c r="I858" s="266"/>
    </row>
    <row r="859" s="249" customFormat="1" ht="20" customHeight="1" outlineLevel="2" spans="1:9">
      <c r="A859" s="261"/>
      <c r="B859" s="153"/>
      <c r="C859" s="153" t="s">
        <v>118</v>
      </c>
      <c r="D859" s="153"/>
      <c r="E859" s="153"/>
      <c r="F859" s="155"/>
      <c r="G859" s="156"/>
      <c r="H859" s="155"/>
      <c r="I859" s="266"/>
    </row>
    <row r="860" s="249" customFormat="1" ht="84" outlineLevel="3" spans="1:9">
      <c r="A860" s="261">
        <v>53</v>
      </c>
      <c r="B860" s="153" t="s">
        <v>2382</v>
      </c>
      <c r="C860" s="153" t="s">
        <v>2356</v>
      </c>
      <c r="D860" s="153" t="s">
        <v>2383</v>
      </c>
      <c r="E860" s="154" t="s">
        <v>421</v>
      </c>
      <c r="F860" s="155">
        <v>5168.95</v>
      </c>
      <c r="G860" s="156"/>
      <c r="H860" s="155"/>
      <c r="I860" s="266"/>
    </row>
    <row r="861" s="249" customFormat="1" ht="84" outlineLevel="3" spans="1:9">
      <c r="A861" s="261">
        <v>54</v>
      </c>
      <c r="B861" s="153" t="s">
        <v>2384</v>
      </c>
      <c r="C861" s="153" t="s">
        <v>2356</v>
      </c>
      <c r="D861" s="153" t="s">
        <v>2385</v>
      </c>
      <c r="E861" s="154" t="s">
        <v>421</v>
      </c>
      <c r="F861" s="155">
        <v>7270.26</v>
      </c>
      <c r="G861" s="156"/>
      <c r="H861" s="155"/>
      <c r="I861" s="266"/>
    </row>
    <row r="862" s="249" customFormat="1" ht="84" outlineLevel="3" spans="1:9">
      <c r="A862" s="261">
        <v>55</v>
      </c>
      <c r="B862" s="153" t="s">
        <v>2386</v>
      </c>
      <c r="C862" s="153" t="s">
        <v>2356</v>
      </c>
      <c r="D862" s="153" t="s">
        <v>2387</v>
      </c>
      <c r="E862" s="154" t="s">
        <v>421</v>
      </c>
      <c r="F862" s="155">
        <v>640.27</v>
      </c>
      <c r="G862" s="156"/>
      <c r="H862" s="155"/>
      <c r="I862" s="266"/>
    </row>
    <row r="863" s="249" customFormat="1" ht="84" outlineLevel="3" spans="1:9">
      <c r="A863" s="261">
        <v>56</v>
      </c>
      <c r="B863" s="153" t="s">
        <v>2388</v>
      </c>
      <c r="C863" s="153" t="s">
        <v>2356</v>
      </c>
      <c r="D863" s="153" t="s">
        <v>2389</v>
      </c>
      <c r="E863" s="154" t="s">
        <v>421</v>
      </c>
      <c r="F863" s="155">
        <v>614.22</v>
      </c>
      <c r="G863" s="156"/>
      <c r="H863" s="155"/>
      <c r="I863" s="266"/>
    </row>
    <row r="864" s="249" customFormat="1" ht="84" outlineLevel="3" spans="1:9">
      <c r="A864" s="261">
        <v>57</v>
      </c>
      <c r="B864" s="153" t="s">
        <v>2390</v>
      </c>
      <c r="C864" s="153" t="s">
        <v>2356</v>
      </c>
      <c r="D864" s="153" t="s">
        <v>2357</v>
      </c>
      <c r="E864" s="154" t="s">
        <v>421</v>
      </c>
      <c r="F864" s="155">
        <v>199.24</v>
      </c>
      <c r="G864" s="156"/>
      <c r="H864" s="155"/>
      <c r="I864" s="266"/>
    </row>
    <row r="865" s="249" customFormat="1" ht="84" outlineLevel="3" spans="1:9">
      <c r="A865" s="261">
        <v>58</v>
      </c>
      <c r="B865" s="153" t="s">
        <v>2391</v>
      </c>
      <c r="C865" s="153" t="s">
        <v>2356</v>
      </c>
      <c r="D865" s="153" t="s">
        <v>2392</v>
      </c>
      <c r="E865" s="154" t="s">
        <v>421</v>
      </c>
      <c r="F865" s="155">
        <v>747.97</v>
      </c>
      <c r="G865" s="156"/>
      <c r="H865" s="155"/>
      <c r="I865" s="266"/>
    </row>
    <row r="866" s="249" customFormat="1" ht="84" outlineLevel="3" spans="1:9">
      <c r="A866" s="261">
        <v>59</v>
      </c>
      <c r="B866" s="153" t="s">
        <v>2393</v>
      </c>
      <c r="C866" s="153" t="s">
        <v>2356</v>
      </c>
      <c r="D866" s="153" t="s">
        <v>2394</v>
      </c>
      <c r="E866" s="154" t="s">
        <v>421</v>
      </c>
      <c r="F866" s="155">
        <v>1365.39</v>
      </c>
      <c r="G866" s="156"/>
      <c r="H866" s="155"/>
      <c r="I866" s="266"/>
    </row>
    <row r="867" s="249" customFormat="1" ht="84" outlineLevel="3" spans="1:9">
      <c r="A867" s="261">
        <v>60</v>
      </c>
      <c r="B867" s="153" t="s">
        <v>2395</v>
      </c>
      <c r="C867" s="153" t="s">
        <v>2356</v>
      </c>
      <c r="D867" s="153" t="s">
        <v>2359</v>
      </c>
      <c r="E867" s="154" t="s">
        <v>421</v>
      </c>
      <c r="F867" s="155">
        <v>875.9</v>
      </c>
      <c r="G867" s="156"/>
      <c r="H867" s="155"/>
      <c r="I867" s="266"/>
    </row>
    <row r="868" s="249" customFormat="1" ht="84" outlineLevel="3" spans="1:9">
      <c r="A868" s="261">
        <v>61</v>
      </c>
      <c r="B868" s="153" t="s">
        <v>2396</v>
      </c>
      <c r="C868" s="153" t="s">
        <v>2356</v>
      </c>
      <c r="D868" s="153" t="s">
        <v>2397</v>
      </c>
      <c r="E868" s="154" t="s">
        <v>421</v>
      </c>
      <c r="F868" s="155">
        <v>22</v>
      </c>
      <c r="G868" s="156"/>
      <c r="H868" s="155"/>
      <c r="I868" s="266"/>
    </row>
    <row r="869" s="249" customFormat="1" ht="36" outlineLevel="3" spans="1:9">
      <c r="A869" s="261">
        <v>62</v>
      </c>
      <c r="B869" s="153" t="s">
        <v>2398</v>
      </c>
      <c r="C869" s="153" t="s">
        <v>2399</v>
      </c>
      <c r="D869" s="153" t="s">
        <v>2400</v>
      </c>
      <c r="E869" s="154" t="s">
        <v>17</v>
      </c>
      <c r="F869" s="155">
        <v>3871</v>
      </c>
      <c r="G869" s="156"/>
      <c r="H869" s="155"/>
      <c r="I869" s="266"/>
    </row>
    <row r="870" s="249" customFormat="1" ht="48" outlineLevel="3" spans="1:9">
      <c r="A870" s="261">
        <v>63</v>
      </c>
      <c r="B870" s="153" t="s">
        <v>1795</v>
      </c>
      <c r="C870" s="153" t="s">
        <v>1784</v>
      </c>
      <c r="D870" s="153" t="s">
        <v>2506</v>
      </c>
      <c r="E870" s="154" t="s">
        <v>17</v>
      </c>
      <c r="F870" s="155">
        <v>2</v>
      </c>
      <c r="G870" s="156"/>
      <c r="H870" s="155"/>
      <c r="I870" s="266"/>
    </row>
    <row r="871" s="249" customFormat="1" ht="48" outlineLevel="3" spans="1:9">
      <c r="A871" s="261">
        <v>64</v>
      </c>
      <c r="B871" s="153" t="s">
        <v>1798</v>
      </c>
      <c r="C871" s="153" t="s">
        <v>2763</v>
      </c>
      <c r="D871" s="153" t="s">
        <v>2764</v>
      </c>
      <c r="E871" s="154" t="s">
        <v>17</v>
      </c>
      <c r="F871" s="155">
        <v>1</v>
      </c>
      <c r="G871" s="156"/>
      <c r="H871" s="155"/>
      <c r="I871" s="266"/>
    </row>
    <row r="872" s="249" customFormat="1" ht="48" outlineLevel="3" spans="1:9">
      <c r="A872" s="261">
        <v>65</v>
      </c>
      <c r="B872" s="153" t="s">
        <v>2413</v>
      </c>
      <c r="C872" s="153" t="s">
        <v>1869</v>
      </c>
      <c r="D872" s="153" t="s">
        <v>2762</v>
      </c>
      <c r="E872" s="154" t="s">
        <v>17</v>
      </c>
      <c r="F872" s="155">
        <v>1</v>
      </c>
      <c r="G872" s="156"/>
      <c r="H872" s="155"/>
      <c r="I872" s="266"/>
    </row>
    <row r="873" s="249" customFormat="1" ht="48" outlineLevel="3" spans="1:9">
      <c r="A873" s="261">
        <v>66</v>
      </c>
      <c r="B873" s="153" t="s">
        <v>2417</v>
      </c>
      <c r="C873" s="153" t="s">
        <v>2409</v>
      </c>
      <c r="D873" s="153" t="s">
        <v>2411</v>
      </c>
      <c r="E873" s="154" t="s">
        <v>17</v>
      </c>
      <c r="F873" s="155">
        <v>26</v>
      </c>
      <c r="G873" s="156"/>
      <c r="H873" s="155"/>
      <c r="I873" s="266"/>
    </row>
    <row r="874" s="249" customFormat="1" ht="72" outlineLevel="3" spans="1:9">
      <c r="A874" s="261">
        <v>67</v>
      </c>
      <c r="B874" s="153" t="s">
        <v>2498</v>
      </c>
      <c r="C874" s="153" t="s">
        <v>2050</v>
      </c>
      <c r="D874" s="153" t="s">
        <v>2765</v>
      </c>
      <c r="E874" s="154" t="s">
        <v>17</v>
      </c>
      <c r="F874" s="155">
        <v>1</v>
      </c>
      <c r="G874" s="156"/>
      <c r="H874" s="155"/>
      <c r="I874" s="266"/>
    </row>
    <row r="875" s="249" customFormat="1" ht="48" outlineLevel="3" spans="1:9">
      <c r="A875" s="261">
        <v>68</v>
      </c>
      <c r="B875" s="153" t="s">
        <v>2430</v>
      </c>
      <c r="C875" s="153" t="s">
        <v>2431</v>
      </c>
      <c r="D875" s="153" t="s">
        <v>2434</v>
      </c>
      <c r="E875" s="154" t="s">
        <v>17</v>
      </c>
      <c r="F875" s="155">
        <v>26</v>
      </c>
      <c r="G875" s="156"/>
      <c r="H875" s="155"/>
      <c r="I875" s="266"/>
    </row>
    <row r="876" s="249" customFormat="1" ht="48" outlineLevel="3" spans="1:9">
      <c r="A876" s="261">
        <v>69</v>
      </c>
      <c r="B876" s="153" t="s">
        <v>2775</v>
      </c>
      <c r="C876" s="153" t="s">
        <v>2776</v>
      </c>
      <c r="D876" s="153" t="s">
        <v>2777</v>
      </c>
      <c r="E876" s="154" t="s">
        <v>17</v>
      </c>
      <c r="F876" s="155">
        <v>18</v>
      </c>
      <c r="G876" s="156"/>
      <c r="H876" s="155"/>
      <c r="I876" s="266"/>
    </row>
    <row r="877" s="249" customFormat="1" ht="36" outlineLevel="3" spans="1:9">
      <c r="A877" s="261">
        <v>70</v>
      </c>
      <c r="B877" s="153" t="s">
        <v>2439</v>
      </c>
      <c r="C877" s="153" t="s">
        <v>2440</v>
      </c>
      <c r="D877" s="153" t="s">
        <v>2441</v>
      </c>
      <c r="E877" s="154" t="s">
        <v>1780</v>
      </c>
      <c r="F877" s="155">
        <v>26</v>
      </c>
      <c r="G877" s="156"/>
      <c r="H877" s="155"/>
      <c r="I877" s="266"/>
    </row>
    <row r="878" s="249" customFormat="1" ht="36" outlineLevel="3" spans="1:9">
      <c r="A878" s="261">
        <v>71</v>
      </c>
      <c r="B878" s="153" t="s">
        <v>2117</v>
      </c>
      <c r="C878" s="153" t="s">
        <v>1807</v>
      </c>
      <c r="D878" s="153" t="s">
        <v>2444</v>
      </c>
      <c r="E878" s="154" t="s">
        <v>17</v>
      </c>
      <c r="F878" s="155">
        <v>97</v>
      </c>
      <c r="G878" s="156"/>
      <c r="H878" s="155"/>
      <c r="I878" s="266"/>
    </row>
    <row r="879" s="249" customFormat="1" ht="36" outlineLevel="3" spans="1:9">
      <c r="A879" s="261">
        <v>72</v>
      </c>
      <c r="B879" s="153" t="s">
        <v>2081</v>
      </c>
      <c r="C879" s="153" t="s">
        <v>1807</v>
      </c>
      <c r="D879" s="153" t="s">
        <v>2445</v>
      </c>
      <c r="E879" s="154" t="s">
        <v>17</v>
      </c>
      <c r="F879" s="155">
        <v>463</v>
      </c>
      <c r="G879" s="156"/>
      <c r="H879" s="155"/>
      <c r="I879" s="266"/>
    </row>
    <row r="880" s="249" customFormat="1" ht="36" outlineLevel="3" spans="1:9">
      <c r="A880" s="261">
        <v>73</v>
      </c>
      <c r="B880" s="153" t="s">
        <v>2446</v>
      </c>
      <c r="C880" s="153" t="s">
        <v>1807</v>
      </c>
      <c r="D880" s="153" t="s">
        <v>2447</v>
      </c>
      <c r="E880" s="154" t="s">
        <v>17</v>
      </c>
      <c r="F880" s="155">
        <v>126</v>
      </c>
      <c r="G880" s="156"/>
      <c r="H880" s="155"/>
      <c r="I880" s="266"/>
    </row>
    <row r="881" s="249" customFormat="1" ht="36" outlineLevel="3" spans="1:9">
      <c r="A881" s="261">
        <v>74</v>
      </c>
      <c r="B881" s="153" t="s">
        <v>2448</v>
      </c>
      <c r="C881" s="153" t="s">
        <v>1807</v>
      </c>
      <c r="D881" s="153" t="s">
        <v>2449</v>
      </c>
      <c r="E881" s="154" t="s">
        <v>17</v>
      </c>
      <c r="F881" s="155">
        <v>51</v>
      </c>
      <c r="G881" s="156"/>
      <c r="H881" s="155"/>
      <c r="I881" s="266"/>
    </row>
    <row r="882" s="249" customFormat="1" ht="36" outlineLevel="3" spans="1:9">
      <c r="A882" s="261">
        <v>75</v>
      </c>
      <c r="B882" s="153" t="s">
        <v>2450</v>
      </c>
      <c r="C882" s="153" t="s">
        <v>1807</v>
      </c>
      <c r="D882" s="153" t="s">
        <v>2451</v>
      </c>
      <c r="E882" s="154" t="s">
        <v>17</v>
      </c>
      <c r="F882" s="155">
        <v>6</v>
      </c>
      <c r="G882" s="156"/>
      <c r="H882" s="155"/>
      <c r="I882" s="266"/>
    </row>
    <row r="883" s="249" customFormat="1" ht="36" outlineLevel="3" spans="1:9">
      <c r="A883" s="261">
        <v>76</v>
      </c>
      <c r="B883" s="153" t="s">
        <v>1856</v>
      </c>
      <c r="C883" s="153" t="s">
        <v>1834</v>
      </c>
      <c r="D883" s="153" t="s">
        <v>2377</v>
      </c>
      <c r="E883" s="154" t="s">
        <v>1530</v>
      </c>
      <c r="F883" s="155">
        <v>5071</v>
      </c>
      <c r="G883" s="156"/>
      <c r="H883" s="155"/>
      <c r="I883" s="266"/>
    </row>
    <row r="884" s="249" customFormat="1" ht="24" outlineLevel="3" spans="1:9">
      <c r="A884" s="261">
        <v>77</v>
      </c>
      <c r="B884" s="153" t="s">
        <v>2458</v>
      </c>
      <c r="C884" s="153" t="s">
        <v>2379</v>
      </c>
      <c r="D884" s="153" t="s">
        <v>2459</v>
      </c>
      <c r="E884" s="154" t="s">
        <v>2381</v>
      </c>
      <c r="F884" s="155">
        <v>26</v>
      </c>
      <c r="G884" s="156"/>
      <c r="H884" s="155"/>
      <c r="I884" s="266"/>
    </row>
    <row r="885" s="249" customFormat="1" ht="20" customHeight="1" outlineLevel="2" spans="1:9">
      <c r="A885" s="261"/>
      <c r="B885" s="153"/>
      <c r="C885" s="153" t="s">
        <v>120</v>
      </c>
      <c r="D885" s="153"/>
      <c r="E885" s="153"/>
      <c r="F885" s="155"/>
      <c r="G885" s="156"/>
      <c r="H885" s="155"/>
      <c r="I885" s="266"/>
    </row>
    <row r="886" s="249" customFormat="1" ht="36" outlineLevel="3" spans="1:9">
      <c r="A886" s="261">
        <v>78</v>
      </c>
      <c r="B886" s="153" t="s">
        <v>2778</v>
      </c>
      <c r="C886" s="153" t="s">
        <v>2561</v>
      </c>
      <c r="D886" s="153" t="s">
        <v>2779</v>
      </c>
      <c r="E886" s="154" t="s">
        <v>1349</v>
      </c>
      <c r="F886" s="155">
        <v>1</v>
      </c>
      <c r="G886" s="156"/>
      <c r="H886" s="155"/>
      <c r="I886" s="266"/>
    </row>
    <row r="887" s="249" customFormat="1" ht="36" outlineLevel="3" spans="1:9">
      <c r="A887" s="261">
        <v>79</v>
      </c>
      <c r="B887" s="153" t="s">
        <v>2780</v>
      </c>
      <c r="C887" s="153" t="s">
        <v>2561</v>
      </c>
      <c r="D887" s="153" t="s">
        <v>2781</v>
      </c>
      <c r="E887" s="154" t="s">
        <v>1349</v>
      </c>
      <c r="F887" s="155">
        <v>1</v>
      </c>
      <c r="G887" s="156"/>
      <c r="H887" s="155"/>
      <c r="I887" s="266"/>
    </row>
    <row r="888" s="249" customFormat="1" ht="36" outlineLevel="3" spans="1:9">
      <c r="A888" s="261">
        <v>80</v>
      </c>
      <c r="B888" s="153" t="s">
        <v>2782</v>
      </c>
      <c r="C888" s="153" t="s">
        <v>2561</v>
      </c>
      <c r="D888" s="153" t="s">
        <v>2783</v>
      </c>
      <c r="E888" s="154" t="s">
        <v>1349</v>
      </c>
      <c r="F888" s="155">
        <v>2</v>
      </c>
      <c r="G888" s="156"/>
      <c r="H888" s="155"/>
      <c r="I888" s="266"/>
    </row>
    <row r="889" s="249" customFormat="1" ht="36" outlineLevel="3" spans="1:9">
      <c r="A889" s="261">
        <v>81</v>
      </c>
      <c r="B889" s="153" t="s">
        <v>2784</v>
      </c>
      <c r="C889" s="153" t="s">
        <v>2561</v>
      </c>
      <c r="D889" s="153" t="s">
        <v>2785</v>
      </c>
      <c r="E889" s="154" t="s">
        <v>1349</v>
      </c>
      <c r="F889" s="155">
        <v>2</v>
      </c>
      <c r="G889" s="156"/>
      <c r="H889" s="155"/>
      <c r="I889" s="266"/>
    </row>
    <row r="890" s="249" customFormat="1" ht="36" outlineLevel="3" spans="1:9">
      <c r="A890" s="261">
        <v>82</v>
      </c>
      <c r="B890" s="153" t="s">
        <v>2560</v>
      </c>
      <c r="C890" s="153" t="s">
        <v>2561</v>
      </c>
      <c r="D890" s="153" t="s">
        <v>2562</v>
      </c>
      <c r="E890" s="154" t="s">
        <v>1349</v>
      </c>
      <c r="F890" s="155">
        <v>3</v>
      </c>
      <c r="G890" s="156"/>
      <c r="H890" s="155"/>
      <c r="I890" s="266"/>
    </row>
    <row r="891" s="249" customFormat="1" ht="36" outlineLevel="3" spans="1:9">
      <c r="A891" s="261">
        <v>83</v>
      </c>
      <c r="B891" s="153" t="s">
        <v>2045</v>
      </c>
      <c r="C891" s="153" t="s">
        <v>2564</v>
      </c>
      <c r="D891" s="153" t="s">
        <v>2565</v>
      </c>
      <c r="E891" s="154" t="s">
        <v>1780</v>
      </c>
      <c r="F891" s="155">
        <v>5</v>
      </c>
      <c r="G891" s="156"/>
      <c r="H891" s="155"/>
      <c r="I891" s="266"/>
    </row>
    <row r="892" s="249" customFormat="1" ht="36" outlineLevel="3" spans="1:9">
      <c r="A892" s="261">
        <v>84</v>
      </c>
      <c r="B892" s="153" t="s">
        <v>2040</v>
      </c>
      <c r="C892" s="153" t="s">
        <v>2564</v>
      </c>
      <c r="D892" s="153" t="s">
        <v>2786</v>
      </c>
      <c r="E892" s="154" t="s">
        <v>1780</v>
      </c>
      <c r="F892" s="155">
        <v>1</v>
      </c>
      <c r="G892" s="156"/>
      <c r="H892" s="155"/>
      <c r="I892" s="266"/>
    </row>
    <row r="893" s="251" customFormat="1" ht="20" customHeight="1" outlineLevel="1" spans="1:16384">
      <c r="A893" s="261"/>
      <c r="B893" s="153"/>
      <c r="C893" s="153" t="s">
        <v>2787</v>
      </c>
      <c r="D893" s="153"/>
      <c r="E893" s="153"/>
      <c r="F893" s="155"/>
      <c r="G893" s="156"/>
      <c r="H893" s="262"/>
      <c r="I893" s="266"/>
      <c r="XFC893" s="267"/>
      <c r="XFD893" s="267"/>
    </row>
    <row r="894" s="249" customFormat="1" ht="60" outlineLevel="3" spans="1:9">
      <c r="A894" s="261">
        <v>85</v>
      </c>
      <c r="B894" s="153" t="s">
        <v>2586</v>
      </c>
      <c r="C894" s="153" t="s">
        <v>2788</v>
      </c>
      <c r="D894" s="153" t="s">
        <v>2789</v>
      </c>
      <c r="E894" s="154" t="s">
        <v>9</v>
      </c>
      <c r="F894" s="155">
        <v>4</v>
      </c>
      <c r="G894" s="156"/>
      <c r="H894" s="155"/>
      <c r="I894" s="266"/>
    </row>
    <row r="895" s="249" customFormat="1" ht="60" outlineLevel="3" spans="1:9">
      <c r="A895" s="261">
        <v>86</v>
      </c>
      <c r="B895" s="153" t="s">
        <v>2604</v>
      </c>
      <c r="C895" s="153" t="s">
        <v>2790</v>
      </c>
      <c r="D895" s="153" t="s">
        <v>2791</v>
      </c>
      <c r="E895" s="154" t="s">
        <v>9</v>
      </c>
      <c r="F895" s="155">
        <v>2</v>
      </c>
      <c r="G895" s="156"/>
      <c r="H895" s="155"/>
      <c r="I895" s="266"/>
    </row>
    <row r="896" s="249" customFormat="1" ht="60" outlineLevel="3" spans="1:9">
      <c r="A896" s="261">
        <v>87</v>
      </c>
      <c r="B896" s="153" t="s">
        <v>2589</v>
      </c>
      <c r="C896" s="153" t="s">
        <v>2790</v>
      </c>
      <c r="D896" s="153" t="s">
        <v>2792</v>
      </c>
      <c r="E896" s="154" t="s">
        <v>9</v>
      </c>
      <c r="F896" s="155">
        <v>5</v>
      </c>
      <c r="G896" s="156"/>
      <c r="H896" s="155"/>
      <c r="I896" s="266"/>
    </row>
    <row r="897" s="249" customFormat="1" ht="60" outlineLevel="3" spans="1:9">
      <c r="A897" s="261">
        <v>88</v>
      </c>
      <c r="B897" s="153" t="s">
        <v>2595</v>
      </c>
      <c r="C897" s="153" t="s">
        <v>2790</v>
      </c>
      <c r="D897" s="153" t="s">
        <v>2793</v>
      </c>
      <c r="E897" s="154" t="s">
        <v>9</v>
      </c>
      <c r="F897" s="155">
        <v>5</v>
      </c>
      <c r="G897" s="156"/>
      <c r="H897" s="155"/>
      <c r="I897" s="266"/>
    </row>
    <row r="898" s="249" customFormat="1" ht="48" outlineLevel="3" spans="1:9">
      <c r="A898" s="261">
        <v>89</v>
      </c>
      <c r="B898" s="153" t="s">
        <v>2621</v>
      </c>
      <c r="C898" s="153" t="s">
        <v>2622</v>
      </c>
      <c r="D898" s="153" t="s">
        <v>2794</v>
      </c>
      <c r="E898" s="154" t="s">
        <v>17</v>
      </c>
      <c r="F898" s="155">
        <v>2</v>
      </c>
      <c r="G898" s="156"/>
      <c r="H898" s="155"/>
      <c r="I898" s="266"/>
    </row>
    <row r="899" s="249" customFormat="1" ht="48" outlineLevel="3" spans="1:9">
      <c r="A899" s="261">
        <v>90</v>
      </c>
      <c r="B899" s="153" t="s">
        <v>2662</v>
      </c>
      <c r="C899" s="153" t="s">
        <v>2622</v>
      </c>
      <c r="D899" s="153" t="s">
        <v>2795</v>
      </c>
      <c r="E899" s="154" t="s">
        <v>17</v>
      </c>
      <c r="F899" s="155">
        <v>2</v>
      </c>
      <c r="G899" s="156"/>
      <c r="H899" s="155"/>
      <c r="I899" s="266"/>
    </row>
    <row r="900" s="249" customFormat="1" ht="48" outlineLevel="3" spans="1:9">
      <c r="A900" s="261">
        <v>91</v>
      </c>
      <c r="B900" s="153" t="s">
        <v>2671</v>
      </c>
      <c r="C900" s="153" t="s">
        <v>2622</v>
      </c>
      <c r="D900" s="153" t="s">
        <v>2796</v>
      </c>
      <c r="E900" s="154" t="s">
        <v>17</v>
      </c>
      <c r="F900" s="155">
        <v>1</v>
      </c>
      <c r="G900" s="156"/>
      <c r="H900" s="155"/>
      <c r="I900" s="266"/>
    </row>
    <row r="901" s="249" customFormat="1" ht="48" outlineLevel="3" spans="1:9">
      <c r="A901" s="261">
        <v>92</v>
      </c>
      <c r="B901" s="153" t="s">
        <v>2665</v>
      </c>
      <c r="C901" s="153" t="s">
        <v>2638</v>
      </c>
      <c r="D901" s="153" t="s">
        <v>2797</v>
      </c>
      <c r="E901" s="154" t="s">
        <v>17</v>
      </c>
      <c r="F901" s="155">
        <v>1</v>
      </c>
      <c r="G901" s="156"/>
      <c r="H901" s="155"/>
      <c r="I901" s="266"/>
    </row>
    <row r="902" s="249" customFormat="1" ht="48" outlineLevel="3" spans="1:9">
      <c r="A902" s="261">
        <v>93</v>
      </c>
      <c r="B902" s="153" t="s">
        <v>2669</v>
      </c>
      <c r="C902" s="153" t="s">
        <v>2638</v>
      </c>
      <c r="D902" s="153" t="s">
        <v>2798</v>
      </c>
      <c r="E902" s="154" t="s">
        <v>17</v>
      </c>
      <c r="F902" s="155">
        <v>2</v>
      </c>
      <c r="G902" s="156"/>
      <c r="H902" s="155"/>
      <c r="I902" s="266"/>
    </row>
    <row r="903" s="249" customFormat="1" ht="48" outlineLevel="3" spans="1:9">
      <c r="A903" s="261">
        <v>94</v>
      </c>
      <c r="B903" s="153" t="s">
        <v>2667</v>
      </c>
      <c r="C903" s="153" t="s">
        <v>2799</v>
      </c>
      <c r="D903" s="153" t="s">
        <v>2800</v>
      </c>
      <c r="E903" s="154" t="s">
        <v>17</v>
      </c>
      <c r="F903" s="155">
        <v>1</v>
      </c>
      <c r="G903" s="156"/>
      <c r="H903" s="155"/>
      <c r="I903" s="266"/>
    </row>
    <row r="904" s="249" customFormat="1" ht="48" outlineLevel="3" spans="1:9">
      <c r="A904" s="261">
        <v>95</v>
      </c>
      <c r="B904" s="153" t="s">
        <v>2695</v>
      </c>
      <c r="C904" s="153" t="s">
        <v>2801</v>
      </c>
      <c r="D904" s="153" t="s">
        <v>2802</v>
      </c>
      <c r="E904" s="154" t="s">
        <v>17</v>
      </c>
      <c r="F904" s="155">
        <v>5</v>
      </c>
      <c r="G904" s="156"/>
      <c r="H904" s="155"/>
      <c r="I904" s="266"/>
    </row>
    <row r="905" s="249" customFormat="1" ht="48" outlineLevel="3" spans="1:9">
      <c r="A905" s="261">
        <v>96</v>
      </c>
      <c r="B905" s="153" t="s">
        <v>2707</v>
      </c>
      <c r="C905" s="153" t="s">
        <v>2801</v>
      </c>
      <c r="D905" s="153" t="s">
        <v>2803</v>
      </c>
      <c r="E905" s="154" t="s">
        <v>17</v>
      </c>
      <c r="F905" s="155">
        <v>1</v>
      </c>
      <c r="G905" s="156"/>
      <c r="H905" s="155"/>
      <c r="I905" s="266"/>
    </row>
    <row r="906" s="249" customFormat="1" ht="48" outlineLevel="3" spans="1:9">
      <c r="A906" s="261">
        <v>97</v>
      </c>
      <c r="B906" s="153" t="s">
        <v>2709</v>
      </c>
      <c r="C906" s="153" t="s">
        <v>2801</v>
      </c>
      <c r="D906" s="153" t="s">
        <v>2804</v>
      </c>
      <c r="E906" s="154" t="s">
        <v>17</v>
      </c>
      <c r="F906" s="155">
        <v>1</v>
      </c>
      <c r="G906" s="156"/>
      <c r="H906" s="155"/>
      <c r="I906" s="266"/>
    </row>
    <row r="907" s="249" customFormat="1" ht="48" outlineLevel="3" spans="1:9">
      <c r="A907" s="261">
        <v>98</v>
      </c>
      <c r="B907" s="153" t="s">
        <v>2713</v>
      </c>
      <c r="C907" s="153" t="s">
        <v>2801</v>
      </c>
      <c r="D907" s="153" t="s">
        <v>2805</v>
      </c>
      <c r="E907" s="154" t="s">
        <v>17</v>
      </c>
      <c r="F907" s="155">
        <v>1</v>
      </c>
      <c r="G907" s="156"/>
      <c r="H907" s="155"/>
      <c r="I907" s="266"/>
    </row>
    <row r="908" s="249" customFormat="1" ht="48" outlineLevel="3" spans="1:9">
      <c r="A908" s="261">
        <v>99</v>
      </c>
      <c r="B908" s="153" t="s">
        <v>2717</v>
      </c>
      <c r="C908" s="153" t="s">
        <v>2801</v>
      </c>
      <c r="D908" s="153" t="s">
        <v>2806</v>
      </c>
      <c r="E908" s="154" t="s">
        <v>17</v>
      </c>
      <c r="F908" s="155">
        <v>2</v>
      </c>
      <c r="G908" s="156"/>
      <c r="H908" s="155"/>
      <c r="I908" s="266"/>
    </row>
    <row r="909" s="249" customFormat="1" ht="48" outlineLevel="3" spans="1:9">
      <c r="A909" s="261">
        <v>100</v>
      </c>
      <c r="B909" s="153" t="s">
        <v>2715</v>
      </c>
      <c r="C909" s="153" t="s">
        <v>2801</v>
      </c>
      <c r="D909" s="153" t="s">
        <v>2807</v>
      </c>
      <c r="E909" s="154" t="s">
        <v>17</v>
      </c>
      <c r="F909" s="155">
        <v>1</v>
      </c>
      <c r="G909" s="156"/>
      <c r="H909" s="155"/>
      <c r="I909" s="266"/>
    </row>
    <row r="910" s="249" customFormat="1" ht="48" outlineLevel="3" spans="1:9">
      <c r="A910" s="261">
        <v>101</v>
      </c>
      <c r="B910" s="153" t="s">
        <v>2698</v>
      </c>
      <c r="C910" s="153" t="s">
        <v>2801</v>
      </c>
      <c r="D910" s="153" t="s">
        <v>2808</v>
      </c>
      <c r="E910" s="154" t="s">
        <v>17</v>
      </c>
      <c r="F910" s="155">
        <v>1</v>
      </c>
      <c r="G910" s="156"/>
      <c r="H910" s="155"/>
      <c r="I910" s="266"/>
    </row>
    <row r="911" s="249" customFormat="1" ht="48" outlineLevel="3" spans="1:9">
      <c r="A911" s="261">
        <v>102</v>
      </c>
      <c r="B911" s="153" t="s">
        <v>2704</v>
      </c>
      <c r="C911" s="153" t="s">
        <v>2809</v>
      </c>
      <c r="D911" s="153" t="s">
        <v>2810</v>
      </c>
      <c r="E911" s="154" t="s">
        <v>17</v>
      </c>
      <c r="F911" s="155">
        <v>14</v>
      </c>
      <c r="G911" s="156"/>
      <c r="H911" s="155"/>
      <c r="I911" s="266"/>
    </row>
    <row r="912" s="249" customFormat="1" ht="48" outlineLevel="3" spans="1:9">
      <c r="A912" s="261">
        <v>103</v>
      </c>
      <c r="B912" s="153" t="s">
        <v>2701</v>
      </c>
      <c r="C912" s="153" t="s">
        <v>2811</v>
      </c>
      <c r="D912" s="153" t="s">
        <v>2812</v>
      </c>
      <c r="E912" s="154" t="s">
        <v>17</v>
      </c>
      <c r="F912" s="155">
        <v>27</v>
      </c>
      <c r="G912" s="156"/>
      <c r="H912" s="155"/>
      <c r="I912" s="266"/>
    </row>
    <row r="913" s="249" customFormat="1" ht="84" outlineLevel="3" spans="1:9">
      <c r="A913" s="261">
        <v>104</v>
      </c>
      <c r="B913" s="153" t="s">
        <v>2722</v>
      </c>
      <c r="C913" s="153" t="s">
        <v>2720</v>
      </c>
      <c r="D913" s="153" t="s">
        <v>2813</v>
      </c>
      <c r="E913" s="154" t="s">
        <v>417</v>
      </c>
      <c r="F913" s="155">
        <v>197</v>
      </c>
      <c r="G913" s="156"/>
      <c r="H913" s="155"/>
      <c r="I913" s="266"/>
    </row>
    <row r="914" s="249" customFormat="1" ht="84" outlineLevel="3" spans="1:9">
      <c r="A914" s="261">
        <v>105</v>
      </c>
      <c r="B914" s="153" t="s">
        <v>2814</v>
      </c>
      <c r="C914" s="153" t="s">
        <v>2723</v>
      </c>
      <c r="D914" s="153" t="s">
        <v>2724</v>
      </c>
      <c r="E914" s="154" t="s">
        <v>417</v>
      </c>
      <c r="F914" s="155">
        <v>30.18</v>
      </c>
      <c r="G914" s="156"/>
      <c r="H914" s="155"/>
      <c r="I914" s="266"/>
    </row>
    <row r="915" s="249" customFormat="1" ht="84" outlineLevel="3" spans="1:9">
      <c r="A915" s="261">
        <v>106</v>
      </c>
      <c r="B915" s="153" t="s">
        <v>2815</v>
      </c>
      <c r="C915" s="153" t="s">
        <v>2723</v>
      </c>
      <c r="D915" s="153" t="s">
        <v>2726</v>
      </c>
      <c r="E915" s="154" t="s">
        <v>417</v>
      </c>
      <c r="F915" s="155">
        <v>52.97</v>
      </c>
      <c r="G915" s="156"/>
      <c r="H915" s="155"/>
      <c r="I915" s="266"/>
    </row>
    <row r="916" s="249" customFormat="1" ht="84" outlineLevel="3" spans="1:9">
      <c r="A916" s="261">
        <v>107</v>
      </c>
      <c r="B916" s="153" t="s">
        <v>2816</v>
      </c>
      <c r="C916" s="153" t="s">
        <v>2723</v>
      </c>
      <c r="D916" s="153" t="s">
        <v>2728</v>
      </c>
      <c r="E916" s="154" t="s">
        <v>417</v>
      </c>
      <c r="F916" s="155">
        <v>728.71</v>
      </c>
      <c r="G916" s="156"/>
      <c r="H916" s="155"/>
      <c r="I916" s="266"/>
    </row>
    <row r="917" s="249" customFormat="1" ht="84" outlineLevel="3" spans="1:9">
      <c r="A917" s="261">
        <v>108</v>
      </c>
      <c r="B917" s="153" t="s">
        <v>2719</v>
      </c>
      <c r="C917" s="153" t="s">
        <v>2723</v>
      </c>
      <c r="D917" s="153" t="s">
        <v>2730</v>
      </c>
      <c r="E917" s="154" t="s">
        <v>417</v>
      </c>
      <c r="F917" s="155">
        <v>57.4</v>
      </c>
      <c r="G917" s="156"/>
      <c r="H917" s="155"/>
      <c r="I917" s="266"/>
    </row>
    <row r="918" s="249" customFormat="1" ht="84" outlineLevel="3" spans="1:9">
      <c r="A918" s="261">
        <v>109</v>
      </c>
      <c r="B918" s="153" t="s">
        <v>2725</v>
      </c>
      <c r="C918" s="153" t="s">
        <v>2723</v>
      </c>
      <c r="D918" s="153" t="s">
        <v>2732</v>
      </c>
      <c r="E918" s="154" t="s">
        <v>417</v>
      </c>
      <c r="F918" s="155">
        <v>113.22</v>
      </c>
      <c r="G918" s="156"/>
      <c r="H918" s="155"/>
      <c r="I918" s="266"/>
    </row>
    <row r="919" s="249" customFormat="1" ht="36" outlineLevel="3" spans="1:9">
      <c r="A919" s="261">
        <v>110</v>
      </c>
      <c r="B919" s="153" t="s">
        <v>2616</v>
      </c>
      <c r="C919" s="153" t="s">
        <v>2483</v>
      </c>
      <c r="D919" s="153" t="s">
        <v>2617</v>
      </c>
      <c r="E919" s="154" t="s">
        <v>9</v>
      </c>
      <c r="F919" s="155">
        <v>28</v>
      </c>
      <c r="G919" s="156"/>
      <c r="H919" s="155"/>
      <c r="I919" s="266"/>
    </row>
    <row r="920" s="249" customFormat="1" ht="36" outlineLevel="3" spans="1:9">
      <c r="A920" s="261">
        <v>111</v>
      </c>
      <c r="B920" s="153" t="s">
        <v>1741</v>
      </c>
      <c r="C920" s="153" t="s">
        <v>1742</v>
      </c>
      <c r="D920" s="153" t="s">
        <v>2613</v>
      </c>
      <c r="E920" s="154" t="s">
        <v>9</v>
      </c>
      <c r="F920" s="155">
        <v>25</v>
      </c>
      <c r="G920" s="156"/>
      <c r="H920" s="155"/>
      <c r="I920" s="266"/>
    </row>
    <row r="921" s="251" customFormat="1" ht="20" customHeight="1" outlineLevel="1" spans="1:16384">
      <c r="A921" s="261"/>
      <c r="B921" s="153"/>
      <c r="C921" s="153" t="s">
        <v>458</v>
      </c>
      <c r="D921" s="153"/>
      <c r="E921" s="153"/>
      <c r="F921" s="155"/>
      <c r="G921" s="156"/>
      <c r="H921" s="262"/>
      <c r="I921" s="266"/>
      <c r="XFC921" s="267"/>
      <c r="XFD921" s="267"/>
    </row>
    <row r="922" s="249" customFormat="1" ht="12" outlineLevel="3" spans="1:9">
      <c r="A922" s="261">
        <v>112</v>
      </c>
      <c r="B922" s="153" t="s">
        <v>2121</v>
      </c>
      <c r="C922" s="153" t="s">
        <v>2122</v>
      </c>
      <c r="D922" s="153"/>
      <c r="E922" s="154" t="s">
        <v>138</v>
      </c>
      <c r="F922" s="155">
        <v>1</v>
      </c>
      <c r="G922" s="156"/>
      <c r="H922" s="155"/>
      <c r="I922" s="266"/>
    </row>
    <row r="923" s="249" customFormat="1" ht="12" outlineLevel="3" spans="1:9">
      <c r="A923" s="261">
        <v>113</v>
      </c>
      <c r="B923" s="153" t="s">
        <v>1886</v>
      </c>
      <c r="C923" s="153" t="s">
        <v>1887</v>
      </c>
      <c r="D923" s="153"/>
      <c r="E923" s="154" t="s">
        <v>138</v>
      </c>
      <c r="F923" s="155">
        <v>1</v>
      </c>
      <c r="G923" s="156"/>
      <c r="H923" s="155"/>
      <c r="I923" s="266"/>
    </row>
    <row r="924" s="250" customFormat="1" ht="20" customHeight="1" spans="1:13">
      <c r="A924" s="256" t="s">
        <v>149</v>
      </c>
      <c r="B924" s="256"/>
      <c r="C924" s="257" t="s">
        <v>1236</v>
      </c>
      <c r="D924" s="256"/>
      <c r="E924" s="256"/>
      <c r="F924" s="258"/>
      <c r="G924" s="258"/>
      <c r="H924" s="259"/>
      <c r="I924" s="259"/>
      <c r="M924" s="265"/>
    </row>
    <row r="925" s="251" customFormat="1" ht="20" customHeight="1" outlineLevel="1" spans="1:16384">
      <c r="A925" s="189" t="s">
        <v>2817</v>
      </c>
      <c r="B925" s="189"/>
      <c r="C925" s="190" t="s">
        <v>2818</v>
      </c>
      <c r="D925" s="189"/>
      <c r="E925" s="189"/>
      <c r="F925" s="191"/>
      <c r="G925" s="191"/>
      <c r="H925" s="260"/>
      <c r="I925" s="191"/>
      <c r="XFC925" s="267"/>
      <c r="XFD925" s="267"/>
    </row>
    <row r="926" s="249" customFormat="1" ht="20" customHeight="1" outlineLevel="2" spans="1:9">
      <c r="A926" s="217"/>
      <c r="B926" s="218"/>
      <c r="C926" s="219" t="s">
        <v>2819</v>
      </c>
      <c r="D926" s="220"/>
      <c r="E926" s="217"/>
      <c r="F926" s="221"/>
      <c r="G926" s="221"/>
      <c r="H926" s="269"/>
      <c r="I926" s="268"/>
    </row>
    <row r="927" s="249" customFormat="1" ht="48" outlineLevel="3" spans="1:9">
      <c r="A927" s="261">
        <v>1</v>
      </c>
      <c r="B927" s="153" t="s">
        <v>2215</v>
      </c>
      <c r="C927" s="153" t="s">
        <v>2218</v>
      </c>
      <c r="D927" s="153" t="s">
        <v>2219</v>
      </c>
      <c r="E927" s="154" t="s">
        <v>1349</v>
      </c>
      <c r="F927" s="155">
        <v>38</v>
      </c>
      <c r="G927" s="156"/>
      <c r="H927" s="155"/>
      <c r="I927" s="266"/>
    </row>
    <row r="928" s="249" customFormat="1" ht="48" outlineLevel="3" spans="1:9">
      <c r="A928" s="261">
        <v>2</v>
      </c>
      <c r="B928" s="153" t="s">
        <v>1708</v>
      </c>
      <c r="C928" s="153" t="s">
        <v>2744</v>
      </c>
      <c r="D928" s="153" t="s">
        <v>2745</v>
      </c>
      <c r="E928" s="154" t="s">
        <v>1349</v>
      </c>
      <c r="F928" s="155">
        <v>98</v>
      </c>
      <c r="G928" s="156"/>
      <c r="H928" s="155"/>
      <c r="I928" s="266"/>
    </row>
    <row r="929" s="249" customFormat="1" ht="48" outlineLevel="3" spans="1:9">
      <c r="A929" s="261">
        <v>3</v>
      </c>
      <c r="B929" s="153" t="s">
        <v>2220</v>
      </c>
      <c r="C929" s="153" t="s">
        <v>2221</v>
      </c>
      <c r="D929" s="153" t="s">
        <v>2222</v>
      </c>
      <c r="E929" s="154" t="s">
        <v>1349</v>
      </c>
      <c r="F929" s="155">
        <v>43</v>
      </c>
      <c r="G929" s="156"/>
      <c r="H929" s="155"/>
      <c r="I929" s="266"/>
    </row>
    <row r="930" s="249" customFormat="1" ht="48" outlineLevel="3" spans="1:9">
      <c r="A930" s="261">
        <v>4</v>
      </c>
      <c r="B930" s="153" t="s">
        <v>2223</v>
      </c>
      <c r="C930" s="153" t="s">
        <v>2216</v>
      </c>
      <c r="D930" s="153" t="s">
        <v>2217</v>
      </c>
      <c r="E930" s="154" t="s">
        <v>1349</v>
      </c>
      <c r="F930" s="155">
        <v>35</v>
      </c>
      <c r="G930" s="156"/>
      <c r="H930" s="155"/>
      <c r="I930" s="266"/>
    </row>
    <row r="931" s="249" customFormat="1" ht="48" outlineLevel="3" spans="1:9">
      <c r="A931" s="261">
        <v>5</v>
      </c>
      <c r="B931" s="153" t="s">
        <v>2750</v>
      </c>
      <c r="C931" s="153" t="s">
        <v>21</v>
      </c>
      <c r="D931" s="153" t="s">
        <v>1699</v>
      </c>
      <c r="E931" s="154" t="s">
        <v>421</v>
      </c>
      <c r="F931" s="155">
        <v>1395.88</v>
      </c>
      <c r="G931" s="156"/>
      <c r="H931" s="155"/>
      <c r="I931" s="266"/>
    </row>
    <row r="932" s="249" customFormat="1" ht="48" outlineLevel="3" spans="1:9">
      <c r="A932" s="261">
        <v>6</v>
      </c>
      <c r="B932" s="153" t="s">
        <v>2148</v>
      </c>
      <c r="C932" s="153" t="s">
        <v>1640</v>
      </c>
      <c r="D932" s="153" t="s">
        <v>1992</v>
      </c>
      <c r="E932" s="154" t="s">
        <v>421</v>
      </c>
      <c r="F932" s="155">
        <v>2380.88</v>
      </c>
      <c r="G932" s="156"/>
      <c r="H932" s="155"/>
      <c r="I932" s="266"/>
    </row>
    <row r="933" s="249" customFormat="1" ht="48" outlineLevel="3" spans="1:9">
      <c r="A933" s="261">
        <v>7</v>
      </c>
      <c r="B933" s="153" t="s">
        <v>2244</v>
      </c>
      <c r="C933" s="153" t="s">
        <v>1640</v>
      </c>
      <c r="D933" s="153" t="s">
        <v>1993</v>
      </c>
      <c r="E933" s="154" t="s">
        <v>421</v>
      </c>
      <c r="F933" s="155">
        <v>210.38</v>
      </c>
      <c r="G933" s="156"/>
      <c r="H933" s="155"/>
      <c r="I933" s="266"/>
    </row>
    <row r="934" s="249" customFormat="1" ht="20" customHeight="1" outlineLevel="2" spans="1:9">
      <c r="A934" s="261"/>
      <c r="B934" s="153"/>
      <c r="C934" s="153" t="s">
        <v>113</v>
      </c>
      <c r="D934" s="153"/>
      <c r="E934" s="153"/>
      <c r="F934" s="155"/>
      <c r="G934" s="156"/>
      <c r="H934" s="262"/>
      <c r="I934" s="266"/>
    </row>
    <row r="935" s="249" customFormat="1" ht="84" outlineLevel="3" spans="1:9">
      <c r="A935" s="261">
        <v>8</v>
      </c>
      <c r="B935" s="153" t="s">
        <v>2820</v>
      </c>
      <c r="C935" s="153" t="s">
        <v>2228</v>
      </c>
      <c r="D935" s="153" t="s">
        <v>2229</v>
      </c>
      <c r="E935" s="154" t="s">
        <v>9</v>
      </c>
      <c r="F935" s="155">
        <v>12</v>
      </c>
      <c r="G935" s="156"/>
      <c r="H935" s="155"/>
      <c r="I935" s="266"/>
    </row>
    <row r="936" s="249" customFormat="1" ht="48" outlineLevel="3" spans="1:9">
      <c r="A936" s="261">
        <v>9</v>
      </c>
      <c r="B936" s="153" t="s">
        <v>1531</v>
      </c>
      <c r="C936" s="153" t="s">
        <v>21</v>
      </c>
      <c r="D936" s="153" t="s">
        <v>2240</v>
      </c>
      <c r="E936" s="154" t="s">
        <v>421</v>
      </c>
      <c r="F936" s="155">
        <v>2032.28</v>
      </c>
      <c r="G936" s="156"/>
      <c r="H936" s="155"/>
      <c r="I936" s="266"/>
    </row>
    <row r="937" s="249" customFormat="1" ht="48" outlineLevel="3" spans="1:9">
      <c r="A937" s="261">
        <v>10</v>
      </c>
      <c r="B937" s="153" t="s">
        <v>2241</v>
      </c>
      <c r="C937" s="153" t="s">
        <v>2242</v>
      </c>
      <c r="D937" s="153" t="s">
        <v>2245</v>
      </c>
      <c r="E937" s="154" t="s">
        <v>421</v>
      </c>
      <c r="F937" s="155">
        <v>1423.16</v>
      </c>
      <c r="G937" s="156"/>
      <c r="H937" s="155"/>
      <c r="I937" s="266"/>
    </row>
    <row r="938" s="249" customFormat="1" ht="48" outlineLevel="3" spans="1:9">
      <c r="A938" s="261">
        <v>11</v>
      </c>
      <c r="B938" s="153" t="s">
        <v>2246</v>
      </c>
      <c r="C938" s="153" t="s">
        <v>2242</v>
      </c>
      <c r="D938" s="153" t="s">
        <v>2247</v>
      </c>
      <c r="E938" s="154" t="s">
        <v>421</v>
      </c>
      <c r="F938" s="155">
        <v>323.8</v>
      </c>
      <c r="G938" s="156"/>
      <c r="H938" s="155"/>
      <c r="I938" s="266"/>
    </row>
    <row r="939" s="249" customFormat="1" ht="48" outlineLevel="3" spans="1:9">
      <c r="A939" s="261">
        <v>12</v>
      </c>
      <c r="B939" s="153" t="s">
        <v>2251</v>
      </c>
      <c r="C939" s="153" t="s">
        <v>2249</v>
      </c>
      <c r="D939" s="153" t="s">
        <v>2250</v>
      </c>
      <c r="E939" s="154" t="s">
        <v>421</v>
      </c>
      <c r="F939" s="155">
        <v>887.56</v>
      </c>
      <c r="G939" s="156"/>
      <c r="H939" s="155"/>
      <c r="I939" s="266"/>
    </row>
    <row r="940" s="249" customFormat="1" ht="48" outlineLevel="3" spans="1:9">
      <c r="A940" s="261">
        <v>13</v>
      </c>
      <c r="B940" s="153" t="s">
        <v>2248</v>
      </c>
      <c r="C940" s="153" t="s">
        <v>2249</v>
      </c>
      <c r="D940" s="153" t="s">
        <v>2252</v>
      </c>
      <c r="E940" s="154" t="s">
        <v>421</v>
      </c>
      <c r="F940" s="155">
        <v>1323.72</v>
      </c>
      <c r="G940" s="156"/>
      <c r="H940" s="155"/>
      <c r="I940" s="266"/>
    </row>
    <row r="941" s="249" customFormat="1" ht="36" outlineLevel="3" spans="1:9">
      <c r="A941" s="261">
        <v>14</v>
      </c>
      <c r="B941" s="153" t="s">
        <v>2276</v>
      </c>
      <c r="C941" s="153" t="s">
        <v>2277</v>
      </c>
      <c r="D941" s="153" t="s">
        <v>2278</v>
      </c>
      <c r="E941" s="154" t="s">
        <v>17</v>
      </c>
      <c r="F941" s="155">
        <v>37</v>
      </c>
      <c r="G941" s="156"/>
      <c r="H941" s="155"/>
      <c r="I941" s="266"/>
    </row>
    <row r="942" s="249" customFormat="1" ht="36" outlineLevel="3" spans="1:9">
      <c r="A942" s="261">
        <v>15</v>
      </c>
      <c r="B942" s="153" t="s">
        <v>2282</v>
      </c>
      <c r="C942" s="153" t="s">
        <v>2286</v>
      </c>
      <c r="D942" s="153" t="s">
        <v>2284</v>
      </c>
      <c r="E942" s="154" t="s">
        <v>17</v>
      </c>
      <c r="F942" s="155">
        <v>42</v>
      </c>
      <c r="G942" s="156"/>
      <c r="H942" s="155"/>
      <c r="I942" s="266"/>
    </row>
    <row r="943" s="249" customFormat="1" ht="36" outlineLevel="3" spans="1:9">
      <c r="A943" s="261">
        <v>16</v>
      </c>
      <c r="B943" s="153" t="s">
        <v>2757</v>
      </c>
      <c r="C943" s="153" t="s">
        <v>2313</v>
      </c>
      <c r="D943" s="153" t="s">
        <v>2314</v>
      </c>
      <c r="E943" s="154" t="s">
        <v>17</v>
      </c>
      <c r="F943" s="155">
        <v>9</v>
      </c>
      <c r="G943" s="156"/>
      <c r="H943" s="155"/>
      <c r="I943" s="266"/>
    </row>
    <row r="944" s="249" customFormat="1" ht="36" outlineLevel="3" spans="1:9">
      <c r="A944" s="261">
        <v>17</v>
      </c>
      <c r="B944" s="153" t="s">
        <v>2287</v>
      </c>
      <c r="C944" s="153" t="s">
        <v>2288</v>
      </c>
      <c r="D944" s="153" t="s">
        <v>2289</v>
      </c>
      <c r="E944" s="154" t="s">
        <v>17</v>
      </c>
      <c r="F944" s="155">
        <v>35</v>
      </c>
      <c r="G944" s="156"/>
      <c r="H944" s="155"/>
      <c r="I944" s="266"/>
    </row>
    <row r="945" s="249" customFormat="1" ht="48" outlineLevel="3" spans="1:9">
      <c r="A945" s="261">
        <v>18</v>
      </c>
      <c r="B945" s="153" t="s">
        <v>2751</v>
      </c>
      <c r="C945" s="153" t="s">
        <v>2319</v>
      </c>
      <c r="D945" s="153" t="s">
        <v>2320</v>
      </c>
      <c r="E945" s="154" t="s">
        <v>17</v>
      </c>
      <c r="F945" s="155">
        <v>208</v>
      </c>
      <c r="G945" s="156"/>
      <c r="H945" s="155"/>
      <c r="I945" s="266"/>
    </row>
    <row r="946" s="249" customFormat="1" ht="36" outlineLevel="3" spans="1:9">
      <c r="A946" s="261">
        <v>19</v>
      </c>
      <c r="B946" s="153" t="s">
        <v>2279</v>
      </c>
      <c r="C946" s="153" t="s">
        <v>2280</v>
      </c>
      <c r="D946" s="153" t="s">
        <v>2281</v>
      </c>
      <c r="E946" s="154" t="s">
        <v>17</v>
      </c>
      <c r="F946" s="155">
        <v>37</v>
      </c>
      <c r="G946" s="156"/>
      <c r="H946" s="155"/>
      <c r="I946" s="266"/>
    </row>
    <row r="947" s="249" customFormat="1" ht="36" outlineLevel="3" spans="1:9">
      <c r="A947" s="261">
        <v>20</v>
      </c>
      <c r="B947" s="153" t="s">
        <v>2756</v>
      </c>
      <c r="C947" s="153" t="s">
        <v>2310</v>
      </c>
      <c r="D947" s="153" t="s">
        <v>2311</v>
      </c>
      <c r="E947" s="154" t="s">
        <v>17</v>
      </c>
      <c r="F947" s="155">
        <v>22</v>
      </c>
      <c r="G947" s="156"/>
      <c r="H947" s="155"/>
      <c r="I947" s="266"/>
    </row>
    <row r="948" s="249" customFormat="1" ht="60" outlineLevel="3" spans="1:9">
      <c r="A948" s="261">
        <v>21</v>
      </c>
      <c r="B948" s="153" t="s">
        <v>1744</v>
      </c>
      <c r="C948" s="153" t="s">
        <v>1745</v>
      </c>
      <c r="D948" s="153" t="s">
        <v>2321</v>
      </c>
      <c r="E948" s="154" t="s">
        <v>17</v>
      </c>
      <c r="F948" s="155">
        <v>462</v>
      </c>
      <c r="G948" s="156"/>
      <c r="H948" s="155"/>
      <c r="I948" s="266"/>
    </row>
    <row r="949" s="251" customFormat="1" ht="20" customHeight="1" outlineLevel="1" spans="1:16384">
      <c r="A949" s="261"/>
      <c r="B949" s="153"/>
      <c r="C949" s="153" t="s">
        <v>2821</v>
      </c>
      <c r="D949" s="153"/>
      <c r="E949" s="153"/>
      <c r="F949" s="155"/>
      <c r="G949" s="156"/>
      <c r="H949" s="262"/>
      <c r="I949" s="266"/>
      <c r="XFC949" s="267"/>
      <c r="XFD949" s="267"/>
    </row>
    <row r="950" s="249" customFormat="1" ht="20" customHeight="1" outlineLevel="2" spans="1:9">
      <c r="A950" s="261"/>
      <c r="B950" s="153"/>
      <c r="C950" s="153" t="s">
        <v>117</v>
      </c>
      <c r="D950" s="153"/>
      <c r="E950" s="153"/>
      <c r="F950" s="155"/>
      <c r="G950" s="156"/>
      <c r="H950" s="262"/>
      <c r="I950" s="266"/>
    </row>
    <row r="951" s="249" customFormat="1" ht="84" outlineLevel="3" spans="1:9">
      <c r="A951" s="261">
        <v>22</v>
      </c>
      <c r="B951" s="153" t="s">
        <v>2355</v>
      </c>
      <c r="C951" s="153" t="s">
        <v>2356</v>
      </c>
      <c r="D951" s="153" t="s">
        <v>2357</v>
      </c>
      <c r="E951" s="154" t="s">
        <v>421</v>
      </c>
      <c r="F951" s="155">
        <v>47.75</v>
      </c>
      <c r="G951" s="156"/>
      <c r="H951" s="155"/>
      <c r="I951" s="266"/>
    </row>
    <row r="952" s="249" customFormat="1" ht="84" outlineLevel="3" spans="1:9">
      <c r="A952" s="261">
        <v>23</v>
      </c>
      <c r="B952" s="153" t="s">
        <v>2761</v>
      </c>
      <c r="C952" s="153" t="s">
        <v>2356</v>
      </c>
      <c r="D952" s="153" t="s">
        <v>2394</v>
      </c>
      <c r="E952" s="154" t="s">
        <v>421</v>
      </c>
      <c r="F952" s="155">
        <v>166.67</v>
      </c>
      <c r="G952" s="156"/>
      <c r="H952" s="155"/>
      <c r="I952" s="266"/>
    </row>
    <row r="953" s="249" customFormat="1" ht="84" outlineLevel="3" spans="1:9">
      <c r="A953" s="261">
        <v>24</v>
      </c>
      <c r="B953" s="153" t="s">
        <v>2358</v>
      </c>
      <c r="C953" s="153" t="s">
        <v>2356</v>
      </c>
      <c r="D953" s="153" t="s">
        <v>2359</v>
      </c>
      <c r="E953" s="154" t="s">
        <v>421</v>
      </c>
      <c r="F953" s="155">
        <v>20.12</v>
      </c>
      <c r="G953" s="156"/>
      <c r="H953" s="155"/>
      <c r="I953" s="266"/>
    </row>
    <row r="954" s="249" customFormat="1" ht="48" outlineLevel="3" spans="1:9">
      <c r="A954" s="261">
        <v>25</v>
      </c>
      <c r="B954" s="153" t="s">
        <v>1783</v>
      </c>
      <c r="C954" s="153" t="s">
        <v>1784</v>
      </c>
      <c r="D954" s="153" t="s">
        <v>2508</v>
      </c>
      <c r="E954" s="154" t="s">
        <v>17</v>
      </c>
      <c r="F954" s="155">
        <v>1</v>
      </c>
      <c r="G954" s="156"/>
      <c r="H954" s="155"/>
      <c r="I954" s="266"/>
    </row>
    <row r="955" s="249" customFormat="1" ht="48" outlineLevel="3" spans="1:9">
      <c r="A955" s="261">
        <v>26</v>
      </c>
      <c r="B955" s="153" t="s">
        <v>1786</v>
      </c>
      <c r="C955" s="153" t="s">
        <v>1784</v>
      </c>
      <c r="D955" s="153" t="s">
        <v>2506</v>
      </c>
      <c r="E955" s="154" t="s">
        <v>17</v>
      </c>
      <c r="F955" s="155">
        <v>2</v>
      </c>
      <c r="G955" s="156"/>
      <c r="H955" s="155"/>
      <c r="I955" s="266"/>
    </row>
    <row r="956" s="249" customFormat="1" ht="48" outlineLevel="3" spans="1:9">
      <c r="A956" s="261">
        <v>27</v>
      </c>
      <c r="B956" s="153" t="s">
        <v>1788</v>
      </c>
      <c r="C956" s="153" t="s">
        <v>1784</v>
      </c>
      <c r="D956" s="153" t="s">
        <v>2360</v>
      </c>
      <c r="E956" s="154" t="s">
        <v>17</v>
      </c>
      <c r="F956" s="155">
        <v>4</v>
      </c>
      <c r="G956" s="156"/>
      <c r="H956" s="155"/>
      <c r="I956" s="266"/>
    </row>
    <row r="957" s="249" customFormat="1" ht="48" outlineLevel="3" spans="1:9">
      <c r="A957" s="261">
        <v>28</v>
      </c>
      <c r="B957" s="153" t="s">
        <v>1790</v>
      </c>
      <c r="C957" s="153" t="s">
        <v>1869</v>
      </c>
      <c r="D957" s="153" t="s">
        <v>2762</v>
      </c>
      <c r="E957" s="154" t="s">
        <v>17</v>
      </c>
      <c r="F957" s="155">
        <v>1</v>
      </c>
      <c r="G957" s="156"/>
      <c r="H957" s="155"/>
      <c r="I957" s="266"/>
    </row>
    <row r="958" s="249" customFormat="1" ht="48" outlineLevel="3" spans="1:9">
      <c r="A958" s="261">
        <v>29</v>
      </c>
      <c r="B958" s="153" t="s">
        <v>1792</v>
      </c>
      <c r="C958" s="153" t="s">
        <v>2763</v>
      </c>
      <c r="D958" s="153" t="s">
        <v>2764</v>
      </c>
      <c r="E958" s="154" t="s">
        <v>17</v>
      </c>
      <c r="F958" s="155">
        <v>1</v>
      </c>
      <c r="G958" s="156"/>
      <c r="H958" s="155"/>
      <c r="I958" s="266"/>
    </row>
    <row r="959" s="249" customFormat="1" ht="72" outlineLevel="3" spans="1:9">
      <c r="A959" s="261">
        <v>30</v>
      </c>
      <c r="B959" s="153" t="s">
        <v>2766</v>
      </c>
      <c r="C959" s="153" t="s">
        <v>2767</v>
      </c>
      <c r="D959" s="153" t="s">
        <v>2768</v>
      </c>
      <c r="E959" s="154" t="s">
        <v>1349</v>
      </c>
      <c r="F959" s="155">
        <v>13</v>
      </c>
      <c r="G959" s="156"/>
      <c r="H959" s="155"/>
      <c r="I959" s="266"/>
    </row>
    <row r="960" s="249" customFormat="1" ht="72" outlineLevel="3" spans="1:9">
      <c r="A960" s="261">
        <v>31</v>
      </c>
      <c r="B960" s="153" t="s">
        <v>2771</v>
      </c>
      <c r="C960" s="153" t="s">
        <v>2366</v>
      </c>
      <c r="D960" s="153" t="s">
        <v>2367</v>
      </c>
      <c r="E960" s="154" t="s">
        <v>1349</v>
      </c>
      <c r="F960" s="155">
        <v>34</v>
      </c>
      <c r="G960" s="156"/>
      <c r="H960" s="155"/>
      <c r="I960" s="266"/>
    </row>
    <row r="961" s="249" customFormat="1" ht="48" outlineLevel="3" spans="1:9">
      <c r="A961" s="261">
        <v>32</v>
      </c>
      <c r="B961" s="153" t="s">
        <v>2368</v>
      </c>
      <c r="C961" s="153" t="s">
        <v>2369</v>
      </c>
      <c r="D961" s="153" t="s">
        <v>2370</v>
      </c>
      <c r="E961" s="154" t="s">
        <v>1780</v>
      </c>
      <c r="F961" s="155">
        <v>106</v>
      </c>
      <c r="G961" s="156"/>
      <c r="H961" s="155"/>
      <c r="I961" s="266"/>
    </row>
    <row r="962" s="249" customFormat="1" ht="36" outlineLevel="3" spans="1:9">
      <c r="A962" s="261">
        <v>33</v>
      </c>
      <c r="B962" s="153" t="s">
        <v>1833</v>
      </c>
      <c r="C962" s="153" t="s">
        <v>1834</v>
      </c>
      <c r="D962" s="153" t="s">
        <v>2377</v>
      </c>
      <c r="E962" s="154" t="s">
        <v>1530</v>
      </c>
      <c r="F962" s="155">
        <v>509</v>
      </c>
      <c r="G962" s="156"/>
      <c r="H962" s="155"/>
      <c r="I962" s="266"/>
    </row>
    <row r="963" s="249" customFormat="1" ht="24" outlineLevel="3" spans="1:9">
      <c r="A963" s="261">
        <v>34</v>
      </c>
      <c r="B963" s="153" t="s">
        <v>2378</v>
      </c>
      <c r="C963" s="153" t="s">
        <v>2379</v>
      </c>
      <c r="D963" s="153" t="s">
        <v>2380</v>
      </c>
      <c r="E963" s="154" t="s">
        <v>2381</v>
      </c>
      <c r="F963" s="155">
        <v>4</v>
      </c>
      <c r="G963" s="156"/>
      <c r="H963" s="155"/>
      <c r="I963" s="266"/>
    </row>
    <row r="964" s="249" customFormat="1" ht="20" customHeight="1" outlineLevel="2" spans="1:9">
      <c r="A964" s="261"/>
      <c r="B964" s="153"/>
      <c r="C964" s="153" t="s">
        <v>118</v>
      </c>
      <c r="D964" s="153"/>
      <c r="E964" s="153"/>
      <c r="F964" s="155"/>
      <c r="G964" s="156"/>
      <c r="H964" s="262"/>
      <c r="I964" s="266"/>
    </row>
    <row r="965" s="249" customFormat="1" ht="84" outlineLevel="3" spans="1:9">
      <c r="A965" s="261">
        <v>35</v>
      </c>
      <c r="B965" s="153" t="s">
        <v>2382</v>
      </c>
      <c r="C965" s="153" t="s">
        <v>2356</v>
      </c>
      <c r="D965" s="153" t="s">
        <v>2383</v>
      </c>
      <c r="E965" s="154" t="s">
        <v>421</v>
      </c>
      <c r="F965" s="155">
        <v>1027.35</v>
      </c>
      <c r="G965" s="156"/>
      <c r="H965" s="155"/>
      <c r="I965" s="266"/>
    </row>
    <row r="966" s="249" customFormat="1" ht="84" outlineLevel="3" spans="1:9">
      <c r="A966" s="261">
        <v>36</v>
      </c>
      <c r="B966" s="153" t="s">
        <v>2384</v>
      </c>
      <c r="C966" s="153" t="s">
        <v>2356</v>
      </c>
      <c r="D966" s="153" t="s">
        <v>2385</v>
      </c>
      <c r="E966" s="154" t="s">
        <v>421</v>
      </c>
      <c r="F966" s="155">
        <v>1558.12</v>
      </c>
      <c r="G966" s="156"/>
      <c r="H966" s="155"/>
      <c r="I966" s="266"/>
    </row>
    <row r="967" s="249" customFormat="1" ht="84" outlineLevel="3" spans="1:9">
      <c r="A967" s="261">
        <v>37</v>
      </c>
      <c r="B967" s="153" t="s">
        <v>2386</v>
      </c>
      <c r="C967" s="153" t="s">
        <v>2356</v>
      </c>
      <c r="D967" s="153" t="s">
        <v>2387</v>
      </c>
      <c r="E967" s="154" t="s">
        <v>421</v>
      </c>
      <c r="F967" s="155">
        <v>139.17</v>
      </c>
      <c r="G967" s="156"/>
      <c r="H967" s="155"/>
      <c r="I967" s="266"/>
    </row>
    <row r="968" s="249" customFormat="1" ht="84" outlineLevel="3" spans="1:9">
      <c r="A968" s="261">
        <v>38</v>
      </c>
      <c r="B968" s="153" t="s">
        <v>2388</v>
      </c>
      <c r="C968" s="153" t="s">
        <v>2356</v>
      </c>
      <c r="D968" s="153" t="s">
        <v>2389</v>
      </c>
      <c r="E968" s="154" t="s">
        <v>421</v>
      </c>
      <c r="F968" s="155">
        <v>122.84</v>
      </c>
      <c r="G968" s="156"/>
      <c r="H968" s="155"/>
      <c r="I968" s="266"/>
    </row>
    <row r="969" s="249" customFormat="1" ht="84" outlineLevel="3" spans="1:9">
      <c r="A969" s="261">
        <v>39</v>
      </c>
      <c r="B969" s="153" t="s">
        <v>2390</v>
      </c>
      <c r="C969" s="153" t="s">
        <v>2356</v>
      </c>
      <c r="D969" s="153" t="s">
        <v>2357</v>
      </c>
      <c r="E969" s="154" t="s">
        <v>421</v>
      </c>
      <c r="F969" s="155">
        <v>49.81</v>
      </c>
      <c r="G969" s="156"/>
      <c r="H969" s="155"/>
      <c r="I969" s="266"/>
    </row>
    <row r="970" s="249" customFormat="1" ht="84" outlineLevel="3" spans="1:9">
      <c r="A970" s="261">
        <v>40</v>
      </c>
      <c r="B970" s="153" t="s">
        <v>2391</v>
      </c>
      <c r="C970" s="153" t="s">
        <v>2356</v>
      </c>
      <c r="D970" s="153" t="s">
        <v>2392</v>
      </c>
      <c r="E970" s="154" t="s">
        <v>421</v>
      </c>
      <c r="F970" s="155">
        <v>166.69</v>
      </c>
      <c r="G970" s="156"/>
      <c r="H970" s="155"/>
      <c r="I970" s="266"/>
    </row>
    <row r="971" s="249" customFormat="1" ht="84" outlineLevel="3" spans="1:9">
      <c r="A971" s="261">
        <v>41</v>
      </c>
      <c r="B971" s="153" t="s">
        <v>2393</v>
      </c>
      <c r="C971" s="153" t="s">
        <v>2356</v>
      </c>
      <c r="D971" s="153" t="s">
        <v>2394</v>
      </c>
      <c r="E971" s="154" t="s">
        <v>421</v>
      </c>
      <c r="F971" s="155">
        <v>319.87</v>
      </c>
      <c r="G971" s="156"/>
      <c r="H971" s="155"/>
      <c r="I971" s="266"/>
    </row>
    <row r="972" s="249" customFormat="1" ht="84" outlineLevel="3" spans="1:9">
      <c r="A972" s="261">
        <v>42</v>
      </c>
      <c r="B972" s="153" t="s">
        <v>2395</v>
      </c>
      <c r="C972" s="153" t="s">
        <v>2356</v>
      </c>
      <c r="D972" s="153" t="s">
        <v>2359</v>
      </c>
      <c r="E972" s="154" t="s">
        <v>421</v>
      </c>
      <c r="F972" s="155">
        <v>215.96</v>
      </c>
      <c r="G972" s="156"/>
      <c r="H972" s="155"/>
      <c r="I972" s="266"/>
    </row>
    <row r="973" s="249" customFormat="1" ht="84" outlineLevel="3" spans="1:9">
      <c r="A973" s="261">
        <v>43</v>
      </c>
      <c r="B973" s="153" t="s">
        <v>2396</v>
      </c>
      <c r="C973" s="153" t="s">
        <v>2356</v>
      </c>
      <c r="D973" s="153" t="s">
        <v>2397</v>
      </c>
      <c r="E973" s="154" t="s">
        <v>421</v>
      </c>
      <c r="F973" s="155">
        <v>5.5</v>
      </c>
      <c r="G973" s="156"/>
      <c r="H973" s="155"/>
      <c r="I973" s="266"/>
    </row>
    <row r="974" s="249" customFormat="1" ht="36" outlineLevel="3" spans="1:9">
      <c r="A974" s="261">
        <v>44</v>
      </c>
      <c r="B974" s="153" t="s">
        <v>2398</v>
      </c>
      <c r="C974" s="153" t="s">
        <v>2399</v>
      </c>
      <c r="D974" s="153" t="s">
        <v>2400</v>
      </c>
      <c r="E974" s="154" t="s">
        <v>17</v>
      </c>
      <c r="F974" s="155">
        <v>101</v>
      </c>
      <c r="G974" s="156"/>
      <c r="H974" s="155"/>
      <c r="I974" s="266"/>
    </row>
    <row r="975" s="249" customFormat="1" ht="48" outlineLevel="3" spans="1:9">
      <c r="A975" s="261">
        <v>45</v>
      </c>
      <c r="B975" s="153" t="s">
        <v>1795</v>
      </c>
      <c r="C975" s="153" t="s">
        <v>1784</v>
      </c>
      <c r="D975" s="153" t="s">
        <v>2506</v>
      </c>
      <c r="E975" s="154" t="s">
        <v>17</v>
      </c>
      <c r="F975" s="155">
        <v>2</v>
      </c>
      <c r="G975" s="156"/>
      <c r="H975" s="155"/>
      <c r="I975" s="266"/>
    </row>
    <row r="976" s="249" customFormat="1" ht="48" outlineLevel="3" spans="1:9">
      <c r="A976" s="261">
        <v>46</v>
      </c>
      <c r="B976" s="153" t="s">
        <v>1798</v>
      </c>
      <c r="C976" s="153" t="s">
        <v>2763</v>
      </c>
      <c r="D976" s="153" t="s">
        <v>2764</v>
      </c>
      <c r="E976" s="154" t="s">
        <v>17</v>
      </c>
      <c r="F976" s="155">
        <v>1</v>
      </c>
      <c r="G976" s="156"/>
      <c r="H976" s="155"/>
      <c r="I976" s="266"/>
    </row>
    <row r="977" s="249" customFormat="1" ht="48" outlineLevel="3" spans="1:9">
      <c r="A977" s="261">
        <v>47</v>
      </c>
      <c r="B977" s="153" t="s">
        <v>2413</v>
      </c>
      <c r="C977" s="153" t="s">
        <v>1869</v>
      </c>
      <c r="D977" s="153" t="s">
        <v>2762</v>
      </c>
      <c r="E977" s="154" t="s">
        <v>17</v>
      </c>
      <c r="F977" s="155">
        <v>1</v>
      </c>
      <c r="G977" s="156"/>
      <c r="H977" s="155"/>
      <c r="I977" s="266"/>
    </row>
    <row r="978" s="249" customFormat="1" ht="48" outlineLevel="3" spans="1:9">
      <c r="A978" s="261">
        <v>48</v>
      </c>
      <c r="B978" s="153" t="s">
        <v>2417</v>
      </c>
      <c r="C978" s="153" t="s">
        <v>2409</v>
      </c>
      <c r="D978" s="153" t="s">
        <v>2411</v>
      </c>
      <c r="E978" s="154" t="s">
        <v>17</v>
      </c>
      <c r="F978" s="155">
        <v>9</v>
      </c>
      <c r="G978" s="156"/>
      <c r="H978" s="155"/>
      <c r="I978" s="266"/>
    </row>
    <row r="979" s="249" customFormat="1" ht="48" outlineLevel="3" spans="1:9">
      <c r="A979" s="261">
        <v>49</v>
      </c>
      <c r="B979" s="153" t="s">
        <v>2419</v>
      </c>
      <c r="C979" s="153" t="s">
        <v>2409</v>
      </c>
      <c r="D979" s="153" t="s">
        <v>2822</v>
      </c>
      <c r="E979" s="154" t="s">
        <v>17</v>
      </c>
      <c r="F979" s="155">
        <v>3</v>
      </c>
      <c r="G979" s="156"/>
      <c r="H979" s="155"/>
      <c r="I979" s="266"/>
    </row>
    <row r="980" s="249" customFormat="1" ht="72" outlineLevel="3" spans="1:9">
      <c r="A980" s="261">
        <v>50</v>
      </c>
      <c r="B980" s="153" t="s">
        <v>1870</v>
      </c>
      <c r="C980" s="153" t="s">
        <v>2050</v>
      </c>
      <c r="D980" s="153" t="s">
        <v>2765</v>
      </c>
      <c r="E980" s="154" t="s">
        <v>17</v>
      </c>
      <c r="F980" s="155">
        <v>4</v>
      </c>
      <c r="G980" s="156"/>
      <c r="H980" s="155"/>
      <c r="I980" s="266"/>
    </row>
    <row r="981" s="249" customFormat="1" ht="48" outlineLevel="3" spans="1:9">
      <c r="A981" s="261">
        <v>51</v>
      </c>
      <c r="B981" s="153" t="s">
        <v>2430</v>
      </c>
      <c r="C981" s="153" t="s">
        <v>2431</v>
      </c>
      <c r="D981" s="153" t="s">
        <v>2434</v>
      </c>
      <c r="E981" s="154" t="s">
        <v>17</v>
      </c>
      <c r="F981" s="155">
        <v>9</v>
      </c>
      <c r="G981" s="156"/>
      <c r="H981" s="155"/>
      <c r="I981" s="266"/>
    </row>
    <row r="982" s="249" customFormat="1" ht="48" outlineLevel="3" spans="1:9">
      <c r="A982" s="261">
        <v>52</v>
      </c>
      <c r="B982" s="153" t="s">
        <v>2433</v>
      </c>
      <c r="C982" s="153" t="s">
        <v>2431</v>
      </c>
      <c r="D982" s="153" t="s">
        <v>2823</v>
      </c>
      <c r="E982" s="154" t="s">
        <v>17</v>
      </c>
      <c r="F982" s="155">
        <v>3</v>
      </c>
      <c r="G982" s="156"/>
      <c r="H982" s="155"/>
      <c r="I982" s="266"/>
    </row>
    <row r="983" s="249" customFormat="1" ht="48" outlineLevel="3" spans="1:9">
      <c r="A983" s="261">
        <v>53</v>
      </c>
      <c r="B983" s="153" t="s">
        <v>2775</v>
      </c>
      <c r="C983" s="153" t="s">
        <v>2776</v>
      </c>
      <c r="D983" s="153" t="s">
        <v>2777</v>
      </c>
      <c r="E983" s="154" t="s">
        <v>17</v>
      </c>
      <c r="F983" s="155">
        <v>4</v>
      </c>
      <c r="G983" s="156"/>
      <c r="H983" s="155"/>
      <c r="I983" s="266"/>
    </row>
    <row r="984" s="249" customFormat="1" ht="36" outlineLevel="3" spans="1:9">
      <c r="A984" s="261">
        <v>54</v>
      </c>
      <c r="B984" s="153" t="s">
        <v>2439</v>
      </c>
      <c r="C984" s="153" t="s">
        <v>2440</v>
      </c>
      <c r="D984" s="153" t="s">
        <v>2441</v>
      </c>
      <c r="E984" s="154" t="s">
        <v>1780</v>
      </c>
      <c r="F984" s="155">
        <v>12</v>
      </c>
      <c r="G984" s="156"/>
      <c r="H984" s="155"/>
      <c r="I984" s="266"/>
    </row>
    <row r="985" s="249" customFormat="1" ht="36" outlineLevel="3" spans="1:9">
      <c r="A985" s="261">
        <v>55</v>
      </c>
      <c r="B985" s="153" t="s">
        <v>2117</v>
      </c>
      <c r="C985" s="153" t="s">
        <v>1807</v>
      </c>
      <c r="D985" s="153" t="s">
        <v>2444</v>
      </c>
      <c r="E985" s="154" t="s">
        <v>17</v>
      </c>
      <c r="F985" s="155">
        <v>24</v>
      </c>
      <c r="G985" s="156"/>
      <c r="H985" s="155"/>
      <c r="I985" s="266"/>
    </row>
    <row r="986" s="249" customFormat="1" ht="36" outlineLevel="3" spans="1:9">
      <c r="A986" s="261">
        <v>56</v>
      </c>
      <c r="B986" s="153" t="s">
        <v>2081</v>
      </c>
      <c r="C986" s="153" t="s">
        <v>1807</v>
      </c>
      <c r="D986" s="153" t="s">
        <v>2445</v>
      </c>
      <c r="E986" s="154" t="s">
        <v>17</v>
      </c>
      <c r="F986" s="155">
        <v>116</v>
      </c>
      <c r="G986" s="156"/>
      <c r="H986" s="155"/>
      <c r="I986" s="266"/>
    </row>
    <row r="987" s="249" customFormat="1" ht="36" outlineLevel="3" spans="1:9">
      <c r="A987" s="261">
        <v>57</v>
      </c>
      <c r="B987" s="153" t="s">
        <v>2446</v>
      </c>
      <c r="C987" s="153" t="s">
        <v>1807</v>
      </c>
      <c r="D987" s="153" t="s">
        <v>2447</v>
      </c>
      <c r="E987" s="154" t="s">
        <v>17</v>
      </c>
      <c r="F987" s="155">
        <v>31</v>
      </c>
      <c r="G987" s="156"/>
      <c r="H987" s="155"/>
      <c r="I987" s="266"/>
    </row>
    <row r="988" s="249" customFormat="1" ht="36" outlineLevel="3" spans="1:9">
      <c r="A988" s="261">
        <v>58</v>
      </c>
      <c r="B988" s="153" t="s">
        <v>2448</v>
      </c>
      <c r="C988" s="153" t="s">
        <v>1807</v>
      </c>
      <c r="D988" s="153" t="s">
        <v>2449</v>
      </c>
      <c r="E988" s="154" t="s">
        <v>17</v>
      </c>
      <c r="F988" s="155">
        <v>13</v>
      </c>
      <c r="G988" s="156"/>
      <c r="H988" s="155"/>
      <c r="I988" s="266"/>
    </row>
    <row r="989" s="249" customFormat="1" ht="36" outlineLevel="3" spans="1:9">
      <c r="A989" s="261">
        <v>59</v>
      </c>
      <c r="B989" s="153" t="s">
        <v>2450</v>
      </c>
      <c r="C989" s="153" t="s">
        <v>1807</v>
      </c>
      <c r="D989" s="153" t="s">
        <v>2451</v>
      </c>
      <c r="E989" s="154" t="s">
        <v>17</v>
      </c>
      <c r="F989" s="155">
        <v>2</v>
      </c>
      <c r="G989" s="156"/>
      <c r="H989" s="155"/>
      <c r="I989" s="266"/>
    </row>
    <row r="990" s="249" customFormat="1" ht="36" outlineLevel="3" spans="1:9">
      <c r="A990" s="261">
        <v>60</v>
      </c>
      <c r="B990" s="153" t="s">
        <v>1856</v>
      </c>
      <c r="C990" s="153" t="s">
        <v>1834</v>
      </c>
      <c r="D990" s="153" t="s">
        <v>2377</v>
      </c>
      <c r="E990" s="154" t="s">
        <v>1530</v>
      </c>
      <c r="F990" s="155">
        <v>2619</v>
      </c>
      <c r="G990" s="156"/>
      <c r="H990" s="155"/>
      <c r="I990" s="266"/>
    </row>
    <row r="991" s="249" customFormat="1" ht="24" outlineLevel="3" spans="1:9">
      <c r="A991" s="261">
        <v>61</v>
      </c>
      <c r="B991" s="153" t="s">
        <v>2458</v>
      </c>
      <c r="C991" s="153" t="s">
        <v>2379</v>
      </c>
      <c r="D991" s="153" t="s">
        <v>2459</v>
      </c>
      <c r="E991" s="154" t="s">
        <v>2381</v>
      </c>
      <c r="F991" s="155">
        <v>12</v>
      </c>
      <c r="G991" s="156"/>
      <c r="H991" s="155"/>
      <c r="I991" s="266"/>
    </row>
    <row r="992" s="251" customFormat="1" ht="20" customHeight="1" outlineLevel="1" spans="1:16384">
      <c r="A992" s="261"/>
      <c r="B992" s="153"/>
      <c r="C992" s="153" t="s">
        <v>2824</v>
      </c>
      <c r="D992" s="153"/>
      <c r="E992" s="153"/>
      <c r="F992" s="155"/>
      <c r="G992" s="156"/>
      <c r="H992" s="262"/>
      <c r="I992" s="266"/>
      <c r="XFC992" s="267"/>
      <c r="XFD992" s="267"/>
    </row>
    <row r="993" s="249" customFormat="1" ht="84" outlineLevel="3" spans="1:9">
      <c r="A993" s="261">
        <v>62</v>
      </c>
      <c r="B993" s="153" t="s">
        <v>2719</v>
      </c>
      <c r="C993" s="153" t="s">
        <v>2723</v>
      </c>
      <c r="D993" s="153" t="s">
        <v>2732</v>
      </c>
      <c r="E993" s="154" t="s">
        <v>417</v>
      </c>
      <c r="F993" s="155">
        <v>21.91</v>
      </c>
      <c r="G993" s="156"/>
      <c r="H993" s="155"/>
      <c r="I993" s="266"/>
    </row>
    <row r="994" s="249" customFormat="1" ht="48" outlineLevel="3" spans="1:9">
      <c r="A994" s="261">
        <v>63</v>
      </c>
      <c r="B994" s="153" t="s">
        <v>2704</v>
      </c>
      <c r="C994" s="153" t="s">
        <v>2801</v>
      </c>
      <c r="D994" s="153" t="s">
        <v>2825</v>
      </c>
      <c r="E994" s="154" t="s">
        <v>17</v>
      </c>
      <c r="F994" s="155">
        <v>1</v>
      </c>
      <c r="G994" s="156"/>
      <c r="H994" s="155"/>
      <c r="I994" s="266"/>
    </row>
    <row r="995" s="251" customFormat="1" ht="20" customHeight="1" outlineLevel="1" spans="1:16384">
      <c r="A995" s="261"/>
      <c r="B995" s="153"/>
      <c r="C995" s="153" t="s">
        <v>458</v>
      </c>
      <c r="D995" s="153"/>
      <c r="E995" s="153"/>
      <c r="F995" s="155"/>
      <c r="G995" s="156"/>
      <c r="H995" s="262"/>
      <c r="I995" s="266"/>
      <c r="XFC995" s="267"/>
      <c r="XFD995" s="267"/>
    </row>
    <row r="996" s="249" customFormat="1" ht="12" outlineLevel="3" spans="1:9">
      <c r="A996" s="261">
        <v>65</v>
      </c>
      <c r="B996" s="153" t="s">
        <v>1886</v>
      </c>
      <c r="C996" s="153" t="s">
        <v>1887</v>
      </c>
      <c r="D996" s="153"/>
      <c r="E996" s="154" t="s">
        <v>138</v>
      </c>
      <c r="F996" s="155">
        <v>1</v>
      </c>
      <c r="G996" s="156"/>
      <c r="H996" s="155"/>
      <c r="I996" s="266"/>
    </row>
    <row r="997" s="250" customFormat="1" ht="20" customHeight="1" spans="1:13">
      <c r="A997" s="256" t="s">
        <v>2826</v>
      </c>
      <c r="B997" s="256"/>
      <c r="C997" s="257" t="s">
        <v>2827</v>
      </c>
      <c r="D997" s="256"/>
      <c r="E997" s="256"/>
      <c r="F997" s="258"/>
      <c r="G997" s="258"/>
      <c r="H997" s="259"/>
      <c r="I997" s="259"/>
      <c r="M997" s="265"/>
    </row>
    <row r="998" s="251" customFormat="1" ht="20" customHeight="1" outlineLevel="1" spans="1:16384">
      <c r="A998" s="189" t="s">
        <v>2828</v>
      </c>
      <c r="B998" s="189"/>
      <c r="C998" s="190" t="s">
        <v>2829</v>
      </c>
      <c r="D998" s="189"/>
      <c r="E998" s="189"/>
      <c r="F998" s="191"/>
      <c r="G998" s="191"/>
      <c r="H998" s="269"/>
      <c r="I998" s="191"/>
      <c r="XFC998" s="267"/>
      <c r="XFD998" s="267"/>
    </row>
    <row r="999" s="249" customFormat="1" ht="36" outlineLevel="3" spans="1:9">
      <c r="A999" s="261">
        <v>1</v>
      </c>
      <c r="B999" s="153" t="s">
        <v>2207</v>
      </c>
      <c r="C999" s="153" t="s">
        <v>2208</v>
      </c>
      <c r="D999" s="153" t="s">
        <v>2830</v>
      </c>
      <c r="E999" s="154" t="s">
        <v>386</v>
      </c>
      <c r="F999" s="155">
        <v>168.91</v>
      </c>
      <c r="G999" s="156"/>
      <c r="H999" s="155"/>
      <c r="I999" s="266"/>
    </row>
    <row r="1000" s="249" customFormat="1" ht="48" outlineLevel="3" spans="1:9">
      <c r="A1000" s="261">
        <v>2</v>
      </c>
      <c r="B1000" s="153" t="s">
        <v>2210</v>
      </c>
      <c r="C1000" s="153" t="s">
        <v>527</v>
      </c>
      <c r="D1000" s="153" t="s">
        <v>2831</v>
      </c>
      <c r="E1000" s="154" t="s">
        <v>386</v>
      </c>
      <c r="F1000" s="155">
        <v>143.65</v>
      </c>
      <c r="G1000" s="156"/>
      <c r="H1000" s="155"/>
      <c r="I1000" s="266"/>
    </row>
    <row r="1001" s="249" customFormat="1" ht="48" outlineLevel="3" spans="1:9">
      <c r="A1001" s="261">
        <v>3</v>
      </c>
      <c r="B1001" s="153" t="s">
        <v>2832</v>
      </c>
      <c r="C1001" s="153" t="s">
        <v>388</v>
      </c>
      <c r="D1001" s="153" t="s">
        <v>2833</v>
      </c>
      <c r="E1001" s="154" t="s">
        <v>386</v>
      </c>
      <c r="F1001" s="155">
        <v>25.26</v>
      </c>
      <c r="G1001" s="156"/>
      <c r="H1001" s="155"/>
      <c r="I1001" s="266"/>
    </row>
    <row r="1002" s="249" customFormat="1" ht="24" outlineLevel="3" spans="1:9">
      <c r="A1002" s="261">
        <v>4</v>
      </c>
      <c r="B1002" s="153" t="s">
        <v>2834</v>
      </c>
      <c r="C1002" s="153" t="s">
        <v>2829</v>
      </c>
      <c r="D1002" s="153" t="s">
        <v>2835</v>
      </c>
      <c r="E1002" s="154" t="s">
        <v>1349</v>
      </c>
      <c r="F1002" s="155">
        <v>7</v>
      </c>
      <c r="G1002" s="156"/>
      <c r="H1002" s="155"/>
      <c r="I1002" s="266"/>
    </row>
    <row r="1003" s="249" customFormat="1" ht="48" outlineLevel="3" spans="1:9">
      <c r="A1003" s="261">
        <v>5</v>
      </c>
      <c r="B1003" s="153" t="s">
        <v>450</v>
      </c>
      <c r="C1003" s="153" t="s">
        <v>2836</v>
      </c>
      <c r="D1003" s="153" t="s">
        <v>2837</v>
      </c>
      <c r="E1003" s="154" t="s">
        <v>453</v>
      </c>
      <c r="F1003" s="155">
        <v>3</v>
      </c>
      <c r="G1003" s="156"/>
      <c r="H1003" s="155"/>
      <c r="I1003" s="266"/>
    </row>
    <row r="1004" s="249" customFormat="1" ht="84" outlineLevel="3" spans="1:9">
      <c r="A1004" s="261">
        <v>6</v>
      </c>
      <c r="B1004" s="153" t="s">
        <v>2355</v>
      </c>
      <c r="C1004" s="153" t="s">
        <v>2356</v>
      </c>
      <c r="D1004" s="153" t="s">
        <v>2838</v>
      </c>
      <c r="E1004" s="154" t="s">
        <v>421</v>
      </c>
      <c r="F1004" s="155">
        <v>479</v>
      </c>
      <c r="G1004" s="156"/>
      <c r="H1004" s="155"/>
      <c r="I1004" s="266"/>
    </row>
    <row r="1005" s="249" customFormat="1" ht="84" outlineLevel="3" spans="1:9">
      <c r="A1005" s="261">
        <v>7</v>
      </c>
      <c r="B1005" s="153" t="s">
        <v>2761</v>
      </c>
      <c r="C1005" s="153" t="s">
        <v>2356</v>
      </c>
      <c r="D1005" s="153" t="s">
        <v>2839</v>
      </c>
      <c r="E1005" s="154" t="s">
        <v>421</v>
      </c>
      <c r="F1005" s="155">
        <v>35.76</v>
      </c>
      <c r="G1005" s="156"/>
      <c r="H1005" s="155"/>
      <c r="I1005" s="266"/>
    </row>
    <row r="1006" s="249" customFormat="1" ht="36" outlineLevel="3" spans="1:9">
      <c r="A1006" s="261">
        <v>8</v>
      </c>
      <c r="B1006" s="153" t="s">
        <v>1777</v>
      </c>
      <c r="C1006" s="153" t="s">
        <v>2840</v>
      </c>
      <c r="D1006" s="153" t="s">
        <v>2841</v>
      </c>
      <c r="E1006" s="154" t="s">
        <v>17</v>
      </c>
      <c r="F1006" s="155">
        <v>1</v>
      </c>
      <c r="G1006" s="156"/>
      <c r="H1006" s="155"/>
      <c r="I1006" s="266"/>
    </row>
    <row r="1007" s="249" customFormat="1" ht="36" outlineLevel="3" spans="1:9">
      <c r="A1007" s="261">
        <v>9</v>
      </c>
      <c r="B1007" s="153" t="s">
        <v>2842</v>
      </c>
      <c r="C1007" s="153" t="s">
        <v>2843</v>
      </c>
      <c r="D1007" s="153" t="s">
        <v>2844</v>
      </c>
      <c r="E1007" s="154" t="s">
        <v>1349</v>
      </c>
      <c r="F1007" s="155">
        <v>4</v>
      </c>
      <c r="G1007" s="156"/>
      <c r="H1007" s="155"/>
      <c r="I1007" s="266"/>
    </row>
    <row r="1008" s="249" customFormat="1" ht="36" outlineLevel="3" spans="1:9">
      <c r="A1008" s="261">
        <v>10</v>
      </c>
      <c r="B1008" s="153" t="s">
        <v>2845</v>
      </c>
      <c r="C1008" s="153" t="s">
        <v>2846</v>
      </c>
      <c r="D1008" s="153" t="s">
        <v>2847</v>
      </c>
      <c r="E1008" s="154" t="s">
        <v>1349</v>
      </c>
      <c r="F1008" s="155">
        <v>4</v>
      </c>
      <c r="G1008" s="156"/>
      <c r="H1008" s="155"/>
      <c r="I1008" s="266"/>
    </row>
    <row r="1009" s="249" customFormat="1" ht="36" outlineLevel="3" spans="1:9">
      <c r="A1009" s="261">
        <v>11</v>
      </c>
      <c r="B1009" s="153" t="s">
        <v>2848</v>
      </c>
      <c r="C1009" s="153" t="s">
        <v>2849</v>
      </c>
      <c r="D1009" s="153" t="s">
        <v>2850</v>
      </c>
      <c r="E1009" s="154" t="s">
        <v>1349</v>
      </c>
      <c r="F1009" s="155">
        <v>4</v>
      </c>
      <c r="G1009" s="156"/>
      <c r="H1009" s="155"/>
      <c r="I1009" s="266"/>
    </row>
    <row r="1010" s="249" customFormat="1" ht="36" outlineLevel="3" spans="1:9">
      <c r="A1010" s="261">
        <v>12</v>
      </c>
      <c r="B1010" s="153" t="s">
        <v>2851</v>
      </c>
      <c r="C1010" s="153" t="s">
        <v>2852</v>
      </c>
      <c r="D1010" s="153" t="s">
        <v>2853</v>
      </c>
      <c r="E1010" s="154" t="s">
        <v>1349</v>
      </c>
      <c r="F1010" s="155">
        <v>6</v>
      </c>
      <c r="G1010" s="156"/>
      <c r="H1010" s="155"/>
      <c r="I1010" s="266"/>
    </row>
    <row r="1011" s="251" customFormat="1" ht="20" customHeight="1" outlineLevel="1" spans="1:16384">
      <c r="A1011" s="261"/>
      <c r="B1011" s="153"/>
      <c r="C1011" s="153" t="s">
        <v>2854</v>
      </c>
      <c r="D1011" s="153"/>
      <c r="E1011" s="153"/>
      <c r="F1011" s="155"/>
      <c r="G1011" s="156"/>
      <c r="H1011" s="262"/>
      <c r="I1011" s="266"/>
      <c r="XFC1011" s="267"/>
      <c r="XFD1011" s="267"/>
    </row>
    <row r="1012" s="249" customFormat="1" ht="84" outlineLevel="3" spans="1:9">
      <c r="A1012" s="261">
        <v>13</v>
      </c>
      <c r="B1012" s="153" t="s">
        <v>1858</v>
      </c>
      <c r="C1012" s="153" t="s">
        <v>2855</v>
      </c>
      <c r="D1012" s="153" t="s">
        <v>2856</v>
      </c>
      <c r="E1012" s="154" t="s">
        <v>9</v>
      </c>
      <c r="F1012" s="155">
        <v>2</v>
      </c>
      <c r="G1012" s="156"/>
      <c r="H1012" s="155"/>
      <c r="I1012" s="266"/>
    </row>
    <row r="1013" s="249" customFormat="1" ht="36" outlineLevel="3" spans="1:9">
      <c r="A1013" s="261">
        <v>14</v>
      </c>
      <c r="B1013" s="153" t="s">
        <v>1863</v>
      </c>
      <c r="C1013" s="153" t="s">
        <v>1872</v>
      </c>
      <c r="D1013" s="153" t="s">
        <v>2857</v>
      </c>
      <c r="E1013" s="154" t="s">
        <v>17</v>
      </c>
      <c r="F1013" s="155">
        <v>2</v>
      </c>
      <c r="G1013" s="156"/>
      <c r="H1013" s="155"/>
      <c r="I1013" s="266"/>
    </row>
    <row r="1014" s="249" customFormat="1" ht="36" outlineLevel="3" spans="1:9">
      <c r="A1014" s="261">
        <v>15</v>
      </c>
      <c r="B1014" s="153" t="s">
        <v>1866</v>
      </c>
      <c r="C1014" s="153" t="s">
        <v>1872</v>
      </c>
      <c r="D1014" s="153" t="s">
        <v>2858</v>
      </c>
      <c r="E1014" s="154" t="s">
        <v>17</v>
      </c>
      <c r="F1014" s="155">
        <v>2</v>
      </c>
      <c r="G1014" s="156"/>
      <c r="H1014" s="155"/>
      <c r="I1014" s="266"/>
    </row>
    <row r="1015" s="249" customFormat="1" ht="36" outlineLevel="3" spans="1:9">
      <c r="A1015" s="261">
        <v>16</v>
      </c>
      <c r="B1015" s="153" t="s">
        <v>1803</v>
      </c>
      <c r="C1015" s="153" t="s">
        <v>2476</v>
      </c>
      <c r="D1015" s="153" t="s">
        <v>2477</v>
      </c>
      <c r="E1015" s="154" t="s">
        <v>9</v>
      </c>
      <c r="F1015" s="155">
        <v>1</v>
      </c>
      <c r="G1015" s="156"/>
      <c r="H1015" s="155"/>
      <c r="I1015" s="266"/>
    </row>
    <row r="1016" s="249" customFormat="1" ht="24" outlineLevel="3" spans="1:9">
      <c r="A1016" s="261">
        <v>17</v>
      </c>
      <c r="B1016" s="153" t="s">
        <v>2480</v>
      </c>
      <c r="C1016" s="153" t="s">
        <v>2859</v>
      </c>
      <c r="D1016" s="153" t="s">
        <v>2860</v>
      </c>
      <c r="E1016" s="154" t="s">
        <v>9</v>
      </c>
      <c r="F1016" s="155">
        <v>4</v>
      </c>
      <c r="G1016" s="156"/>
      <c r="H1016" s="155"/>
      <c r="I1016" s="266"/>
    </row>
    <row r="1017" s="249" customFormat="1" ht="36" outlineLevel="3" spans="1:9">
      <c r="A1017" s="261">
        <v>18</v>
      </c>
      <c r="B1017" s="153" t="s">
        <v>2482</v>
      </c>
      <c r="C1017" s="153" t="s">
        <v>2483</v>
      </c>
      <c r="D1017" s="153" t="s">
        <v>2484</v>
      </c>
      <c r="E1017" s="154" t="s">
        <v>9</v>
      </c>
      <c r="F1017" s="155">
        <v>2</v>
      </c>
      <c r="G1017" s="156"/>
      <c r="H1017" s="155"/>
      <c r="I1017" s="266"/>
    </row>
    <row r="1018" s="249" customFormat="1" ht="36" outlineLevel="3" spans="1:9">
      <c r="A1018" s="261">
        <v>19</v>
      </c>
      <c r="B1018" s="153" t="s">
        <v>1839</v>
      </c>
      <c r="C1018" s="153" t="s">
        <v>2478</v>
      </c>
      <c r="D1018" s="153" t="s">
        <v>2479</v>
      </c>
      <c r="E1018" s="154" t="s">
        <v>17</v>
      </c>
      <c r="F1018" s="155">
        <v>1</v>
      </c>
      <c r="G1018" s="156"/>
      <c r="H1018" s="155"/>
      <c r="I1018" s="266"/>
    </row>
    <row r="1019" s="249" customFormat="1" ht="48" outlineLevel="3" spans="1:9">
      <c r="A1019" s="261">
        <v>20</v>
      </c>
      <c r="B1019" s="153" t="s">
        <v>1783</v>
      </c>
      <c r="C1019" s="153" t="s">
        <v>2763</v>
      </c>
      <c r="D1019" s="153" t="s">
        <v>2861</v>
      </c>
      <c r="E1019" s="154" t="s">
        <v>17</v>
      </c>
      <c r="F1019" s="155">
        <v>1</v>
      </c>
      <c r="G1019" s="156"/>
      <c r="H1019" s="155"/>
      <c r="I1019" s="266"/>
    </row>
    <row r="1020" s="249" customFormat="1" ht="48" outlineLevel="3" spans="1:9">
      <c r="A1020" s="261">
        <v>21</v>
      </c>
      <c r="B1020" s="153" t="s">
        <v>1786</v>
      </c>
      <c r="C1020" s="153" t="s">
        <v>2492</v>
      </c>
      <c r="D1020" s="153" t="s">
        <v>2493</v>
      </c>
      <c r="E1020" s="154" t="s">
        <v>17</v>
      </c>
      <c r="F1020" s="155">
        <v>1</v>
      </c>
      <c r="G1020" s="156"/>
      <c r="H1020" s="155"/>
      <c r="I1020" s="266"/>
    </row>
    <row r="1021" s="249" customFormat="1" ht="48" outlineLevel="3" spans="1:9">
      <c r="A1021" s="261">
        <v>22</v>
      </c>
      <c r="B1021" s="153" t="s">
        <v>1788</v>
      </c>
      <c r="C1021" s="153" t="s">
        <v>1869</v>
      </c>
      <c r="D1021" s="153" t="s">
        <v>2862</v>
      </c>
      <c r="E1021" s="154" t="s">
        <v>17</v>
      </c>
      <c r="F1021" s="155">
        <v>2</v>
      </c>
      <c r="G1021" s="156"/>
      <c r="H1021" s="155"/>
      <c r="I1021" s="266"/>
    </row>
    <row r="1022" s="249" customFormat="1" ht="36" outlineLevel="3" spans="1:9">
      <c r="A1022" s="261">
        <v>23</v>
      </c>
      <c r="B1022" s="153" t="s">
        <v>1868</v>
      </c>
      <c r="C1022" s="153" t="s">
        <v>2499</v>
      </c>
      <c r="D1022" s="153" t="s">
        <v>2863</v>
      </c>
      <c r="E1022" s="154" t="s">
        <v>17</v>
      </c>
      <c r="F1022" s="155">
        <v>1</v>
      </c>
      <c r="G1022" s="156"/>
      <c r="H1022" s="155"/>
      <c r="I1022" s="266"/>
    </row>
    <row r="1023" s="249" customFormat="1" ht="48" outlineLevel="3" spans="1:9">
      <c r="A1023" s="261">
        <v>24</v>
      </c>
      <c r="B1023" s="153" t="s">
        <v>1870</v>
      </c>
      <c r="C1023" s="153" t="s">
        <v>2496</v>
      </c>
      <c r="D1023" s="153" t="s">
        <v>2864</v>
      </c>
      <c r="E1023" s="154" t="s">
        <v>17</v>
      </c>
      <c r="F1023" s="155">
        <v>1</v>
      </c>
      <c r="G1023" s="156"/>
      <c r="H1023" s="155"/>
      <c r="I1023" s="266"/>
    </row>
    <row r="1024" s="249" customFormat="1" ht="48" outlineLevel="3" spans="1:9">
      <c r="A1024" s="261">
        <v>25</v>
      </c>
      <c r="B1024" s="153" t="s">
        <v>1790</v>
      </c>
      <c r="C1024" s="153" t="s">
        <v>2425</v>
      </c>
      <c r="D1024" s="153" t="s">
        <v>2865</v>
      </c>
      <c r="E1024" s="154" t="s">
        <v>17</v>
      </c>
      <c r="F1024" s="155">
        <v>1</v>
      </c>
      <c r="G1024" s="156"/>
      <c r="H1024" s="155"/>
      <c r="I1024" s="266"/>
    </row>
    <row r="1025" s="249" customFormat="1" ht="48" outlineLevel="3" spans="1:9">
      <c r="A1025" s="261">
        <v>26</v>
      </c>
      <c r="B1025" s="153" t="s">
        <v>1792</v>
      </c>
      <c r="C1025" s="153" t="s">
        <v>1784</v>
      </c>
      <c r="D1025" s="153" t="s">
        <v>2866</v>
      </c>
      <c r="E1025" s="154" t="s">
        <v>17</v>
      </c>
      <c r="F1025" s="155">
        <v>2</v>
      </c>
      <c r="G1025" s="156"/>
      <c r="H1025" s="155"/>
      <c r="I1025" s="266"/>
    </row>
    <row r="1026" s="249" customFormat="1" ht="48" outlineLevel="3" spans="1:9">
      <c r="A1026" s="261">
        <v>27</v>
      </c>
      <c r="B1026" s="153" t="s">
        <v>1795</v>
      </c>
      <c r="C1026" s="153" t="s">
        <v>1784</v>
      </c>
      <c r="D1026" s="153" t="s">
        <v>2867</v>
      </c>
      <c r="E1026" s="154" t="s">
        <v>17</v>
      </c>
      <c r="F1026" s="155">
        <v>9</v>
      </c>
      <c r="G1026" s="156"/>
      <c r="H1026" s="155"/>
      <c r="I1026" s="266"/>
    </row>
    <row r="1027" s="249" customFormat="1" ht="48" outlineLevel="3" spans="1:9">
      <c r="A1027" s="261">
        <v>28</v>
      </c>
      <c r="B1027" s="153" t="s">
        <v>1798</v>
      </c>
      <c r="C1027" s="153" t="s">
        <v>1784</v>
      </c>
      <c r="D1027" s="153" t="s">
        <v>2868</v>
      </c>
      <c r="E1027" s="154" t="s">
        <v>17</v>
      </c>
      <c r="F1027" s="155">
        <v>4</v>
      </c>
      <c r="G1027" s="156"/>
      <c r="H1027" s="155"/>
      <c r="I1027" s="266"/>
    </row>
    <row r="1028" s="249" customFormat="1" ht="48" outlineLevel="3" spans="1:9">
      <c r="A1028" s="261">
        <v>29</v>
      </c>
      <c r="B1028" s="153" t="s">
        <v>1801</v>
      </c>
      <c r="C1028" s="153" t="s">
        <v>1784</v>
      </c>
      <c r="D1028" s="153" t="s">
        <v>2869</v>
      </c>
      <c r="E1028" s="154" t="s">
        <v>17</v>
      </c>
      <c r="F1028" s="155">
        <v>3</v>
      </c>
      <c r="G1028" s="156"/>
      <c r="H1028" s="155"/>
      <c r="I1028" s="266"/>
    </row>
    <row r="1029" s="249" customFormat="1" ht="48" outlineLevel="3" spans="1:9">
      <c r="A1029" s="261">
        <v>30</v>
      </c>
      <c r="B1029" s="153" t="s">
        <v>2498</v>
      </c>
      <c r="C1029" s="153" t="s">
        <v>1796</v>
      </c>
      <c r="D1029" s="153" t="s">
        <v>2870</v>
      </c>
      <c r="E1029" s="154" t="s">
        <v>17</v>
      </c>
      <c r="F1029" s="155">
        <v>1</v>
      </c>
      <c r="G1029" s="156"/>
      <c r="H1029" s="155"/>
      <c r="I1029" s="266"/>
    </row>
    <row r="1030" s="249" customFormat="1" ht="36" outlineLevel="3" spans="1:9">
      <c r="A1030" s="261">
        <v>31</v>
      </c>
      <c r="B1030" s="153" t="s">
        <v>2037</v>
      </c>
      <c r="C1030" s="153" t="s">
        <v>2513</v>
      </c>
      <c r="D1030" s="153" t="s">
        <v>2871</v>
      </c>
      <c r="E1030" s="154" t="s">
        <v>1780</v>
      </c>
      <c r="F1030" s="155">
        <v>2</v>
      </c>
      <c r="G1030" s="156"/>
      <c r="H1030" s="155"/>
      <c r="I1030" s="266"/>
    </row>
    <row r="1031" s="249" customFormat="1" ht="36" outlineLevel="3" spans="1:9">
      <c r="A1031" s="261">
        <v>32</v>
      </c>
      <c r="B1031" s="153" t="s">
        <v>1837</v>
      </c>
      <c r="C1031" s="153" t="s">
        <v>2513</v>
      </c>
      <c r="D1031" s="153" t="s">
        <v>2872</v>
      </c>
      <c r="E1031" s="154" t="s">
        <v>1780</v>
      </c>
      <c r="F1031" s="155">
        <v>1</v>
      </c>
      <c r="G1031" s="156"/>
      <c r="H1031" s="155"/>
      <c r="I1031" s="266"/>
    </row>
    <row r="1032" s="249" customFormat="1" ht="24" outlineLevel="3" spans="1:9">
      <c r="A1032" s="261">
        <v>33</v>
      </c>
      <c r="B1032" s="153" t="s">
        <v>2555</v>
      </c>
      <c r="C1032" s="153" t="s">
        <v>2556</v>
      </c>
      <c r="D1032" s="153" t="s">
        <v>2557</v>
      </c>
      <c r="E1032" s="154" t="s">
        <v>17</v>
      </c>
      <c r="F1032" s="155">
        <v>2</v>
      </c>
      <c r="G1032" s="156"/>
      <c r="H1032" s="155"/>
      <c r="I1032" s="266"/>
    </row>
    <row r="1033" s="249" customFormat="1" ht="24" outlineLevel="3" spans="1:9">
      <c r="A1033" s="261">
        <v>34</v>
      </c>
      <c r="B1033" s="153" t="s">
        <v>2558</v>
      </c>
      <c r="C1033" s="153" t="s">
        <v>2556</v>
      </c>
      <c r="D1033" s="153" t="s">
        <v>2559</v>
      </c>
      <c r="E1033" s="154" t="s">
        <v>17</v>
      </c>
      <c r="F1033" s="155">
        <v>2</v>
      </c>
      <c r="G1033" s="156"/>
      <c r="H1033" s="155"/>
      <c r="I1033" s="266"/>
    </row>
    <row r="1034" s="249" customFormat="1" ht="36" outlineLevel="3" spans="1:9">
      <c r="A1034" s="261">
        <v>35</v>
      </c>
      <c r="B1034" s="153" t="s">
        <v>2052</v>
      </c>
      <c r="C1034" s="153" t="s">
        <v>1807</v>
      </c>
      <c r="D1034" s="153" t="s">
        <v>2364</v>
      </c>
      <c r="E1034" s="154" t="s">
        <v>17</v>
      </c>
      <c r="F1034" s="155">
        <v>1</v>
      </c>
      <c r="G1034" s="156"/>
      <c r="H1034" s="155"/>
      <c r="I1034" s="266"/>
    </row>
    <row r="1035" s="249" customFormat="1" ht="36" outlineLevel="3" spans="1:9">
      <c r="A1035" s="261">
        <v>36</v>
      </c>
      <c r="B1035" s="153" t="s">
        <v>2079</v>
      </c>
      <c r="C1035" s="153" t="s">
        <v>1807</v>
      </c>
      <c r="D1035" s="153" t="s">
        <v>2455</v>
      </c>
      <c r="E1035" s="154" t="s">
        <v>17</v>
      </c>
      <c r="F1035" s="155">
        <v>1</v>
      </c>
      <c r="G1035" s="156"/>
      <c r="H1035" s="155"/>
      <c r="I1035" s="266"/>
    </row>
    <row r="1036" s="249" customFormat="1" ht="36" outlineLevel="3" spans="1:9">
      <c r="A1036" s="261">
        <v>37</v>
      </c>
      <c r="B1036" s="153" t="s">
        <v>2117</v>
      </c>
      <c r="C1036" s="153" t="s">
        <v>1816</v>
      </c>
      <c r="D1036" s="153" t="s">
        <v>2528</v>
      </c>
      <c r="E1036" s="154" t="s">
        <v>17</v>
      </c>
      <c r="F1036" s="155">
        <v>2</v>
      </c>
      <c r="G1036" s="156"/>
      <c r="H1036" s="155"/>
      <c r="I1036" s="266"/>
    </row>
    <row r="1037" s="249" customFormat="1" ht="36" outlineLevel="3" spans="1:9">
      <c r="A1037" s="261">
        <v>38</v>
      </c>
      <c r="B1037" s="153" t="s">
        <v>2081</v>
      </c>
      <c r="C1037" s="153" t="s">
        <v>1816</v>
      </c>
      <c r="D1037" s="153" t="s">
        <v>2529</v>
      </c>
      <c r="E1037" s="154" t="s">
        <v>17</v>
      </c>
      <c r="F1037" s="155">
        <v>2</v>
      </c>
      <c r="G1037" s="156"/>
      <c r="H1037" s="155"/>
      <c r="I1037" s="266"/>
    </row>
    <row r="1038" s="249" customFormat="1" ht="36" outlineLevel="3" spans="1:9">
      <c r="A1038" s="261">
        <v>39</v>
      </c>
      <c r="B1038" s="153" t="s">
        <v>2446</v>
      </c>
      <c r="C1038" s="153" t="s">
        <v>1816</v>
      </c>
      <c r="D1038" s="153" t="s">
        <v>2530</v>
      </c>
      <c r="E1038" s="154" t="s">
        <v>17</v>
      </c>
      <c r="F1038" s="155">
        <v>1</v>
      </c>
      <c r="G1038" s="156"/>
      <c r="H1038" s="155"/>
      <c r="I1038" s="266"/>
    </row>
    <row r="1039" s="249" customFormat="1" ht="36" outlineLevel="3" spans="1:9">
      <c r="A1039" s="261">
        <v>40</v>
      </c>
      <c r="B1039" s="153" t="s">
        <v>2448</v>
      </c>
      <c r="C1039" s="153" t="s">
        <v>1816</v>
      </c>
      <c r="D1039" s="153" t="s">
        <v>2531</v>
      </c>
      <c r="E1039" s="154" t="s">
        <v>17</v>
      </c>
      <c r="F1039" s="155">
        <v>4</v>
      </c>
      <c r="G1039" s="156"/>
      <c r="H1039" s="155"/>
      <c r="I1039" s="266"/>
    </row>
    <row r="1040" s="249" customFormat="1" ht="36" outlineLevel="3" spans="1:9">
      <c r="A1040" s="261">
        <v>41</v>
      </c>
      <c r="B1040" s="153" t="s">
        <v>2450</v>
      </c>
      <c r="C1040" s="153" t="s">
        <v>1816</v>
      </c>
      <c r="D1040" s="153" t="s">
        <v>2533</v>
      </c>
      <c r="E1040" s="154" t="s">
        <v>17</v>
      </c>
      <c r="F1040" s="155">
        <v>1</v>
      </c>
      <c r="G1040" s="156"/>
      <c r="H1040" s="155"/>
      <c r="I1040" s="266"/>
    </row>
    <row r="1041" s="249" customFormat="1" ht="24" outlineLevel="3" spans="1:9">
      <c r="A1041" s="261">
        <v>42</v>
      </c>
      <c r="B1041" s="153" t="s">
        <v>2534</v>
      </c>
      <c r="C1041" s="153" t="s">
        <v>2546</v>
      </c>
      <c r="D1041" s="153" t="s">
        <v>2542</v>
      </c>
      <c r="E1041" s="154" t="s">
        <v>421</v>
      </c>
      <c r="F1041" s="155">
        <v>9.26</v>
      </c>
      <c r="G1041" s="156"/>
      <c r="H1041" s="155"/>
      <c r="I1041" s="266"/>
    </row>
    <row r="1042" s="249" customFormat="1" ht="24" outlineLevel="3" spans="1:9">
      <c r="A1042" s="261">
        <v>43</v>
      </c>
      <c r="B1042" s="153" t="s">
        <v>2537</v>
      </c>
      <c r="C1042" s="153" t="s">
        <v>2553</v>
      </c>
      <c r="D1042" s="153" t="s">
        <v>2554</v>
      </c>
      <c r="E1042" s="154" t="s">
        <v>421</v>
      </c>
      <c r="F1042" s="155">
        <v>5.74</v>
      </c>
      <c r="G1042" s="156"/>
      <c r="H1042" s="155"/>
      <c r="I1042" s="266"/>
    </row>
    <row r="1043" s="249" customFormat="1" ht="36" outlineLevel="3" spans="1:9">
      <c r="A1043" s="261">
        <v>44</v>
      </c>
      <c r="B1043" s="153" t="s">
        <v>2540</v>
      </c>
      <c r="C1043" s="153" t="s">
        <v>2538</v>
      </c>
      <c r="D1043" s="153" t="s">
        <v>2539</v>
      </c>
      <c r="E1043" s="154" t="s">
        <v>421</v>
      </c>
      <c r="F1043" s="155">
        <v>1</v>
      </c>
      <c r="G1043" s="156"/>
      <c r="H1043" s="155"/>
      <c r="I1043" s="266"/>
    </row>
    <row r="1044" s="249" customFormat="1" ht="36" outlineLevel="3" spans="1:9">
      <c r="A1044" s="261">
        <v>45</v>
      </c>
      <c r="B1044" s="153" t="s">
        <v>2543</v>
      </c>
      <c r="C1044" s="153" t="s">
        <v>2535</v>
      </c>
      <c r="D1044" s="153" t="s">
        <v>2536</v>
      </c>
      <c r="E1044" s="154" t="s">
        <v>421</v>
      </c>
      <c r="F1044" s="155">
        <v>3.9</v>
      </c>
      <c r="G1044" s="156"/>
      <c r="H1044" s="155"/>
      <c r="I1044" s="266"/>
    </row>
    <row r="1045" s="249" customFormat="1" ht="24" outlineLevel="3" spans="1:9">
      <c r="A1045" s="261">
        <v>46</v>
      </c>
      <c r="B1045" s="153" t="s">
        <v>2545</v>
      </c>
      <c r="C1045" s="153" t="s">
        <v>2541</v>
      </c>
      <c r="D1045" s="153" t="s">
        <v>2542</v>
      </c>
      <c r="E1045" s="154" t="s">
        <v>421</v>
      </c>
      <c r="F1045" s="155">
        <v>0.65</v>
      </c>
      <c r="G1045" s="156"/>
      <c r="H1045" s="155"/>
      <c r="I1045" s="266"/>
    </row>
    <row r="1046" s="249" customFormat="1" ht="24" outlineLevel="3" spans="1:9">
      <c r="A1046" s="261">
        <v>47</v>
      </c>
      <c r="B1046" s="153" t="s">
        <v>2548</v>
      </c>
      <c r="C1046" s="153" t="s">
        <v>2550</v>
      </c>
      <c r="D1046" s="153" t="s">
        <v>2551</v>
      </c>
      <c r="E1046" s="154" t="s">
        <v>421</v>
      </c>
      <c r="F1046" s="155">
        <v>6.4</v>
      </c>
      <c r="G1046" s="156"/>
      <c r="H1046" s="155"/>
      <c r="I1046" s="266"/>
    </row>
    <row r="1047" s="249" customFormat="1" ht="84" outlineLevel="3" spans="1:9">
      <c r="A1047" s="261">
        <v>48</v>
      </c>
      <c r="B1047" s="153" t="s">
        <v>2358</v>
      </c>
      <c r="C1047" s="153" t="s">
        <v>2356</v>
      </c>
      <c r="D1047" s="153" t="s">
        <v>2359</v>
      </c>
      <c r="E1047" s="154" t="s">
        <v>421</v>
      </c>
      <c r="F1047" s="155">
        <v>14.09</v>
      </c>
      <c r="G1047" s="156"/>
      <c r="H1047" s="155"/>
      <c r="I1047" s="266"/>
    </row>
    <row r="1048" s="249" customFormat="1" ht="84" outlineLevel="3" spans="1:9">
      <c r="A1048" s="261">
        <v>49</v>
      </c>
      <c r="B1048" s="153" t="s">
        <v>2390</v>
      </c>
      <c r="C1048" s="153" t="s">
        <v>2356</v>
      </c>
      <c r="D1048" s="153" t="s">
        <v>2394</v>
      </c>
      <c r="E1048" s="154" t="s">
        <v>421</v>
      </c>
      <c r="F1048" s="155">
        <v>2.79</v>
      </c>
      <c r="G1048" s="156"/>
      <c r="H1048" s="155"/>
      <c r="I1048" s="266"/>
    </row>
    <row r="1049" s="249" customFormat="1" ht="84" outlineLevel="3" spans="1:9">
      <c r="A1049" s="261">
        <v>50</v>
      </c>
      <c r="B1049" s="153" t="s">
        <v>2391</v>
      </c>
      <c r="C1049" s="153" t="s">
        <v>2356</v>
      </c>
      <c r="D1049" s="153" t="s">
        <v>2357</v>
      </c>
      <c r="E1049" s="154" t="s">
        <v>421</v>
      </c>
      <c r="F1049" s="155">
        <v>7.36</v>
      </c>
      <c r="G1049" s="156"/>
      <c r="H1049" s="155"/>
      <c r="I1049" s="266"/>
    </row>
    <row r="1050" s="172" customFormat="1" ht="20" customHeight="1" spans="1:16384">
      <c r="A1050" s="134"/>
      <c r="B1050" s="145"/>
      <c r="C1050" s="254" t="s">
        <v>2873</v>
      </c>
      <c r="D1050" s="255"/>
      <c r="E1050" s="134"/>
      <c r="F1050" s="136"/>
      <c r="G1050" s="136"/>
      <c r="H1050" s="188"/>
      <c r="I1050" s="188"/>
      <c r="XFD1050" s="252"/>
    </row>
    <row r="1051" s="250" customFormat="1" ht="20" customHeight="1" spans="1:13">
      <c r="A1051" s="256" t="s">
        <v>2874</v>
      </c>
      <c r="B1051" s="256"/>
      <c r="C1051" s="257" t="s">
        <v>1414</v>
      </c>
      <c r="D1051" s="256"/>
      <c r="E1051" s="256"/>
      <c r="F1051" s="258"/>
      <c r="G1051" s="258"/>
      <c r="H1051" s="259"/>
      <c r="I1051" s="259"/>
      <c r="M1051" s="265"/>
    </row>
    <row r="1052" s="251" customFormat="1" ht="20" customHeight="1" outlineLevel="1" spans="1:16384">
      <c r="A1052" s="189" t="s">
        <v>2875</v>
      </c>
      <c r="B1052" s="189"/>
      <c r="C1052" s="190" t="s">
        <v>2876</v>
      </c>
      <c r="D1052" s="189"/>
      <c r="E1052" s="189"/>
      <c r="F1052" s="191"/>
      <c r="G1052" s="191"/>
      <c r="H1052" s="269"/>
      <c r="I1052" s="191"/>
      <c r="XFC1052" s="267"/>
      <c r="XFD1052" s="267"/>
    </row>
    <row r="1053" s="249" customFormat="1" ht="84" outlineLevel="3" spans="1:9">
      <c r="A1053" s="152">
        <v>1</v>
      </c>
      <c r="B1053" s="153" t="s">
        <v>2877</v>
      </c>
      <c r="C1053" s="153" t="s">
        <v>2878</v>
      </c>
      <c r="D1053" s="153" t="s">
        <v>2879</v>
      </c>
      <c r="E1053" s="154" t="s">
        <v>9</v>
      </c>
      <c r="F1053" s="155">
        <v>1</v>
      </c>
      <c r="G1053" s="156"/>
      <c r="H1053" s="155"/>
      <c r="I1053" s="157"/>
    </row>
    <row r="1054" s="249" customFormat="1" ht="84" outlineLevel="3" spans="1:9">
      <c r="A1054" s="152">
        <v>2</v>
      </c>
      <c r="B1054" s="153" t="s">
        <v>2880</v>
      </c>
      <c r="C1054" s="153" t="s">
        <v>2881</v>
      </c>
      <c r="D1054" s="153" t="s">
        <v>2882</v>
      </c>
      <c r="E1054" s="154" t="s">
        <v>9</v>
      </c>
      <c r="F1054" s="155">
        <v>1</v>
      </c>
      <c r="G1054" s="156"/>
      <c r="H1054" s="155"/>
      <c r="I1054" s="157"/>
    </row>
    <row r="1055" s="249" customFormat="1" ht="84" outlineLevel="3" spans="1:9">
      <c r="A1055" s="152">
        <v>3</v>
      </c>
      <c r="B1055" s="153" t="s">
        <v>2883</v>
      </c>
      <c r="C1055" s="153" t="s">
        <v>2884</v>
      </c>
      <c r="D1055" s="153" t="s">
        <v>2885</v>
      </c>
      <c r="E1055" s="154" t="s">
        <v>9</v>
      </c>
      <c r="F1055" s="155">
        <v>1</v>
      </c>
      <c r="G1055" s="156"/>
      <c r="H1055" s="155"/>
      <c r="I1055" s="157"/>
    </row>
    <row r="1056" s="249" customFormat="1" ht="84" outlineLevel="3" spans="1:9">
      <c r="A1056" s="152">
        <v>4</v>
      </c>
      <c r="B1056" s="153" t="s">
        <v>1486</v>
      </c>
      <c r="C1056" s="153" t="s">
        <v>2884</v>
      </c>
      <c r="D1056" s="153" t="s">
        <v>2886</v>
      </c>
      <c r="E1056" s="154" t="s">
        <v>9</v>
      </c>
      <c r="F1056" s="155">
        <v>1</v>
      </c>
      <c r="G1056" s="156"/>
      <c r="H1056" s="155"/>
      <c r="I1056" s="157"/>
    </row>
    <row r="1057" s="249" customFormat="1" ht="84" outlineLevel="3" spans="1:9">
      <c r="A1057" s="152">
        <v>5</v>
      </c>
      <c r="B1057" s="153" t="s">
        <v>2820</v>
      </c>
      <c r="C1057" s="153" t="s">
        <v>2887</v>
      </c>
      <c r="D1057" s="153" t="s">
        <v>2888</v>
      </c>
      <c r="E1057" s="154" t="s">
        <v>9</v>
      </c>
      <c r="F1057" s="155">
        <v>1</v>
      </c>
      <c r="G1057" s="156"/>
      <c r="H1057" s="155"/>
      <c r="I1057" s="157"/>
    </row>
    <row r="1058" s="249" customFormat="1" ht="84" outlineLevel="3" spans="1:9">
      <c r="A1058" s="152">
        <v>6</v>
      </c>
      <c r="B1058" s="153" t="s">
        <v>2227</v>
      </c>
      <c r="C1058" s="153" t="s">
        <v>2887</v>
      </c>
      <c r="D1058" s="153" t="s">
        <v>2889</v>
      </c>
      <c r="E1058" s="154" t="s">
        <v>9</v>
      </c>
      <c r="F1058" s="155">
        <v>1</v>
      </c>
      <c r="G1058" s="156"/>
      <c r="H1058" s="155"/>
      <c r="I1058" s="157"/>
    </row>
    <row r="1059" s="249" customFormat="1" ht="84" outlineLevel="3" spans="1:9">
      <c r="A1059" s="152">
        <v>7</v>
      </c>
      <c r="B1059" s="153" t="s">
        <v>2890</v>
      </c>
      <c r="C1059" s="153" t="s">
        <v>2891</v>
      </c>
      <c r="D1059" s="153" t="s">
        <v>2892</v>
      </c>
      <c r="E1059" s="154" t="s">
        <v>9</v>
      </c>
      <c r="F1059" s="155">
        <v>3</v>
      </c>
      <c r="G1059" s="156"/>
      <c r="H1059" s="155"/>
      <c r="I1059" s="157"/>
    </row>
    <row r="1060" s="249" customFormat="1" ht="36" outlineLevel="3" spans="1:9">
      <c r="A1060" s="152">
        <v>8</v>
      </c>
      <c r="B1060" s="153" t="s">
        <v>2279</v>
      </c>
      <c r="C1060" s="153" t="s">
        <v>2893</v>
      </c>
      <c r="D1060" s="153" t="s">
        <v>2894</v>
      </c>
      <c r="E1060" s="154" t="s">
        <v>17</v>
      </c>
      <c r="F1060" s="155">
        <v>2</v>
      </c>
      <c r="G1060" s="156"/>
      <c r="H1060" s="155"/>
      <c r="I1060" s="157"/>
    </row>
    <row r="1061" s="249" customFormat="1" ht="60" outlineLevel="3" spans="1:9">
      <c r="A1061" s="152">
        <v>9</v>
      </c>
      <c r="B1061" s="153" t="s">
        <v>1494</v>
      </c>
      <c r="C1061" s="153" t="s">
        <v>2895</v>
      </c>
      <c r="D1061" s="153" t="s">
        <v>2896</v>
      </c>
      <c r="E1061" s="154" t="s">
        <v>421</v>
      </c>
      <c r="F1061" s="155">
        <v>104.75</v>
      </c>
      <c r="G1061" s="156"/>
      <c r="H1061" s="155"/>
      <c r="I1061" s="157"/>
    </row>
    <row r="1062" s="249" customFormat="1" ht="60" outlineLevel="3" spans="1:9">
      <c r="A1062" s="152">
        <v>10</v>
      </c>
      <c r="B1062" s="153" t="s">
        <v>1498</v>
      </c>
      <c r="C1062" s="153" t="s">
        <v>2895</v>
      </c>
      <c r="D1062" s="153" t="s">
        <v>2897</v>
      </c>
      <c r="E1062" s="154" t="s">
        <v>421</v>
      </c>
      <c r="F1062" s="155">
        <v>16.66</v>
      </c>
      <c r="G1062" s="156"/>
      <c r="H1062" s="155"/>
      <c r="I1062" s="157"/>
    </row>
    <row r="1063" s="249" customFormat="1" ht="60" outlineLevel="3" spans="1:9">
      <c r="A1063" s="152">
        <v>11</v>
      </c>
      <c r="B1063" s="153" t="s">
        <v>1500</v>
      </c>
      <c r="C1063" s="153" t="s">
        <v>2895</v>
      </c>
      <c r="D1063" s="153" t="s">
        <v>2898</v>
      </c>
      <c r="E1063" s="154" t="s">
        <v>421</v>
      </c>
      <c r="F1063" s="155">
        <v>3.37</v>
      </c>
      <c r="G1063" s="156"/>
      <c r="H1063" s="155"/>
      <c r="I1063" s="157"/>
    </row>
    <row r="1064" s="249" customFormat="1" ht="60" outlineLevel="3" spans="1:9">
      <c r="A1064" s="152">
        <v>12</v>
      </c>
      <c r="B1064" s="153" t="s">
        <v>1496</v>
      </c>
      <c r="C1064" s="153" t="s">
        <v>2895</v>
      </c>
      <c r="D1064" s="153" t="s">
        <v>2899</v>
      </c>
      <c r="E1064" s="154" t="s">
        <v>421</v>
      </c>
      <c r="F1064" s="155">
        <v>15.02</v>
      </c>
      <c r="G1064" s="156"/>
      <c r="H1064" s="155"/>
      <c r="I1064" s="157"/>
    </row>
    <row r="1065" s="249" customFormat="1" ht="48" outlineLevel="3" spans="1:9">
      <c r="A1065" s="152">
        <v>13</v>
      </c>
      <c r="B1065" s="153" t="s">
        <v>1552</v>
      </c>
      <c r="C1065" s="153" t="s">
        <v>21</v>
      </c>
      <c r="D1065" s="153" t="s">
        <v>2900</v>
      </c>
      <c r="E1065" s="154" t="s">
        <v>421</v>
      </c>
      <c r="F1065" s="155">
        <v>10.25</v>
      </c>
      <c r="G1065" s="156"/>
      <c r="H1065" s="155"/>
      <c r="I1065" s="157"/>
    </row>
    <row r="1066" s="249" customFormat="1" ht="48" outlineLevel="3" spans="1:9">
      <c r="A1066" s="152">
        <v>14</v>
      </c>
      <c r="B1066" s="153" t="s">
        <v>1531</v>
      </c>
      <c r="C1066" s="153" t="s">
        <v>21</v>
      </c>
      <c r="D1066" s="153" t="s">
        <v>2901</v>
      </c>
      <c r="E1066" s="154" t="s">
        <v>421</v>
      </c>
      <c r="F1066" s="155">
        <v>214.23</v>
      </c>
      <c r="G1066" s="156"/>
      <c r="H1066" s="155"/>
      <c r="I1066" s="157"/>
    </row>
    <row r="1067" s="249" customFormat="1" ht="48" outlineLevel="3" spans="1:9">
      <c r="A1067" s="152">
        <v>15</v>
      </c>
      <c r="B1067" s="153" t="s">
        <v>2750</v>
      </c>
      <c r="C1067" s="153" t="s">
        <v>21</v>
      </c>
      <c r="D1067" s="153" t="s">
        <v>2902</v>
      </c>
      <c r="E1067" s="154" t="s">
        <v>421</v>
      </c>
      <c r="F1067" s="155">
        <v>2.1</v>
      </c>
      <c r="G1067" s="156"/>
      <c r="H1067" s="155"/>
      <c r="I1067" s="157"/>
    </row>
    <row r="1068" s="249" customFormat="1" ht="48" outlineLevel="3" spans="1:9">
      <c r="A1068" s="152">
        <v>16</v>
      </c>
      <c r="B1068" s="153" t="s">
        <v>2342</v>
      </c>
      <c r="C1068" s="153" t="s">
        <v>21</v>
      </c>
      <c r="D1068" s="153" t="s">
        <v>2903</v>
      </c>
      <c r="E1068" s="154" t="s">
        <v>421</v>
      </c>
      <c r="F1068" s="155">
        <v>53.52</v>
      </c>
      <c r="G1068" s="156"/>
      <c r="H1068" s="155"/>
      <c r="I1068" s="157"/>
    </row>
    <row r="1069" s="249" customFormat="1" ht="48" outlineLevel="3" spans="1:9">
      <c r="A1069" s="152">
        <v>17</v>
      </c>
      <c r="B1069" s="153" t="s">
        <v>1989</v>
      </c>
      <c r="C1069" s="153" t="s">
        <v>21</v>
      </c>
      <c r="D1069" s="153" t="s">
        <v>2904</v>
      </c>
      <c r="E1069" s="154" t="s">
        <v>421</v>
      </c>
      <c r="F1069" s="155">
        <v>1.36</v>
      </c>
      <c r="G1069" s="156"/>
      <c r="H1069" s="155"/>
      <c r="I1069" s="157"/>
    </row>
    <row r="1070" s="249" customFormat="1" ht="48" outlineLevel="3" spans="1:9">
      <c r="A1070" s="152">
        <v>18</v>
      </c>
      <c r="B1070" s="153" t="s">
        <v>1554</v>
      </c>
      <c r="C1070" s="153" t="s">
        <v>21</v>
      </c>
      <c r="D1070" s="153" t="s">
        <v>2905</v>
      </c>
      <c r="E1070" s="154" t="s">
        <v>421</v>
      </c>
      <c r="F1070" s="155">
        <v>1.34</v>
      </c>
      <c r="G1070" s="156"/>
      <c r="H1070" s="155"/>
      <c r="I1070" s="157"/>
    </row>
    <row r="1071" s="249" customFormat="1" ht="48" outlineLevel="3" spans="1:9">
      <c r="A1071" s="152">
        <v>19</v>
      </c>
      <c r="B1071" s="153" t="s">
        <v>1550</v>
      </c>
      <c r="C1071" s="153" t="s">
        <v>21</v>
      </c>
      <c r="D1071" s="153" t="s">
        <v>2906</v>
      </c>
      <c r="E1071" s="154" t="s">
        <v>421</v>
      </c>
      <c r="F1071" s="155">
        <v>44.63</v>
      </c>
      <c r="G1071" s="156"/>
      <c r="H1071" s="155"/>
      <c r="I1071" s="157"/>
    </row>
    <row r="1072" s="249" customFormat="1" ht="60" outlineLevel="3" spans="1:9">
      <c r="A1072" s="152">
        <v>20</v>
      </c>
      <c r="B1072" s="153" t="s">
        <v>2907</v>
      </c>
      <c r="C1072" s="153" t="s">
        <v>1560</v>
      </c>
      <c r="D1072" s="153" t="s">
        <v>2908</v>
      </c>
      <c r="E1072" s="154" t="s">
        <v>421</v>
      </c>
      <c r="F1072" s="155">
        <v>4.04</v>
      </c>
      <c r="G1072" s="156"/>
      <c r="H1072" s="155"/>
      <c r="I1072" s="157"/>
    </row>
    <row r="1073" s="249" customFormat="1" ht="60" outlineLevel="3" spans="1:9">
      <c r="A1073" s="152">
        <v>21</v>
      </c>
      <c r="B1073" s="153" t="s">
        <v>1590</v>
      </c>
      <c r="C1073" s="153" t="s">
        <v>1560</v>
      </c>
      <c r="D1073" s="153" t="s">
        <v>2909</v>
      </c>
      <c r="E1073" s="154" t="s">
        <v>421</v>
      </c>
      <c r="F1073" s="155">
        <v>6.87</v>
      </c>
      <c r="G1073" s="156"/>
      <c r="H1073" s="155"/>
      <c r="I1073" s="157"/>
    </row>
    <row r="1074" s="249" customFormat="1" ht="60" outlineLevel="3" spans="1:9">
      <c r="A1074" s="152">
        <v>22</v>
      </c>
      <c r="B1074" s="153" t="s">
        <v>2910</v>
      </c>
      <c r="C1074" s="153" t="s">
        <v>1560</v>
      </c>
      <c r="D1074" s="153" t="s">
        <v>2911</v>
      </c>
      <c r="E1074" s="154" t="s">
        <v>421</v>
      </c>
      <c r="F1074" s="155">
        <v>105.77</v>
      </c>
      <c r="G1074" s="156"/>
      <c r="H1074" s="155"/>
      <c r="I1074" s="157"/>
    </row>
    <row r="1075" s="249" customFormat="1" ht="60" outlineLevel="3" spans="1:9">
      <c r="A1075" s="152">
        <v>23</v>
      </c>
      <c r="B1075" s="153" t="s">
        <v>1608</v>
      </c>
      <c r="C1075" s="153" t="s">
        <v>1560</v>
      </c>
      <c r="D1075" s="153" t="s">
        <v>2912</v>
      </c>
      <c r="E1075" s="154" t="s">
        <v>421</v>
      </c>
      <c r="F1075" s="155">
        <v>24.53</v>
      </c>
      <c r="G1075" s="156"/>
      <c r="H1075" s="155"/>
      <c r="I1075" s="157"/>
    </row>
    <row r="1076" s="249" customFormat="1" ht="60" outlineLevel="3" spans="1:9">
      <c r="A1076" s="152">
        <v>24</v>
      </c>
      <c r="B1076" s="153" t="s">
        <v>1572</v>
      </c>
      <c r="C1076" s="153" t="s">
        <v>1560</v>
      </c>
      <c r="D1076" s="153" t="s">
        <v>2912</v>
      </c>
      <c r="E1076" s="154" t="s">
        <v>421</v>
      </c>
      <c r="F1076" s="155">
        <v>24.53</v>
      </c>
      <c r="G1076" s="156"/>
      <c r="H1076" s="155"/>
      <c r="I1076" s="157"/>
    </row>
    <row r="1077" s="249" customFormat="1" ht="60" outlineLevel="3" spans="1:9">
      <c r="A1077" s="152">
        <v>25</v>
      </c>
      <c r="B1077" s="153" t="s">
        <v>1566</v>
      </c>
      <c r="C1077" s="153" t="s">
        <v>1560</v>
      </c>
      <c r="D1077" s="153" t="s">
        <v>2913</v>
      </c>
      <c r="E1077" s="154" t="s">
        <v>421</v>
      </c>
      <c r="F1077" s="155">
        <v>1.01</v>
      </c>
      <c r="G1077" s="156"/>
      <c r="H1077" s="155"/>
      <c r="I1077" s="157"/>
    </row>
    <row r="1078" s="249" customFormat="1" ht="60" outlineLevel="3" spans="1:9">
      <c r="A1078" s="152">
        <v>26</v>
      </c>
      <c r="B1078" s="153" t="s">
        <v>1612</v>
      </c>
      <c r="C1078" s="153" t="s">
        <v>1560</v>
      </c>
      <c r="D1078" s="153" t="s">
        <v>2914</v>
      </c>
      <c r="E1078" s="154" t="s">
        <v>421</v>
      </c>
      <c r="F1078" s="155">
        <v>61.62</v>
      </c>
      <c r="G1078" s="156"/>
      <c r="H1078" s="155"/>
      <c r="I1078" s="157"/>
    </row>
    <row r="1079" s="249" customFormat="1" ht="60" outlineLevel="3" spans="1:9">
      <c r="A1079" s="152">
        <v>27</v>
      </c>
      <c r="B1079" s="153" t="s">
        <v>1564</v>
      </c>
      <c r="C1079" s="153" t="s">
        <v>1560</v>
      </c>
      <c r="D1079" s="153" t="s">
        <v>2915</v>
      </c>
      <c r="E1079" s="154" t="s">
        <v>421</v>
      </c>
      <c r="F1079" s="155">
        <v>26.1</v>
      </c>
      <c r="G1079" s="156"/>
      <c r="H1079" s="155"/>
      <c r="I1079" s="157"/>
    </row>
    <row r="1080" s="249" customFormat="1" ht="60" outlineLevel="3" spans="1:9">
      <c r="A1080" s="152">
        <v>28</v>
      </c>
      <c r="B1080" s="153" t="s">
        <v>2916</v>
      </c>
      <c r="C1080" s="153" t="s">
        <v>1560</v>
      </c>
      <c r="D1080" s="153" t="s">
        <v>2917</v>
      </c>
      <c r="E1080" s="154" t="s">
        <v>421</v>
      </c>
      <c r="F1080" s="155">
        <v>4.75</v>
      </c>
      <c r="G1080" s="156"/>
      <c r="H1080" s="155"/>
      <c r="I1080" s="157"/>
    </row>
    <row r="1081" s="249" customFormat="1" ht="60" outlineLevel="3" spans="1:9">
      <c r="A1081" s="152">
        <v>29</v>
      </c>
      <c r="B1081" s="153" t="s">
        <v>1598</v>
      </c>
      <c r="C1081" s="153" t="s">
        <v>1560</v>
      </c>
      <c r="D1081" s="153" t="s">
        <v>2918</v>
      </c>
      <c r="E1081" s="154" t="s">
        <v>421</v>
      </c>
      <c r="F1081" s="155">
        <v>67.86</v>
      </c>
      <c r="G1081" s="156"/>
      <c r="H1081" s="155"/>
      <c r="I1081" s="157"/>
    </row>
    <row r="1082" s="249" customFormat="1" ht="60" outlineLevel="3" spans="1:9">
      <c r="A1082" s="152">
        <v>30</v>
      </c>
      <c r="B1082" s="153" t="s">
        <v>1562</v>
      </c>
      <c r="C1082" s="153" t="s">
        <v>1560</v>
      </c>
      <c r="D1082" s="153" t="s">
        <v>2919</v>
      </c>
      <c r="E1082" s="154" t="s">
        <v>421</v>
      </c>
      <c r="F1082" s="155">
        <v>107.12</v>
      </c>
      <c r="G1082" s="156"/>
      <c r="H1082" s="155"/>
      <c r="I1082" s="157"/>
    </row>
    <row r="1083" s="249" customFormat="1" ht="60" outlineLevel="3" spans="1:9">
      <c r="A1083" s="152">
        <v>31</v>
      </c>
      <c r="B1083" s="153" t="s">
        <v>1580</v>
      </c>
      <c r="C1083" s="153" t="s">
        <v>1560</v>
      </c>
      <c r="D1083" s="153" t="s">
        <v>2920</v>
      </c>
      <c r="E1083" s="154" t="s">
        <v>421</v>
      </c>
      <c r="F1083" s="155">
        <v>60.21</v>
      </c>
      <c r="G1083" s="156"/>
      <c r="H1083" s="155"/>
      <c r="I1083" s="157"/>
    </row>
    <row r="1084" s="249" customFormat="1" ht="60" outlineLevel="3" spans="1:9">
      <c r="A1084" s="152">
        <v>32</v>
      </c>
      <c r="B1084" s="153" t="s">
        <v>2921</v>
      </c>
      <c r="C1084" s="153" t="s">
        <v>1560</v>
      </c>
      <c r="D1084" s="153" t="s">
        <v>2922</v>
      </c>
      <c r="E1084" s="154" t="s">
        <v>421</v>
      </c>
      <c r="F1084" s="155">
        <v>46.66</v>
      </c>
      <c r="G1084" s="156"/>
      <c r="H1084" s="155"/>
      <c r="I1084" s="157"/>
    </row>
    <row r="1085" s="249" customFormat="1" ht="60" outlineLevel="3" spans="1:9">
      <c r="A1085" s="152">
        <v>33</v>
      </c>
      <c r="B1085" s="153" t="s">
        <v>2923</v>
      </c>
      <c r="C1085" s="153" t="s">
        <v>1560</v>
      </c>
      <c r="D1085" s="153" t="s">
        <v>2924</v>
      </c>
      <c r="E1085" s="154" t="s">
        <v>421</v>
      </c>
      <c r="F1085" s="155">
        <v>6.69</v>
      </c>
      <c r="G1085" s="156"/>
      <c r="H1085" s="155"/>
      <c r="I1085" s="157"/>
    </row>
    <row r="1086" s="251" customFormat="1" ht="20" customHeight="1" outlineLevel="1" spans="1:16384">
      <c r="A1086" s="152"/>
      <c r="B1086" s="153"/>
      <c r="C1086" s="153" t="s">
        <v>2925</v>
      </c>
      <c r="D1086" s="153"/>
      <c r="E1086" s="153"/>
      <c r="F1086" s="155"/>
      <c r="G1086" s="156"/>
      <c r="H1086" s="262"/>
      <c r="I1086" s="157"/>
      <c r="XFC1086" s="267"/>
      <c r="XFD1086" s="267"/>
    </row>
    <row r="1087" s="249" customFormat="1" ht="36" outlineLevel="3" spans="1:9">
      <c r="A1087" s="152">
        <v>34</v>
      </c>
      <c r="B1087" s="153" t="s">
        <v>1839</v>
      </c>
      <c r="C1087" s="153" t="s">
        <v>2926</v>
      </c>
      <c r="D1087" s="153" t="s">
        <v>2927</v>
      </c>
      <c r="E1087" s="154" t="s">
        <v>17</v>
      </c>
      <c r="F1087" s="155">
        <v>19</v>
      </c>
      <c r="G1087" s="156"/>
      <c r="H1087" s="262"/>
      <c r="I1087" s="157"/>
    </row>
    <row r="1088" s="249" customFormat="1" ht="36" outlineLevel="3" spans="1:9">
      <c r="A1088" s="152">
        <v>35</v>
      </c>
      <c r="B1088" s="153" t="s">
        <v>1842</v>
      </c>
      <c r="C1088" s="153" t="s">
        <v>2928</v>
      </c>
      <c r="D1088" s="153" t="s">
        <v>2929</v>
      </c>
      <c r="E1088" s="154" t="s">
        <v>17</v>
      </c>
      <c r="F1088" s="155">
        <v>12</v>
      </c>
      <c r="G1088" s="156"/>
      <c r="H1088" s="262"/>
      <c r="I1088" s="157"/>
    </row>
    <row r="1089" s="249" customFormat="1" ht="36" outlineLevel="3" spans="1:9">
      <c r="A1089" s="152">
        <v>36</v>
      </c>
      <c r="B1089" s="153" t="s">
        <v>2052</v>
      </c>
      <c r="C1089" s="153" t="s">
        <v>2053</v>
      </c>
      <c r="D1089" s="153" t="s">
        <v>2930</v>
      </c>
      <c r="E1089" s="154" t="s">
        <v>17</v>
      </c>
      <c r="F1089" s="155">
        <v>7</v>
      </c>
      <c r="G1089" s="156"/>
      <c r="H1089" s="262"/>
      <c r="I1089" s="157"/>
    </row>
    <row r="1090" s="249" customFormat="1" ht="36" outlineLevel="3" spans="1:9">
      <c r="A1090" s="152">
        <v>37</v>
      </c>
      <c r="B1090" s="153" t="s">
        <v>2079</v>
      </c>
      <c r="C1090" s="153" t="s">
        <v>2053</v>
      </c>
      <c r="D1090" s="153" t="s">
        <v>2931</v>
      </c>
      <c r="E1090" s="154" t="s">
        <v>17</v>
      </c>
      <c r="F1090" s="155">
        <v>6</v>
      </c>
      <c r="G1090" s="156"/>
      <c r="H1090" s="262"/>
      <c r="I1090" s="157"/>
    </row>
    <row r="1091" s="249" customFormat="1" ht="36" outlineLevel="3" spans="1:9">
      <c r="A1091" s="152">
        <v>38</v>
      </c>
      <c r="B1091" s="153" t="s">
        <v>1858</v>
      </c>
      <c r="C1091" s="153" t="s">
        <v>30</v>
      </c>
      <c r="D1091" s="153" t="s">
        <v>2932</v>
      </c>
      <c r="E1091" s="154" t="s">
        <v>9</v>
      </c>
      <c r="F1091" s="155">
        <v>4</v>
      </c>
      <c r="G1091" s="156"/>
      <c r="H1091" s="262"/>
      <c r="I1091" s="157"/>
    </row>
    <row r="1092" s="249" customFormat="1" ht="72" outlineLevel="3" spans="1:9">
      <c r="A1092" s="152">
        <v>39</v>
      </c>
      <c r="B1092" s="153" t="s">
        <v>1876</v>
      </c>
      <c r="C1092" s="153" t="s">
        <v>1537</v>
      </c>
      <c r="D1092" s="153" t="s">
        <v>2933</v>
      </c>
      <c r="E1092" s="154" t="s">
        <v>421</v>
      </c>
      <c r="F1092" s="155">
        <v>115</v>
      </c>
      <c r="G1092" s="156"/>
      <c r="H1092" s="262"/>
      <c r="I1092" s="157"/>
    </row>
    <row r="1093" s="251" customFormat="1" ht="20" customHeight="1" outlineLevel="1" spans="1:16384">
      <c r="A1093" s="152"/>
      <c r="B1093" s="153"/>
      <c r="C1093" s="153" t="s">
        <v>2934</v>
      </c>
      <c r="D1093" s="153"/>
      <c r="E1093" s="153"/>
      <c r="F1093" s="155"/>
      <c r="G1093" s="156"/>
      <c r="H1093" s="262"/>
      <c r="I1093" s="157"/>
      <c r="XFC1093" s="267"/>
      <c r="XFD1093" s="267"/>
    </row>
    <row r="1094" s="249" customFormat="1" ht="36" outlineLevel="3" spans="1:9">
      <c r="A1094" s="152">
        <v>40</v>
      </c>
      <c r="B1094" s="153" t="s">
        <v>1879</v>
      </c>
      <c r="C1094" s="153" t="s">
        <v>2935</v>
      </c>
      <c r="D1094" s="153" t="s">
        <v>2936</v>
      </c>
      <c r="E1094" s="154" t="s">
        <v>17</v>
      </c>
      <c r="F1094" s="155">
        <v>2</v>
      </c>
      <c r="G1094" s="156"/>
      <c r="H1094" s="155"/>
      <c r="I1094" s="157"/>
    </row>
    <row r="1095" s="249" customFormat="1" ht="36" outlineLevel="3" spans="1:9">
      <c r="A1095" s="152">
        <v>41</v>
      </c>
      <c r="B1095" s="153" t="s">
        <v>2937</v>
      </c>
      <c r="C1095" s="153" t="s">
        <v>2938</v>
      </c>
      <c r="D1095" s="153" t="s">
        <v>2939</v>
      </c>
      <c r="E1095" s="154" t="s">
        <v>17</v>
      </c>
      <c r="F1095" s="155">
        <v>2</v>
      </c>
      <c r="G1095" s="156"/>
      <c r="H1095" s="155"/>
      <c r="I1095" s="157"/>
    </row>
    <row r="1096" s="249" customFormat="1" ht="36" outlineLevel="3" spans="1:9">
      <c r="A1096" s="152">
        <v>42</v>
      </c>
      <c r="B1096" s="153" t="s">
        <v>2940</v>
      </c>
      <c r="C1096" s="153" t="s">
        <v>2938</v>
      </c>
      <c r="D1096" s="153" t="s">
        <v>2941</v>
      </c>
      <c r="E1096" s="154" t="s">
        <v>17</v>
      </c>
      <c r="F1096" s="155">
        <v>3</v>
      </c>
      <c r="G1096" s="156"/>
      <c r="H1096" s="155"/>
      <c r="I1096" s="157"/>
    </row>
    <row r="1097" s="249" customFormat="1" ht="36" outlineLevel="3" spans="1:9">
      <c r="A1097" s="152">
        <v>43</v>
      </c>
      <c r="B1097" s="153" t="s">
        <v>2942</v>
      </c>
      <c r="C1097" s="153" t="s">
        <v>2938</v>
      </c>
      <c r="D1097" s="153" t="s">
        <v>2943</v>
      </c>
      <c r="E1097" s="154" t="s">
        <v>17</v>
      </c>
      <c r="F1097" s="155">
        <v>9</v>
      </c>
      <c r="G1097" s="156"/>
      <c r="H1097" s="155"/>
      <c r="I1097" s="157"/>
    </row>
    <row r="1098" s="249" customFormat="1" ht="36" outlineLevel="3" spans="1:9">
      <c r="A1098" s="152">
        <v>44</v>
      </c>
      <c r="B1098" s="153" t="s">
        <v>2944</v>
      </c>
      <c r="C1098" s="153" t="s">
        <v>2938</v>
      </c>
      <c r="D1098" s="153" t="s">
        <v>2945</v>
      </c>
      <c r="E1098" s="154" t="s">
        <v>17</v>
      </c>
      <c r="F1098" s="155">
        <v>1</v>
      </c>
      <c r="G1098" s="156"/>
      <c r="H1098" s="155"/>
      <c r="I1098" s="157"/>
    </row>
    <row r="1099" s="249" customFormat="1" ht="36" outlineLevel="3" spans="1:9">
      <c r="A1099" s="152">
        <v>45</v>
      </c>
      <c r="B1099" s="153" t="s">
        <v>2946</v>
      </c>
      <c r="C1099" s="153" t="s">
        <v>2947</v>
      </c>
      <c r="D1099" s="153" t="s">
        <v>2948</v>
      </c>
      <c r="E1099" s="154" t="s">
        <v>17</v>
      </c>
      <c r="F1099" s="155">
        <v>1</v>
      </c>
      <c r="G1099" s="156"/>
      <c r="H1099" s="155"/>
      <c r="I1099" s="157"/>
    </row>
    <row r="1100" s="249" customFormat="1" ht="36" outlineLevel="3" spans="1:9">
      <c r="A1100" s="152">
        <v>46</v>
      </c>
      <c r="B1100" s="153" t="s">
        <v>2949</v>
      </c>
      <c r="C1100" s="153" t="s">
        <v>2950</v>
      </c>
      <c r="D1100" s="153" t="s">
        <v>2951</v>
      </c>
      <c r="E1100" s="154" t="s">
        <v>1349</v>
      </c>
      <c r="F1100" s="155">
        <v>2</v>
      </c>
      <c r="G1100" s="156"/>
      <c r="H1100" s="155"/>
      <c r="I1100" s="157"/>
    </row>
    <row r="1101" s="249" customFormat="1" ht="36" outlineLevel="3" spans="1:9">
      <c r="A1101" s="152">
        <v>47</v>
      </c>
      <c r="B1101" s="153" t="s">
        <v>2952</v>
      </c>
      <c r="C1101" s="153" t="s">
        <v>2953</v>
      </c>
      <c r="D1101" s="153" t="s">
        <v>2954</v>
      </c>
      <c r="E1101" s="154" t="s">
        <v>17</v>
      </c>
      <c r="F1101" s="155">
        <v>6</v>
      </c>
      <c r="G1101" s="156"/>
      <c r="H1101" s="155"/>
      <c r="I1101" s="157"/>
    </row>
    <row r="1102" s="249" customFormat="1" ht="36" outlineLevel="3" spans="1:9">
      <c r="A1102" s="152">
        <v>48</v>
      </c>
      <c r="B1102" s="153" t="s">
        <v>2955</v>
      </c>
      <c r="C1102" s="153" t="s">
        <v>2956</v>
      </c>
      <c r="D1102" s="153" t="s">
        <v>2957</v>
      </c>
      <c r="E1102" s="154" t="s">
        <v>17</v>
      </c>
      <c r="F1102" s="155">
        <v>13</v>
      </c>
      <c r="G1102" s="156"/>
      <c r="H1102" s="155"/>
      <c r="I1102" s="157"/>
    </row>
    <row r="1103" s="249" customFormat="1" ht="36" outlineLevel="3" spans="1:9">
      <c r="A1103" s="152">
        <v>49</v>
      </c>
      <c r="B1103" s="153" t="s">
        <v>2958</v>
      </c>
      <c r="C1103" s="153" t="s">
        <v>2959</v>
      </c>
      <c r="D1103" s="153" t="s">
        <v>2960</v>
      </c>
      <c r="E1103" s="154" t="s">
        <v>1349</v>
      </c>
      <c r="F1103" s="155">
        <v>4</v>
      </c>
      <c r="G1103" s="156"/>
      <c r="H1103" s="155"/>
      <c r="I1103" s="157"/>
    </row>
    <row r="1104" s="249" customFormat="1" ht="36" outlineLevel="3" spans="1:9">
      <c r="A1104" s="152">
        <v>50</v>
      </c>
      <c r="B1104" s="153" t="s">
        <v>2961</v>
      </c>
      <c r="C1104" s="153" t="s">
        <v>2962</v>
      </c>
      <c r="D1104" s="153" t="s">
        <v>2963</v>
      </c>
      <c r="E1104" s="154" t="s">
        <v>1349</v>
      </c>
      <c r="F1104" s="155">
        <v>2</v>
      </c>
      <c r="G1104" s="156"/>
      <c r="H1104" s="155"/>
      <c r="I1104" s="157"/>
    </row>
    <row r="1105" s="249" customFormat="1" ht="36" outlineLevel="3" spans="1:9">
      <c r="A1105" s="152">
        <v>51</v>
      </c>
      <c r="B1105" s="153" t="s">
        <v>2964</v>
      </c>
      <c r="C1105" s="153" t="s">
        <v>2965</v>
      </c>
      <c r="D1105" s="153" t="s">
        <v>2966</v>
      </c>
      <c r="E1105" s="154" t="s">
        <v>1349</v>
      </c>
      <c r="F1105" s="155">
        <v>2</v>
      </c>
      <c r="G1105" s="156"/>
      <c r="H1105" s="155"/>
      <c r="I1105" s="157"/>
    </row>
    <row r="1106" s="249" customFormat="1" ht="36" outlineLevel="3" spans="1:9">
      <c r="A1106" s="152">
        <v>52</v>
      </c>
      <c r="B1106" s="153" t="s">
        <v>2967</v>
      </c>
      <c r="C1106" s="153" t="s">
        <v>2968</v>
      </c>
      <c r="D1106" s="153" t="s">
        <v>2969</v>
      </c>
      <c r="E1106" s="154" t="s">
        <v>1349</v>
      </c>
      <c r="F1106" s="155">
        <v>10</v>
      </c>
      <c r="G1106" s="156"/>
      <c r="H1106" s="155"/>
      <c r="I1106" s="157"/>
    </row>
    <row r="1107" s="249" customFormat="1" ht="36" outlineLevel="3" spans="1:9">
      <c r="A1107" s="152">
        <v>53</v>
      </c>
      <c r="B1107" s="153" t="s">
        <v>2970</v>
      </c>
      <c r="C1107" s="153" t="s">
        <v>2971</v>
      </c>
      <c r="D1107" s="153" t="s">
        <v>2972</v>
      </c>
      <c r="E1107" s="154" t="s">
        <v>17</v>
      </c>
      <c r="F1107" s="155">
        <v>2</v>
      </c>
      <c r="G1107" s="156"/>
      <c r="H1107" s="155"/>
      <c r="I1107" s="157"/>
    </row>
    <row r="1108" s="249" customFormat="1" ht="84" outlineLevel="3" spans="1:9">
      <c r="A1108" s="152">
        <v>54</v>
      </c>
      <c r="B1108" s="153" t="s">
        <v>2814</v>
      </c>
      <c r="C1108" s="153" t="s">
        <v>2973</v>
      </c>
      <c r="D1108" s="153" t="s">
        <v>2974</v>
      </c>
      <c r="E1108" s="154" t="s">
        <v>417</v>
      </c>
      <c r="F1108" s="155">
        <v>230</v>
      </c>
      <c r="G1108" s="156"/>
      <c r="H1108" s="155"/>
      <c r="I1108" s="157"/>
    </row>
    <row r="1109" s="251" customFormat="1" ht="20" customHeight="1" outlineLevel="1" spans="1:16384">
      <c r="A1109" s="152"/>
      <c r="B1109" s="153"/>
      <c r="C1109" s="153" t="s">
        <v>458</v>
      </c>
      <c r="D1109" s="153"/>
      <c r="E1109" s="153"/>
      <c r="F1109" s="155"/>
      <c r="G1109" s="156"/>
      <c r="H1109" s="262"/>
      <c r="I1109" s="157"/>
      <c r="XFC1109" s="267"/>
      <c r="XFD1109" s="267"/>
    </row>
    <row r="1110" s="249" customFormat="1" ht="12" outlineLevel="3" spans="1:9">
      <c r="A1110" s="152">
        <v>56</v>
      </c>
      <c r="B1110" s="153" t="s">
        <v>1886</v>
      </c>
      <c r="C1110" s="153" t="s">
        <v>1887</v>
      </c>
      <c r="D1110" s="153"/>
      <c r="E1110" s="154" t="s">
        <v>138</v>
      </c>
      <c r="F1110" s="155">
        <v>1</v>
      </c>
      <c r="G1110" s="156"/>
      <c r="H1110" s="155"/>
      <c r="I1110" s="157"/>
    </row>
    <row r="1111" s="249" customFormat="1" spans="1:16384">
      <c r="A1111" s="174"/>
      <c r="B1111" s="176"/>
      <c r="C1111" s="176"/>
      <c r="D1111" s="175"/>
      <c r="E1111" s="172"/>
      <c r="F1111" s="177"/>
      <c r="G1111" s="177"/>
      <c r="H1111" s="177"/>
      <c r="I1111" s="172"/>
      <c r="J1111" s="172"/>
      <c r="XFD1111" s="252"/>
    </row>
    <row r="1112" s="249" customFormat="1" spans="1:16384">
      <c r="A1112" s="174"/>
      <c r="B1112" s="176"/>
      <c r="C1112" s="176"/>
      <c r="D1112" s="175"/>
      <c r="E1112" s="172"/>
      <c r="F1112" s="177"/>
      <c r="G1112" s="177"/>
      <c r="H1112" s="177"/>
      <c r="I1112" s="172"/>
      <c r="J1112" s="172"/>
      <c r="XFD1112" s="252"/>
    </row>
    <row r="1113" s="249" customFormat="1" spans="1:16384">
      <c r="A1113" s="174"/>
      <c r="B1113" s="176"/>
      <c r="C1113" s="176"/>
      <c r="D1113" s="175"/>
      <c r="E1113" s="172"/>
      <c r="F1113" s="177"/>
      <c r="G1113" s="177"/>
      <c r="H1113" s="177"/>
      <c r="I1113" s="172"/>
      <c r="J1113" s="172"/>
      <c r="XFD1113" s="252"/>
    </row>
    <row r="1114" s="249" customFormat="1" spans="1:16384">
      <c r="A1114" s="174"/>
      <c r="B1114" s="176"/>
      <c r="C1114" s="176"/>
      <c r="D1114" s="175"/>
      <c r="E1114" s="172"/>
      <c r="F1114" s="177"/>
      <c r="G1114" s="177"/>
      <c r="H1114" s="177"/>
      <c r="I1114" s="172"/>
      <c r="J1114" s="172"/>
      <c r="XFD1114" s="252"/>
    </row>
    <row r="1115" s="249" customFormat="1" spans="1:16384">
      <c r="A1115" s="174"/>
      <c r="B1115" s="176"/>
      <c r="C1115" s="176"/>
      <c r="D1115" s="175"/>
      <c r="E1115" s="172"/>
      <c r="F1115" s="177"/>
      <c r="G1115" s="177"/>
      <c r="H1115" s="177"/>
      <c r="I1115" s="172"/>
      <c r="J1115" s="172"/>
      <c r="XFD1115" s="252"/>
    </row>
    <row r="1116" s="249" customFormat="1" spans="1:16384">
      <c r="A1116" s="174"/>
      <c r="B1116" s="176"/>
      <c r="C1116" s="176"/>
      <c r="D1116" s="175"/>
      <c r="E1116" s="172"/>
      <c r="F1116" s="177"/>
      <c r="G1116" s="177"/>
      <c r="H1116" s="177"/>
      <c r="I1116" s="172"/>
      <c r="J1116" s="172"/>
      <c r="XFD1116" s="252"/>
    </row>
    <row r="1117" s="249" customFormat="1" spans="1:16384">
      <c r="A1117" s="174"/>
      <c r="B1117" s="176"/>
      <c r="C1117" s="176"/>
      <c r="D1117" s="175"/>
      <c r="E1117" s="172"/>
      <c r="F1117" s="177"/>
      <c r="G1117" s="177"/>
      <c r="H1117" s="177"/>
      <c r="I1117" s="172"/>
      <c r="J1117" s="172"/>
      <c r="XFD1117" s="252"/>
    </row>
    <row r="1118" s="249" customFormat="1" spans="1:16384">
      <c r="A1118" s="174"/>
      <c r="B1118" s="176"/>
      <c r="C1118" s="176"/>
      <c r="D1118" s="175"/>
      <c r="E1118" s="172"/>
      <c r="F1118" s="177"/>
      <c r="G1118" s="177"/>
      <c r="H1118" s="177"/>
      <c r="I1118" s="172"/>
      <c r="J1118" s="172"/>
      <c r="XFD1118" s="252"/>
    </row>
  </sheetData>
  <autoFilter ref="A3:XFD1110">
    <extLst/>
  </autoFilter>
  <mergeCells count="2">
    <mergeCell ref="A1:I1"/>
    <mergeCell ref="A2:F2"/>
  </mergeCells>
  <printOptions horizontalCentered="1"/>
  <pageMargins left="0.590277777777778" right="0.590277777777778" top="0.590277777777778" bottom="0.590277777777778" header="0.393055555555556" footer="0.393055555555556"/>
  <pageSetup paperSize="9" scale="93" orientation="landscape" horizontalDpi="600"/>
  <headerFooter>
    <oddFooter>&amp;C第 &amp;P 页，共 &amp;N 页</oddFooter>
  </headerFooter>
  <rowBreaks count="1" manualBreakCount="1">
    <brk id="1113" max="8" man="1"/>
  </rowBreak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tabColor rgb="FF92D050"/>
  </sheetPr>
  <dimension ref="A1:J30"/>
  <sheetViews>
    <sheetView view="pageBreakPreview" zoomScaleNormal="100" workbookViewId="0">
      <selection activeCell="J17" sqref="J17"/>
    </sheetView>
  </sheetViews>
  <sheetFormatPr defaultColWidth="9" defaultRowHeight="13.5"/>
  <cols>
    <col min="1" max="1" width="5.63333333333333" customWidth="1"/>
    <col min="2" max="2" width="15.6333333333333" style="234" customWidth="1"/>
    <col min="3" max="4" width="10.6333333333333" customWidth="1"/>
    <col min="5" max="5" width="13.6333333333333" customWidth="1"/>
    <col min="6" max="7" width="10.6333333333333" customWidth="1"/>
    <col min="8" max="8" width="13.6333333333333" customWidth="1"/>
    <col min="9" max="9" width="12.6333333333333" customWidth="1"/>
    <col min="10" max="10" width="30.6333333333333" customWidth="1"/>
  </cols>
  <sheetData>
    <row r="1" ht="30" customHeight="1" spans="1:10">
      <c r="A1" s="158" t="s">
        <v>2975</v>
      </c>
      <c r="B1" s="158"/>
      <c r="C1" s="158"/>
      <c r="D1" s="158"/>
      <c r="E1" s="158"/>
      <c r="F1" s="158"/>
      <c r="G1" s="158"/>
      <c r="H1" s="158"/>
      <c r="I1" s="158"/>
      <c r="J1" s="158"/>
    </row>
    <row r="2" customFormat="1" ht="30" customHeight="1" spans="1:10">
      <c r="A2" s="235" t="s">
        <v>39</v>
      </c>
      <c r="B2" s="236" t="s">
        <v>354</v>
      </c>
      <c r="C2" s="237" t="s">
        <v>2976</v>
      </c>
      <c r="D2" s="238"/>
      <c r="E2" s="239"/>
      <c r="F2" s="237" t="s">
        <v>2977</v>
      </c>
      <c r="G2" s="238"/>
      <c r="H2" s="239"/>
      <c r="I2" s="159" t="s">
        <v>151</v>
      </c>
      <c r="J2" s="159" t="s">
        <v>54</v>
      </c>
    </row>
    <row r="3" customFormat="1" ht="30" customHeight="1" spans="1:10">
      <c r="A3" s="240"/>
      <c r="B3" s="241"/>
      <c r="C3" s="242" t="s">
        <v>6</v>
      </c>
      <c r="D3" s="242" t="s">
        <v>328</v>
      </c>
      <c r="E3" s="242" t="s">
        <v>1236</v>
      </c>
      <c r="F3" s="242" t="s">
        <v>6</v>
      </c>
      <c r="G3" s="242" t="s">
        <v>328</v>
      </c>
      <c r="H3" s="242" t="s">
        <v>1236</v>
      </c>
      <c r="I3" s="245"/>
      <c r="J3" s="246"/>
    </row>
    <row r="4" ht="30" customHeight="1" spans="1:10">
      <c r="A4" s="160" t="s">
        <v>55</v>
      </c>
      <c r="B4" s="162" t="s">
        <v>358</v>
      </c>
      <c r="C4" s="163"/>
      <c r="D4" s="163"/>
      <c r="E4" s="163"/>
      <c r="F4" s="163"/>
      <c r="G4" s="163"/>
      <c r="H4" s="163"/>
      <c r="I4" s="163"/>
      <c r="J4" s="164"/>
    </row>
    <row r="5" customFormat="1" ht="30" customHeight="1" spans="1:10">
      <c r="A5" s="160">
        <v>1.1</v>
      </c>
      <c r="B5" s="166" t="s">
        <v>1417</v>
      </c>
      <c r="C5" s="163"/>
      <c r="D5" s="163"/>
      <c r="E5" s="163"/>
      <c r="F5" s="163"/>
      <c r="G5" s="163"/>
      <c r="H5" s="163"/>
      <c r="I5" s="163"/>
      <c r="J5" s="164"/>
    </row>
    <row r="6" customFormat="1" ht="30" customHeight="1" spans="1:10">
      <c r="A6" s="160" t="s">
        <v>59</v>
      </c>
      <c r="B6" s="162" t="s">
        <v>360</v>
      </c>
      <c r="C6" s="163"/>
      <c r="D6" s="163"/>
      <c r="E6" s="163"/>
      <c r="F6" s="163"/>
      <c r="G6" s="163"/>
      <c r="H6" s="163"/>
      <c r="I6" s="163"/>
      <c r="J6" s="164"/>
    </row>
    <row r="7" customFormat="1" ht="30" customHeight="1" spans="1:10">
      <c r="A7" s="160">
        <v>2.1</v>
      </c>
      <c r="B7" s="167" t="s">
        <v>361</v>
      </c>
      <c r="C7" s="163"/>
      <c r="D7" s="163"/>
      <c r="E7" s="163"/>
      <c r="F7" s="163"/>
      <c r="G7" s="163"/>
      <c r="H7" s="163"/>
      <c r="I7" s="163"/>
      <c r="J7" s="167" t="s">
        <v>1418</v>
      </c>
    </row>
    <row r="8" customFormat="1" ht="30" customHeight="1" spans="1:10">
      <c r="A8" s="160">
        <v>2.6</v>
      </c>
      <c r="B8" s="167" t="s">
        <v>363</v>
      </c>
      <c r="C8" s="163"/>
      <c r="D8" s="163"/>
      <c r="E8" s="163"/>
      <c r="F8" s="163"/>
      <c r="G8" s="163"/>
      <c r="H8" s="163"/>
      <c r="I8" s="163"/>
      <c r="J8" s="167" t="s">
        <v>1419</v>
      </c>
    </row>
    <row r="9" customFormat="1" ht="30" customHeight="1" spans="1:10">
      <c r="A9" s="160" t="s">
        <v>86</v>
      </c>
      <c r="B9" s="162" t="s">
        <v>344</v>
      </c>
      <c r="C9" s="163"/>
      <c r="D9" s="163"/>
      <c r="E9" s="163"/>
      <c r="F9" s="163"/>
      <c r="G9" s="163"/>
      <c r="H9" s="163"/>
      <c r="I9" s="163"/>
      <c r="J9" s="167"/>
    </row>
    <row r="10" customFormat="1" ht="30" customHeight="1" spans="1:10">
      <c r="A10" s="160">
        <v>3.1</v>
      </c>
      <c r="B10" s="162" t="s">
        <v>365</v>
      </c>
      <c r="C10" s="163"/>
      <c r="D10" s="163"/>
      <c r="E10" s="163"/>
      <c r="F10" s="163"/>
      <c r="G10" s="163"/>
      <c r="H10" s="163"/>
      <c r="I10" s="163"/>
      <c r="J10" s="167" t="s">
        <v>1420</v>
      </c>
    </row>
    <row r="11" customFormat="1" ht="30" customHeight="1" spans="1:10">
      <c r="A11" s="160">
        <v>3.2</v>
      </c>
      <c r="B11" s="166" t="s">
        <v>367</v>
      </c>
      <c r="C11" s="163"/>
      <c r="D11" s="163"/>
      <c r="E11" s="163"/>
      <c r="F11" s="163"/>
      <c r="G11" s="163"/>
      <c r="H11" s="163"/>
      <c r="I11" s="163">
        <v>38968.39</v>
      </c>
      <c r="J11" s="169" t="s">
        <v>368</v>
      </c>
    </row>
    <row r="12" customFormat="1" ht="30" customHeight="1" spans="1:10">
      <c r="A12" s="160" t="s">
        <v>129</v>
      </c>
      <c r="B12" s="162" t="s">
        <v>371</v>
      </c>
      <c r="C12" s="163"/>
      <c r="D12" s="163"/>
      <c r="E12" s="163"/>
      <c r="F12" s="163"/>
      <c r="G12" s="163"/>
      <c r="H12" s="163"/>
      <c r="I12" s="163"/>
      <c r="J12" s="247" t="s">
        <v>372</v>
      </c>
    </row>
    <row r="13" customFormat="1" ht="30" customHeight="1" spans="1:10">
      <c r="A13" s="160" t="s">
        <v>132</v>
      </c>
      <c r="B13" s="162" t="s">
        <v>373</v>
      </c>
      <c r="C13" s="163"/>
      <c r="D13" s="163"/>
      <c r="E13" s="163"/>
      <c r="F13" s="163"/>
      <c r="G13" s="163"/>
      <c r="H13" s="163"/>
      <c r="I13" s="163"/>
      <c r="J13" s="248"/>
    </row>
    <row r="14" s="233" customFormat="1" ht="30" customHeight="1" spans="3:8">
      <c r="C14"/>
      <c r="D14" s="243"/>
      <c r="E14" s="243"/>
      <c r="F14"/>
      <c r="G14" s="244"/>
      <c r="H14" s="244"/>
    </row>
    <row r="15" ht="30" customHeight="1"/>
    <row r="16" customFormat="1" spans="2:2">
      <c r="B16" s="234"/>
    </row>
    <row r="17" customFormat="1" spans="2:5">
      <c r="B17" s="234"/>
      <c r="D17" s="165"/>
      <c r="E17" s="165"/>
    </row>
    <row r="18" customFormat="1" spans="2:5">
      <c r="B18" s="234"/>
      <c r="D18" s="165"/>
      <c r="E18" s="165"/>
    </row>
    <row r="19" customFormat="1" spans="2:5">
      <c r="B19" s="234"/>
      <c r="D19" s="165"/>
      <c r="E19" s="165"/>
    </row>
    <row r="25" ht="18.75" spans="5:8">
      <c r="E25" s="243"/>
      <c r="H25" s="243"/>
    </row>
    <row r="27" spans="5:5">
      <c r="E27" s="165"/>
    </row>
    <row r="28" spans="5:8">
      <c r="E28" s="165"/>
      <c r="H28" s="165"/>
    </row>
    <row r="29" spans="5:8">
      <c r="E29" s="165"/>
      <c r="H29" s="165"/>
    </row>
    <row r="30" spans="5:8">
      <c r="E30" s="165"/>
      <c r="H30" s="165"/>
    </row>
  </sheetData>
  <mergeCells count="7">
    <mergeCell ref="A1:J1"/>
    <mergeCell ref="C2:E2"/>
    <mergeCell ref="F2:H2"/>
    <mergeCell ref="A2:A3"/>
    <mergeCell ref="B2:B3"/>
    <mergeCell ref="I2:I3"/>
    <mergeCell ref="J2:J3"/>
  </mergeCells>
  <printOptions horizontalCentered="1"/>
  <pageMargins left="0.590277777777778" right="0.590277777777778" top="0.590277777777778" bottom="0.590277777777778" header="0.511805555555556" footer="0.393055555555556"/>
  <pageSetup paperSize="9" orientation="landscape" horizontalDpi="600"/>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tabColor rgb="FF92D050"/>
    <outlinePr summaryBelow="0"/>
  </sheetPr>
  <dimension ref="A1:XFD174"/>
  <sheetViews>
    <sheetView view="pageBreakPreview" zoomScaleNormal="100" workbookViewId="0">
      <pane ySplit="4" topLeftCell="A115" activePane="bottomLeft" state="frozen"/>
      <selection/>
      <selection pane="bottomLeft" activeCell="H141" sqref="H141"/>
    </sheetView>
  </sheetViews>
  <sheetFormatPr defaultColWidth="9" defaultRowHeight="13.5"/>
  <cols>
    <col min="1" max="1" width="5.63333333333333" style="174" customWidth="1"/>
    <col min="2" max="2" width="6.63333333333333" style="176" customWidth="1"/>
    <col min="3" max="3" width="20.6333333333333" style="176" customWidth="1"/>
    <col min="4" max="4" width="55.6333333333333" style="175" customWidth="1"/>
    <col min="5" max="5" width="4.63333333333333" style="172" customWidth="1"/>
    <col min="6" max="6" width="8.63333333333333" style="212" customWidth="1"/>
    <col min="7" max="7" width="10.6333333333333" style="177" customWidth="1"/>
    <col min="8" max="8" width="12.6333333333333" style="177" customWidth="1"/>
    <col min="9" max="9" width="10.6333333333333" style="172" customWidth="1"/>
    <col min="10" max="10" width="11.8416666666667" style="172" customWidth="1"/>
    <col min="11" max="11" width="9" style="172"/>
    <col min="12" max="12" width="12.6333333333333" style="172"/>
    <col min="13" max="16383" width="9" style="172"/>
  </cols>
  <sheetData>
    <row r="1" s="172" customFormat="1" ht="25" customHeight="1" spans="1:16384">
      <c r="A1" s="126" t="s">
        <v>374</v>
      </c>
      <c r="B1" s="178"/>
      <c r="C1" s="179"/>
      <c r="D1" s="178"/>
      <c r="E1" s="126"/>
      <c r="F1" s="127"/>
      <c r="G1" s="128"/>
      <c r="H1" s="128"/>
      <c r="I1" s="126"/>
      <c r="J1" s="161"/>
      <c r="XFD1"/>
    </row>
    <row r="2" s="172" customFormat="1" ht="20" customHeight="1" spans="1:16384">
      <c r="A2" s="180" t="s">
        <v>2978</v>
      </c>
      <c r="B2" s="180"/>
      <c r="C2" s="180"/>
      <c r="D2" s="180"/>
      <c r="E2" s="180"/>
      <c r="F2" s="213"/>
      <c r="G2" s="182"/>
      <c r="H2" s="182"/>
      <c r="I2" s="203"/>
      <c r="J2" s="161"/>
      <c r="XFD2"/>
    </row>
    <row r="3" s="121" customFormat="1" ht="30" customHeight="1" spans="1:10">
      <c r="A3" s="134" t="s">
        <v>39</v>
      </c>
      <c r="B3" s="134" t="s">
        <v>376</v>
      </c>
      <c r="C3" s="134" t="s">
        <v>326</v>
      </c>
      <c r="D3" s="134" t="s">
        <v>377</v>
      </c>
      <c r="E3" s="134" t="s">
        <v>378</v>
      </c>
      <c r="F3" s="135" t="s">
        <v>4</v>
      </c>
      <c r="G3" s="134" t="s">
        <v>379</v>
      </c>
      <c r="H3" s="134" t="s">
        <v>380</v>
      </c>
      <c r="I3" s="134" t="s">
        <v>381</v>
      </c>
      <c r="J3" s="222"/>
    </row>
    <row r="4" s="172" customFormat="1" ht="20" customHeight="1" spans="1:16384">
      <c r="A4" s="183"/>
      <c r="B4" s="184"/>
      <c r="C4" s="185" t="s">
        <v>2979</v>
      </c>
      <c r="D4" s="186"/>
      <c r="E4" s="183"/>
      <c r="F4" s="214"/>
      <c r="G4" s="187"/>
      <c r="H4" s="188"/>
      <c r="I4" s="205"/>
      <c r="XFD4"/>
    </row>
    <row r="5" s="122" customFormat="1" ht="20" customHeight="1" spans="1:13">
      <c r="A5" s="137" t="s">
        <v>55</v>
      </c>
      <c r="B5" s="137"/>
      <c r="C5" s="138" t="s">
        <v>6</v>
      </c>
      <c r="D5" s="137"/>
      <c r="E5" s="137"/>
      <c r="F5" s="215"/>
      <c r="G5" s="139"/>
      <c r="H5" s="140"/>
      <c r="I5" s="139"/>
      <c r="K5" s="146"/>
      <c r="M5" s="207"/>
    </row>
    <row r="6" s="173" customFormat="1" ht="20" customHeight="1" outlineLevel="1" spans="1:16384">
      <c r="A6" s="189" t="s">
        <v>522</v>
      </c>
      <c r="B6" s="189"/>
      <c r="C6" s="190" t="s">
        <v>2980</v>
      </c>
      <c r="D6" s="189"/>
      <c r="E6" s="189"/>
      <c r="F6" s="216"/>
      <c r="G6" s="191"/>
      <c r="H6" s="192"/>
      <c r="I6" s="191"/>
      <c r="K6" s="209"/>
      <c r="XFC6" s="210"/>
      <c r="XFD6" s="210"/>
    </row>
    <row r="7" s="121" customFormat="1" ht="36" outlineLevel="2" spans="1:9">
      <c r="A7" s="217">
        <v>1</v>
      </c>
      <c r="B7" s="218" t="s">
        <v>2981</v>
      </c>
      <c r="C7" s="219" t="s">
        <v>2982</v>
      </c>
      <c r="D7" s="220" t="s">
        <v>2983</v>
      </c>
      <c r="E7" s="217" t="s">
        <v>1349</v>
      </c>
      <c r="F7" s="221">
        <v>29</v>
      </c>
      <c r="G7" s="221"/>
      <c r="H7" s="221"/>
      <c r="I7" s="221"/>
    </row>
    <row r="8" s="121" customFormat="1" ht="36" outlineLevel="2" spans="1:9">
      <c r="A8" s="217">
        <v>2</v>
      </c>
      <c r="B8" s="218" t="s">
        <v>2984</v>
      </c>
      <c r="C8" s="219" t="s">
        <v>2982</v>
      </c>
      <c r="D8" s="220" t="s">
        <v>2985</v>
      </c>
      <c r="E8" s="217" t="s">
        <v>1349</v>
      </c>
      <c r="F8" s="221">
        <v>14</v>
      </c>
      <c r="G8" s="221"/>
      <c r="H8" s="221"/>
      <c r="I8" s="221"/>
    </row>
    <row r="9" s="121" customFormat="1" ht="36" outlineLevel="2" spans="1:9">
      <c r="A9" s="217">
        <v>3</v>
      </c>
      <c r="B9" s="218" t="s">
        <v>2986</v>
      </c>
      <c r="C9" s="219" t="s">
        <v>2982</v>
      </c>
      <c r="D9" s="220" t="s">
        <v>2987</v>
      </c>
      <c r="E9" s="217" t="s">
        <v>1349</v>
      </c>
      <c r="F9" s="221">
        <v>5</v>
      </c>
      <c r="G9" s="221"/>
      <c r="H9" s="221"/>
      <c r="I9" s="221"/>
    </row>
    <row r="10" s="121" customFormat="1" ht="36" outlineLevel="2" spans="1:9">
      <c r="A10" s="217">
        <v>4</v>
      </c>
      <c r="B10" s="218" t="s">
        <v>2988</v>
      </c>
      <c r="C10" s="219" t="s">
        <v>2982</v>
      </c>
      <c r="D10" s="220" t="s">
        <v>2989</v>
      </c>
      <c r="E10" s="217" t="s">
        <v>1349</v>
      </c>
      <c r="F10" s="221">
        <v>2</v>
      </c>
      <c r="G10" s="221"/>
      <c r="H10" s="221"/>
      <c r="I10" s="221"/>
    </row>
    <row r="11" s="121" customFormat="1" ht="36" outlineLevel="2" spans="1:9">
      <c r="A11" s="217">
        <v>5</v>
      </c>
      <c r="B11" s="218" t="s">
        <v>2990</v>
      </c>
      <c r="C11" s="219" t="s">
        <v>2982</v>
      </c>
      <c r="D11" s="220" t="s">
        <v>2991</v>
      </c>
      <c r="E11" s="217" t="s">
        <v>1349</v>
      </c>
      <c r="F11" s="221">
        <v>4</v>
      </c>
      <c r="G11" s="221"/>
      <c r="H11" s="221"/>
      <c r="I11" s="221"/>
    </row>
    <row r="12" s="121" customFormat="1" ht="36" outlineLevel="2" spans="1:9">
      <c r="A12" s="217">
        <v>6</v>
      </c>
      <c r="B12" s="218" t="s">
        <v>2992</v>
      </c>
      <c r="C12" s="219" t="s">
        <v>2982</v>
      </c>
      <c r="D12" s="220" t="s">
        <v>2993</v>
      </c>
      <c r="E12" s="217" t="s">
        <v>1349</v>
      </c>
      <c r="F12" s="221">
        <v>3</v>
      </c>
      <c r="G12" s="221"/>
      <c r="H12" s="221"/>
      <c r="I12" s="221"/>
    </row>
    <row r="13" s="121" customFormat="1" ht="36" outlineLevel="2" spans="1:9">
      <c r="A13" s="217">
        <v>7</v>
      </c>
      <c r="B13" s="218" t="s">
        <v>2994</v>
      </c>
      <c r="C13" s="219" t="s">
        <v>2982</v>
      </c>
      <c r="D13" s="220" t="s">
        <v>2995</v>
      </c>
      <c r="E13" s="217" t="s">
        <v>1349</v>
      </c>
      <c r="F13" s="221">
        <v>2</v>
      </c>
      <c r="G13" s="221"/>
      <c r="H13" s="221"/>
      <c r="I13" s="221"/>
    </row>
    <row r="14" s="121" customFormat="1" ht="36" outlineLevel="2" spans="1:9">
      <c r="A14" s="217">
        <v>8</v>
      </c>
      <c r="B14" s="218" t="s">
        <v>2996</v>
      </c>
      <c r="C14" s="219" t="s">
        <v>2982</v>
      </c>
      <c r="D14" s="220" t="s">
        <v>2997</v>
      </c>
      <c r="E14" s="217" t="s">
        <v>1349</v>
      </c>
      <c r="F14" s="221">
        <v>1</v>
      </c>
      <c r="G14" s="221"/>
      <c r="H14" s="221"/>
      <c r="I14" s="221"/>
    </row>
    <row r="15" s="121" customFormat="1" ht="36" outlineLevel="2" spans="1:9">
      <c r="A15" s="217">
        <v>9</v>
      </c>
      <c r="B15" s="218" t="s">
        <v>2998</v>
      </c>
      <c r="C15" s="219" t="s">
        <v>2982</v>
      </c>
      <c r="D15" s="220" t="s">
        <v>2999</v>
      </c>
      <c r="E15" s="217" t="s">
        <v>1349</v>
      </c>
      <c r="F15" s="221">
        <v>2</v>
      </c>
      <c r="G15" s="221"/>
      <c r="H15" s="221"/>
      <c r="I15" s="221"/>
    </row>
    <row r="16" s="121" customFormat="1" ht="36" outlineLevel="2" spans="1:9">
      <c r="A16" s="217">
        <v>10</v>
      </c>
      <c r="B16" s="218" t="s">
        <v>3000</v>
      </c>
      <c r="C16" s="219" t="s">
        <v>2982</v>
      </c>
      <c r="D16" s="220" t="s">
        <v>3001</v>
      </c>
      <c r="E16" s="217" t="s">
        <v>1349</v>
      </c>
      <c r="F16" s="221">
        <v>5</v>
      </c>
      <c r="G16" s="221"/>
      <c r="H16" s="221"/>
      <c r="I16" s="221"/>
    </row>
    <row r="17" s="121" customFormat="1" ht="36" outlineLevel="2" spans="1:9">
      <c r="A17" s="217">
        <v>11</v>
      </c>
      <c r="B17" s="218" t="s">
        <v>3002</v>
      </c>
      <c r="C17" s="219" t="s">
        <v>2982</v>
      </c>
      <c r="D17" s="220" t="s">
        <v>3003</v>
      </c>
      <c r="E17" s="217" t="s">
        <v>1349</v>
      </c>
      <c r="F17" s="221">
        <v>2</v>
      </c>
      <c r="G17" s="221"/>
      <c r="H17" s="221"/>
      <c r="I17" s="221"/>
    </row>
    <row r="18" s="121" customFormat="1" ht="36" outlineLevel="2" spans="1:9">
      <c r="A18" s="217">
        <v>12</v>
      </c>
      <c r="B18" s="218" t="s">
        <v>3004</v>
      </c>
      <c r="C18" s="219" t="s">
        <v>2982</v>
      </c>
      <c r="D18" s="220" t="s">
        <v>3005</v>
      </c>
      <c r="E18" s="217" t="s">
        <v>1349</v>
      </c>
      <c r="F18" s="221">
        <v>2</v>
      </c>
      <c r="G18" s="221"/>
      <c r="H18" s="221"/>
      <c r="I18" s="221"/>
    </row>
    <row r="19" s="121" customFormat="1" ht="36" outlineLevel="2" spans="1:9">
      <c r="A19" s="217">
        <v>13</v>
      </c>
      <c r="B19" s="218" t="s">
        <v>3006</v>
      </c>
      <c r="C19" s="219" t="s">
        <v>2982</v>
      </c>
      <c r="D19" s="220" t="s">
        <v>3007</v>
      </c>
      <c r="E19" s="217" t="s">
        <v>1349</v>
      </c>
      <c r="F19" s="221">
        <v>2</v>
      </c>
      <c r="G19" s="221"/>
      <c r="H19" s="221"/>
      <c r="I19" s="221"/>
    </row>
    <row r="20" s="121" customFormat="1" ht="36" outlineLevel="2" spans="1:9">
      <c r="A20" s="217">
        <v>14</v>
      </c>
      <c r="B20" s="218" t="s">
        <v>3008</v>
      </c>
      <c r="C20" s="219" t="s">
        <v>2982</v>
      </c>
      <c r="D20" s="220" t="s">
        <v>3009</v>
      </c>
      <c r="E20" s="217" t="s">
        <v>1349</v>
      </c>
      <c r="F20" s="221">
        <v>2</v>
      </c>
      <c r="G20" s="221"/>
      <c r="H20" s="221"/>
      <c r="I20" s="221"/>
    </row>
    <row r="21" s="121" customFormat="1" ht="36" outlineLevel="2" spans="1:9">
      <c r="A21" s="217">
        <v>15</v>
      </c>
      <c r="B21" s="218" t="s">
        <v>3010</v>
      </c>
      <c r="C21" s="219" t="s">
        <v>2982</v>
      </c>
      <c r="D21" s="220" t="s">
        <v>3011</v>
      </c>
      <c r="E21" s="217" t="s">
        <v>1349</v>
      </c>
      <c r="F21" s="221">
        <v>1</v>
      </c>
      <c r="G21" s="221"/>
      <c r="H21" s="221"/>
      <c r="I21" s="221"/>
    </row>
    <row r="22" s="121" customFormat="1" ht="36" outlineLevel="2" spans="1:9">
      <c r="A22" s="217">
        <v>16</v>
      </c>
      <c r="B22" s="218" t="s">
        <v>3012</v>
      </c>
      <c r="C22" s="219" t="s">
        <v>2982</v>
      </c>
      <c r="D22" s="220" t="s">
        <v>3013</v>
      </c>
      <c r="E22" s="217" t="s">
        <v>1349</v>
      </c>
      <c r="F22" s="221">
        <v>6</v>
      </c>
      <c r="G22" s="221"/>
      <c r="H22" s="221"/>
      <c r="I22" s="221"/>
    </row>
    <row r="23" s="121" customFormat="1" ht="36" outlineLevel="2" spans="1:9">
      <c r="A23" s="217">
        <v>17</v>
      </c>
      <c r="B23" s="218" t="s">
        <v>3014</v>
      </c>
      <c r="C23" s="219" t="s">
        <v>2982</v>
      </c>
      <c r="D23" s="220" t="s">
        <v>3015</v>
      </c>
      <c r="E23" s="217" t="s">
        <v>1349</v>
      </c>
      <c r="F23" s="221">
        <v>2</v>
      </c>
      <c r="G23" s="221"/>
      <c r="H23" s="221"/>
      <c r="I23" s="221"/>
    </row>
    <row r="24" s="121" customFormat="1" ht="36" outlineLevel="2" spans="1:9">
      <c r="A24" s="217">
        <v>18</v>
      </c>
      <c r="B24" s="218" t="s">
        <v>3016</v>
      </c>
      <c r="C24" s="219" t="s">
        <v>2982</v>
      </c>
      <c r="D24" s="220" t="s">
        <v>3017</v>
      </c>
      <c r="E24" s="217" t="s">
        <v>1349</v>
      </c>
      <c r="F24" s="221">
        <v>1</v>
      </c>
      <c r="G24" s="221"/>
      <c r="H24" s="221"/>
      <c r="I24" s="221"/>
    </row>
    <row r="25" s="121" customFormat="1" ht="36" outlineLevel="2" spans="1:9">
      <c r="A25" s="217">
        <v>19</v>
      </c>
      <c r="B25" s="218" t="s">
        <v>3018</v>
      </c>
      <c r="C25" s="219" t="s">
        <v>2982</v>
      </c>
      <c r="D25" s="220" t="s">
        <v>3019</v>
      </c>
      <c r="E25" s="217" t="s">
        <v>1349</v>
      </c>
      <c r="F25" s="221">
        <v>1</v>
      </c>
      <c r="G25" s="221"/>
      <c r="H25" s="221"/>
      <c r="I25" s="221"/>
    </row>
    <row r="26" s="121" customFormat="1" ht="36" outlineLevel="2" spans="1:9">
      <c r="A26" s="217">
        <v>20</v>
      </c>
      <c r="B26" s="218" t="s">
        <v>3020</v>
      </c>
      <c r="C26" s="219" t="s">
        <v>2982</v>
      </c>
      <c r="D26" s="220" t="s">
        <v>3021</v>
      </c>
      <c r="E26" s="217" t="s">
        <v>1349</v>
      </c>
      <c r="F26" s="221">
        <v>1</v>
      </c>
      <c r="G26" s="221"/>
      <c r="H26" s="221"/>
      <c r="I26" s="221"/>
    </row>
    <row r="27" s="121" customFormat="1" ht="36" outlineLevel="2" spans="1:9">
      <c r="A27" s="217">
        <v>21</v>
      </c>
      <c r="B27" s="218" t="s">
        <v>3022</v>
      </c>
      <c r="C27" s="219" t="s">
        <v>2982</v>
      </c>
      <c r="D27" s="220" t="s">
        <v>3023</v>
      </c>
      <c r="E27" s="217" t="s">
        <v>1349</v>
      </c>
      <c r="F27" s="221">
        <v>1</v>
      </c>
      <c r="G27" s="221"/>
      <c r="H27" s="221"/>
      <c r="I27" s="221"/>
    </row>
    <row r="28" s="121" customFormat="1" ht="36" outlineLevel="2" spans="1:9">
      <c r="A28" s="217">
        <v>22</v>
      </c>
      <c r="B28" s="218" t="s">
        <v>3024</v>
      </c>
      <c r="C28" s="219" t="s">
        <v>2982</v>
      </c>
      <c r="D28" s="220" t="s">
        <v>3025</v>
      </c>
      <c r="E28" s="217" t="s">
        <v>1349</v>
      </c>
      <c r="F28" s="221">
        <v>1</v>
      </c>
      <c r="G28" s="221"/>
      <c r="H28" s="221"/>
      <c r="I28" s="221"/>
    </row>
    <row r="29" s="121" customFormat="1" ht="36" outlineLevel="2" spans="1:9">
      <c r="A29" s="217">
        <v>23</v>
      </c>
      <c r="B29" s="218" t="s">
        <v>3026</v>
      </c>
      <c r="C29" s="219" t="s">
        <v>2982</v>
      </c>
      <c r="D29" s="220" t="s">
        <v>3027</v>
      </c>
      <c r="E29" s="217" t="s">
        <v>1349</v>
      </c>
      <c r="F29" s="221">
        <v>1</v>
      </c>
      <c r="G29" s="221"/>
      <c r="H29" s="221"/>
      <c r="I29" s="221"/>
    </row>
    <row r="30" s="173" customFormat="1" ht="20" customHeight="1" outlineLevel="1" spans="1:16384">
      <c r="A30" s="189" t="s">
        <v>530</v>
      </c>
      <c r="B30" s="189"/>
      <c r="C30" s="190" t="s">
        <v>1767</v>
      </c>
      <c r="D30" s="189"/>
      <c r="E30" s="189"/>
      <c r="F30" s="191"/>
      <c r="G30" s="191"/>
      <c r="H30" s="192"/>
      <c r="I30" s="191"/>
      <c r="K30" s="209"/>
      <c r="XFC30" s="210"/>
      <c r="XFD30" s="210"/>
    </row>
    <row r="31" s="121" customFormat="1" ht="36" outlineLevel="2" spans="1:9">
      <c r="A31" s="217">
        <v>24</v>
      </c>
      <c r="B31" s="218" t="s">
        <v>3028</v>
      </c>
      <c r="C31" s="219" t="s">
        <v>2982</v>
      </c>
      <c r="D31" s="220" t="s">
        <v>2983</v>
      </c>
      <c r="E31" s="217" t="s">
        <v>1349</v>
      </c>
      <c r="F31" s="221">
        <v>10</v>
      </c>
      <c r="G31" s="221"/>
      <c r="H31" s="221"/>
      <c r="I31" s="157"/>
    </row>
    <row r="32" s="121" customFormat="1" ht="36" outlineLevel="2" spans="1:9">
      <c r="A32" s="217">
        <v>25</v>
      </c>
      <c r="B32" s="218" t="s">
        <v>3029</v>
      </c>
      <c r="C32" s="219" t="s">
        <v>2982</v>
      </c>
      <c r="D32" s="220" t="s">
        <v>2985</v>
      </c>
      <c r="E32" s="217" t="s">
        <v>1349</v>
      </c>
      <c r="F32" s="221">
        <v>3</v>
      </c>
      <c r="G32" s="221"/>
      <c r="H32" s="221"/>
      <c r="I32" s="157"/>
    </row>
    <row r="33" s="121" customFormat="1" ht="36" outlineLevel="2" spans="1:9">
      <c r="A33" s="217">
        <v>26</v>
      </c>
      <c r="B33" s="218" t="s">
        <v>3030</v>
      </c>
      <c r="C33" s="219" t="s">
        <v>2982</v>
      </c>
      <c r="D33" s="220" t="s">
        <v>2991</v>
      </c>
      <c r="E33" s="217" t="s">
        <v>1349</v>
      </c>
      <c r="F33" s="221">
        <v>12</v>
      </c>
      <c r="G33" s="221"/>
      <c r="H33" s="221"/>
      <c r="I33" s="157"/>
    </row>
    <row r="34" s="121" customFormat="1" ht="36" outlineLevel="2" spans="1:9">
      <c r="A34" s="217">
        <v>27</v>
      </c>
      <c r="B34" s="218" t="s">
        <v>3031</v>
      </c>
      <c r="C34" s="219" t="s">
        <v>2982</v>
      </c>
      <c r="D34" s="220" t="s">
        <v>2993</v>
      </c>
      <c r="E34" s="217" t="s">
        <v>1349</v>
      </c>
      <c r="F34" s="221">
        <v>6</v>
      </c>
      <c r="G34" s="221"/>
      <c r="H34" s="221"/>
      <c r="I34" s="157"/>
    </row>
    <row r="35" s="173" customFormat="1" ht="20" customHeight="1" outlineLevel="1" spans="1:16384">
      <c r="A35" s="189" t="s">
        <v>546</v>
      </c>
      <c r="B35" s="189"/>
      <c r="C35" s="190" t="s">
        <v>1775</v>
      </c>
      <c r="D35" s="189"/>
      <c r="E35" s="189"/>
      <c r="F35" s="191"/>
      <c r="G35" s="191"/>
      <c r="H35" s="192"/>
      <c r="I35" s="191"/>
      <c r="K35" s="209"/>
      <c r="XFC35" s="210"/>
      <c r="XFD35" s="210"/>
    </row>
    <row r="36" s="121" customFormat="1" ht="36" outlineLevel="2" spans="1:9">
      <c r="A36" s="217">
        <v>28</v>
      </c>
      <c r="B36" s="218" t="s">
        <v>3032</v>
      </c>
      <c r="C36" s="219" t="s">
        <v>3033</v>
      </c>
      <c r="D36" s="220" t="s">
        <v>3034</v>
      </c>
      <c r="E36" s="217" t="s">
        <v>1349</v>
      </c>
      <c r="F36" s="221">
        <v>1</v>
      </c>
      <c r="G36" s="221"/>
      <c r="H36" s="221"/>
      <c r="I36" s="221"/>
    </row>
    <row r="37" s="121" customFormat="1" ht="36" outlineLevel="2" spans="1:9">
      <c r="A37" s="217">
        <v>29</v>
      </c>
      <c r="B37" s="218" t="s">
        <v>3035</v>
      </c>
      <c r="C37" s="219" t="s">
        <v>3033</v>
      </c>
      <c r="D37" s="220" t="s">
        <v>3036</v>
      </c>
      <c r="E37" s="217" t="s">
        <v>1349</v>
      </c>
      <c r="F37" s="221">
        <v>1</v>
      </c>
      <c r="G37" s="221"/>
      <c r="H37" s="221"/>
      <c r="I37" s="221"/>
    </row>
    <row r="38" s="121" customFormat="1" ht="36" outlineLevel="2" spans="1:9">
      <c r="A38" s="217">
        <v>30</v>
      </c>
      <c r="B38" s="218" t="s">
        <v>3037</v>
      </c>
      <c r="C38" s="219" t="s">
        <v>3033</v>
      </c>
      <c r="D38" s="220" t="s">
        <v>3038</v>
      </c>
      <c r="E38" s="217" t="s">
        <v>1349</v>
      </c>
      <c r="F38" s="221">
        <v>1</v>
      </c>
      <c r="G38" s="221"/>
      <c r="H38" s="221"/>
      <c r="I38" s="221"/>
    </row>
    <row r="39" s="121" customFormat="1" ht="36" outlineLevel="2" spans="1:9">
      <c r="A39" s="217">
        <v>31</v>
      </c>
      <c r="B39" s="218" t="s">
        <v>3039</v>
      </c>
      <c r="C39" s="219" t="s">
        <v>3033</v>
      </c>
      <c r="D39" s="220" t="s">
        <v>3040</v>
      </c>
      <c r="E39" s="217" t="s">
        <v>1349</v>
      </c>
      <c r="F39" s="221">
        <v>1</v>
      </c>
      <c r="G39" s="221"/>
      <c r="H39" s="221"/>
      <c r="I39" s="221"/>
    </row>
    <row r="40" s="121" customFormat="1" ht="36" outlineLevel="2" spans="1:9">
      <c r="A40" s="217">
        <v>32</v>
      </c>
      <c r="B40" s="218" t="s">
        <v>3041</v>
      </c>
      <c r="C40" s="219" t="s">
        <v>3033</v>
      </c>
      <c r="D40" s="220" t="s">
        <v>3042</v>
      </c>
      <c r="E40" s="217" t="s">
        <v>1349</v>
      </c>
      <c r="F40" s="221">
        <v>3</v>
      </c>
      <c r="G40" s="221"/>
      <c r="H40" s="221"/>
      <c r="I40" s="221"/>
    </row>
    <row r="41" s="121" customFormat="1" ht="36" outlineLevel="2" spans="1:9">
      <c r="A41" s="217">
        <v>33</v>
      </c>
      <c r="B41" s="218" t="s">
        <v>3043</v>
      </c>
      <c r="C41" s="219" t="s">
        <v>3033</v>
      </c>
      <c r="D41" s="220" t="s">
        <v>3044</v>
      </c>
      <c r="E41" s="217" t="s">
        <v>1349</v>
      </c>
      <c r="F41" s="221">
        <v>3</v>
      </c>
      <c r="G41" s="221"/>
      <c r="H41" s="221"/>
      <c r="I41" s="221"/>
    </row>
    <row r="42" s="121" customFormat="1" ht="36" outlineLevel="2" spans="1:9">
      <c r="A42" s="217">
        <v>34</v>
      </c>
      <c r="B42" s="218" t="s">
        <v>3045</v>
      </c>
      <c r="C42" s="219" t="s">
        <v>3033</v>
      </c>
      <c r="D42" s="220" t="s">
        <v>3046</v>
      </c>
      <c r="E42" s="217" t="s">
        <v>1349</v>
      </c>
      <c r="F42" s="221">
        <v>3</v>
      </c>
      <c r="G42" s="221"/>
      <c r="H42" s="221"/>
      <c r="I42" s="221"/>
    </row>
    <row r="43" s="121" customFormat="1" ht="36" outlineLevel="2" spans="1:9">
      <c r="A43" s="217">
        <v>35</v>
      </c>
      <c r="B43" s="218" t="s">
        <v>3047</v>
      </c>
      <c r="C43" s="219" t="s">
        <v>3033</v>
      </c>
      <c r="D43" s="220" t="s">
        <v>3048</v>
      </c>
      <c r="E43" s="217" t="s">
        <v>1349</v>
      </c>
      <c r="F43" s="221">
        <v>2</v>
      </c>
      <c r="G43" s="221"/>
      <c r="H43" s="221"/>
      <c r="I43" s="221"/>
    </row>
    <row r="44" s="121" customFormat="1" ht="36" outlineLevel="2" spans="1:9">
      <c r="A44" s="217">
        <v>36</v>
      </c>
      <c r="B44" s="218" t="s">
        <v>3049</v>
      </c>
      <c r="C44" s="219" t="s">
        <v>3033</v>
      </c>
      <c r="D44" s="220" t="s">
        <v>3050</v>
      </c>
      <c r="E44" s="217" t="s">
        <v>1349</v>
      </c>
      <c r="F44" s="221">
        <v>3</v>
      </c>
      <c r="G44" s="221"/>
      <c r="H44" s="221"/>
      <c r="I44" s="221"/>
    </row>
    <row r="45" s="121" customFormat="1" ht="36" outlineLevel="2" spans="1:9">
      <c r="A45" s="217">
        <v>37</v>
      </c>
      <c r="B45" s="218" t="s">
        <v>3051</v>
      </c>
      <c r="C45" s="219" t="s">
        <v>3033</v>
      </c>
      <c r="D45" s="220" t="s">
        <v>3052</v>
      </c>
      <c r="E45" s="217" t="s">
        <v>1349</v>
      </c>
      <c r="F45" s="221">
        <v>3</v>
      </c>
      <c r="G45" s="221"/>
      <c r="H45" s="221"/>
      <c r="I45" s="221"/>
    </row>
    <row r="46" s="121" customFormat="1" ht="36" outlineLevel="2" spans="1:9">
      <c r="A46" s="217">
        <v>38</v>
      </c>
      <c r="B46" s="218" t="s">
        <v>3053</v>
      </c>
      <c r="C46" s="219" t="s">
        <v>3033</v>
      </c>
      <c r="D46" s="220" t="s">
        <v>3054</v>
      </c>
      <c r="E46" s="217" t="s">
        <v>1349</v>
      </c>
      <c r="F46" s="221">
        <v>2</v>
      </c>
      <c r="G46" s="221"/>
      <c r="H46" s="221"/>
      <c r="I46" s="221"/>
    </row>
    <row r="47" s="121" customFormat="1" ht="36" outlineLevel="2" spans="1:9">
      <c r="A47" s="217">
        <v>39</v>
      </c>
      <c r="B47" s="218" t="s">
        <v>3055</v>
      </c>
      <c r="C47" s="219" t="s">
        <v>3033</v>
      </c>
      <c r="D47" s="220" t="s">
        <v>3056</v>
      </c>
      <c r="E47" s="217" t="s">
        <v>1349</v>
      </c>
      <c r="F47" s="221">
        <v>2</v>
      </c>
      <c r="G47" s="221"/>
      <c r="H47" s="221"/>
      <c r="I47" s="221"/>
    </row>
    <row r="48" s="121" customFormat="1" ht="36" outlineLevel="2" spans="1:9">
      <c r="A48" s="217">
        <v>40</v>
      </c>
      <c r="B48" s="218" t="s">
        <v>3057</v>
      </c>
      <c r="C48" s="219" t="s">
        <v>3033</v>
      </c>
      <c r="D48" s="220" t="s">
        <v>3058</v>
      </c>
      <c r="E48" s="217" t="s">
        <v>1349</v>
      </c>
      <c r="F48" s="221">
        <v>2</v>
      </c>
      <c r="G48" s="221"/>
      <c r="H48" s="221"/>
      <c r="I48" s="221"/>
    </row>
    <row r="49" s="121" customFormat="1" ht="36" outlineLevel="2" spans="1:9">
      <c r="A49" s="217">
        <v>41</v>
      </c>
      <c r="B49" s="218" t="s">
        <v>3059</v>
      </c>
      <c r="C49" s="219" t="s">
        <v>3033</v>
      </c>
      <c r="D49" s="220" t="s">
        <v>3060</v>
      </c>
      <c r="E49" s="217" t="s">
        <v>1349</v>
      </c>
      <c r="F49" s="221">
        <v>1</v>
      </c>
      <c r="G49" s="221"/>
      <c r="H49" s="221"/>
      <c r="I49" s="221"/>
    </row>
    <row r="50" s="121" customFormat="1" ht="36" outlineLevel="2" spans="1:9">
      <c r="A50" s="217">
        <v>42</v>
      </c>
      <c r="B50" s="218" t="s">
        <v>3061</v>
      </c>
      <c r="C50" s="219" t="s">
        <v>3033</v>
      </c>
      <c r="D50" s="220" t="s">
        <v>3062</v>
      </c>
      <c r="E50" s="217" t="s">
        <v>1349</v>
      </c>
      <c r="F50" s="221">
        <v>3</v>
      </c>
      <c r="G50" s="221"/>
      <c r="H50" s="221"/>
      <c r="I50" s="221"/>
    </row>
    <row r="51" s="121" customFormat="1" ht="36" outlineLevel="2" spans="1:9">
      <c r="A51" s="217">
        <v>43</v>
      </c>
      <c r="B51" s="218" t="s">
        <v>3063</v>
      </c>
      <c r="C51" s="219" t="s">
        <v>3033</v>
      </c>
      <c r="D51" s="220" t="s">
        <v>3064</v>
      </c>
      <c r="E51" s="217" t="s">
        <v>1349</v>
      </c>
      <c r="F51" s="221">
        <v>1</v>
      </c>
      <c r="G51" s="221"/>
      <c r="H51" s="221"/>
      <c r="I51" s="221"/>
    </row>
    <row r="52" s="121" customFormat="1" ht="36" outlineLevel="2" spans="1:9">
      <c r="A52" s="217">
        <v>44</v>
      </c>
      <c r="B52" s="218" t="s">
        <v>3065</v>
      </c>
      <c r="C52" s="219" t="s">
        <v>3033</v>
      </c>
      <c r="D52" s="220" t="s">
        <v>3066</v>
      </c>
      <c r="E52" s="217" t="s">
        <v>1349</v>
      </c>
      <c r="F52" s="221">
        <v>3</v>
      </c>
      <c r="G52" s="221"/>
      <c r="H52" s="221"/>
      <c r="I52" s="221"/>
    </row>
    <row r="53" s="121" customFormat="1" ht="36" outlineLevel="2" spans="1:9">
      <c r="A53" s="217">
        <v>45</v>
      </c>
      <c r="B53" s="218" t="s">
        <v>3067</v>
      </c>
      <c r="C53" s="219" t="s">
        <v>3033</v>
      </c>
      <c r="D53" s="220" t="s">
        <v>3068</v>
      </c>
      <c r="E53" s="217" t="s">
        <v>1349</v>
      </c>
      <c r="F53" s="221">
        <v>1</v>
      </c>
      <c r="G53" s="221"/>
      <c r="H53" s="221"/>
      <c r="I53" s="221"/>
    </row>
    <row r="54" s="122" customFormat="1" ht="20" customHeight="1" spans="1:13">
      <c r="A54" s="137" t="s">
        <v>59</v>
      </c>
      <c r="B54" s="137"/>
      <c r="C54" s="138" t="s">
        <v>328</v>
      </c>
      <c r="D54" s="137"/>
      <c r="E54" s="137"/>
      <c r="F54" s="139"/>
      <c r="G54" s="139"/>
      <c r="H54" s="140"/>
      <c r="I54" s="139"/>
      <c r="J54" s="206"/>
      <c r="K54" s="146"/>
      <c r="M54" s="207"/>
    </row>
    <row r="55" s="173" customFormat="1" ht="20" customHeight="1" outlineLevel="1" spans="1:16384">
      <c r="A55" s="189" t="s">
        <v>2123</v>
      </c>
      <c r="B55" s="189"/>
      <c r="C55" s="190" t="s">
        <v>3069</v>
      </c>
      <c r="D55" s="189"/>
      <c r="E55" s="189"/>
      <c r="F55" s="191"/>
      <c r="G55" s="191"/>
      <c r="H55" s="192"/>
      <c r="I55" s="191"/>
      <c r="K55" s="209"/>
      <c r="XFC55" s="210"/>
      <c r="XFD55" s="210"/>
    </row>
    <row r="56" s="121" customFormat="1" ht="36" outlineLevel="2" spans="1:9">
      <c r="A56" s="217">
        <v>46</v>
      </c>
      <c r="B56" s="218" t="s">
        <v>3070</v>
      </c>
      <c r="C56" s="219" t="s">
        <v>2982</v>
      </c>
      <c r="D56" s="220" t="s">
        <v>2983</v>
      </c>
      <c r="E56" s="217" t="s">
        <v>1349</v>
      </c>
      <c r="F56" s="221">
        <v>73</v>
      </c>
      <c r="G56" s="221"/>
      <c r="H56" s="221"/>
      <c r="I56" s="221"/>
    </row>
    <row r="57" s="121" customFormat="1" ht="36" outlineLevel="2" spans="1:9">
      <c r="A57" s="217">
        <v>47</v>
      </c>
      <c r="B57" s="218" t="s">
        <v>3071</v>
      </c>
      <c r="C57" s="219" t="s">
        <v>2982</v>
      </c>
      <c r="D57" s="220" t="s">
        <v>2985</v>
      </c>
      <c r="E57" s="217" t="s">
        <v>1349</v>
      </c>
      <c r="F57" s="221">
        <v>34</v>
      </c>
      <c r="G57" s="221"/>
      <c r="H57" s="221"/>
      <c r="I57" s="221"/>
    </row>
    <row r="58" s="121" customFormat="1" ht="36" outlineLevel="2" spans="1:9">
      <c r="A58" s="217">
        <v>48</v>
      </c>
      <c r="B58" s="218" t="s">
        <v>3072</v>
      </c>
      <c r="C58" s="219" t="s">
        <v>2982</v>
      </c>
      <c r="D58" s="220" t="s">
        <v>2991</v>
      </c>
      <c r="E58" s="217" t="s">
        <v>1349</v>
      </c>
      <c r="F58" s="221">
        <v>93</v>
      </c>
      <c r="G58" s="221"/>
      <c r="H58" s="221"/>
      <c r="I58" s="221"/>
    </row>
    <row r="59" s="121" customFormat="1" ht="36" outlineLevel="2" spans="1:9">
      <c r="A59" s="217">
        <v>49</v>
      </c>
      <c r="B59" s="218" t="s">
        <v>3073</v>
      </c>
      <c r="C59" s="219" t="s">
        <v>2982</v>
      </c>
      <c r="D59" s="220" t="s">
        <v>2993</v>
      </c>
      <c r="E59" s="217" t="s">
        <v>1349</v>
      </c>
      <c r="F59" s="221">
        <v>49</v>
      </c>
      <c r="G59" s="221"/>
      <c r="H59" s="221"/>
      <c r="I59" s="221"/>
    </row>
    <row r="60" s="121" customFormat="1" ht="36" outlineLevel="2" spans="1:9">
      <c r="A60" s="217">
        <v>50</v>
      </c>
      <c r="B60" s="218" t="s">
        <v>3074</v>
      </c>
      <c r="C60" s="219" t="s">
        <v>2982</v>
      </c>
      <c r="D60" s="220" t="s">
        <v>2997</v>
      </c>
      <c r="E60" s="217" t="s">
        <v>1349</v>
      </c>
      <c r="F60" s="221">
        <v>2</v>
      </c>
      <c r="G60" s="221"/>
      <c r="H60" s="221"/>
      <c r="I60" s="221"/>
    </row>
    <row r="61" s="121" customFormat="1" ht="36" outlineLevel="2" spans="1:9">
      <c r="A61" s="217">
        <v>51</v>
      </c>
      <c r="B61" s="218" t="s">
        <v>3075</v>
      </c>
      <c r="C61" s="219" t="s">
        <v>2982</v>
      </c>
      <c r="D61" s="220" t="s">
        <v>2999</v>
      </c>
      <c r="E61" s="217" t="s">
        <v>1349</v>
      </c>
      <c r="F61" s="221">
        <v>1</v>
      </c>
      <c r="G61" s="221"/>
      <c r="H61" s="221"/>
      <c r="I61" s="221"/>
    </row>
    <row r="62" s="121" customFormat="1" ht="36" outlineLevel="2" spans="1:9">
      <c r="A62" s="217">
        <v>52</v>
      </c>
      <c r="B62" s="218" t="s">
        <v>3076</v>
      </c>
      <c r="C62" s="219" t="s">
        <v>2982</v>
      </c>
      <c r="D62" s="220" t="s">
        <v>3077</v>
      </c>
      <c r="E62" s="217" t="s">
        <v>1349</v>
      </c>
      <c r="F62" s="221">
        <v>2</v>
      </c>
      <c r="G62" s="221"/>
      <c r="H62" s="221"/>
      <c r="I62" s="221"/>
    </row>
    <row r="63" s="121" customFormat="1" ht="36" outlineLevel="2" spans="1:9">
      <c r="A63" s="217">
        <v>53</v>
      </c>
      <c r="B63" s="218" t="s">
        <v>3078</v>
      </c>
      <c r="C63" s="219" t="s">
        <v>2982</v>
      </c>
      <c r="D63" s="220" t="s">
        <v>3079</v>
      </c>
      <c r="E63" s="217" t="s">
        <v>1349</v>
      </c>
      <c r="F63" s="221">
        <v>5</v>
      </c>
      <c r="G63" s="221"/>
      <c r="H63" s="221"/>
      <c r="I63" s="221"/>
    </row>
    <row r="64" s="121" customFormat="1" ht="36" outlineLevel="2" spans="1:9">
      <c r="A64" s="217">
        <v>54</v>
      </c>
      <c r="B64" s="218" t="s">
        <v>3080</v>
      </c>
      <c r="C64" s="219" t="s">
        <v>2982</v>
      </c>
      <c r="D64" s="220" t="s">
        <v>3081</v>
      </c>
      <c r="E64" s="217" t="s">
        <v>1349</v>
      </c>
      <c r="F64" s="221">
        <v>1</v>
      </c>
      <c r="G64" s="221"/>
      <c r="H64" s="221"/>
      <c r="I64" s="221"/>
    </row>
    <row r="65" s="173" customFormat="1" ht="20" customHeight="1" outlineLevel="1" spans="1:16384">
      <c r="A65" s="189" t="s">
        <v>3082</v>
      </c>
      <c r="B65" s="189"/>
      <c r="C65" s="190" t="s">
        <v>3083</v>
      </c>
      <c r="D65" s="189"/>
      <c r="E65" s="189"/>
      <c r="F65" s="191"/>
      <c r="G65" s="191"/>
      <c r="H65" s="192"/>
      <c r="I65" s="191"/>
      <c r="K65" s="209"/>
      <c r="XFC65" s="210"/>
      <c r="XFD65" s="210"/>
    </row>
    <row r="66" s="121" customFormat="1" ht="36" outlineLevel="2" spans="1:9">
      <c r="A66" s="217">
        <v>55</v>
      </c>
      <c r="B66" s="218" t="s">
        <v>3084</v>
      </c>
      <c r="C66" s="219" t="s">
        <v>2982</v>
      </c>
      <c r="D66" s="220" t="s">
        <v>2983</v>
      </c>
      <c r="E66" s="217" t="s">
        <v>1349</v>
      </c>
      <c r="F66" s="221">
        <v>172</v>
      </c>
      <c r="G66" s="221"/>
      <c r="H66" s="221"/>
      <c r="I66" s="221"/>
    </row>
    <row r="67" s="121" customFormat="1" ht="36" outlineLevel="2" spans="1:9">
      <c r="A67" s="217">
        <v>56</v>
      </c>
      <c r="B67" s="218" t="s">
        <v>3085</v>
      </c>
      <c r="C67" s="219" t="s">
        <v>2982</v>
      </c>
      <c r="D67" s="220" t="s">
        <v>2985</v>
      </c>
      <c r="E67" s="217" t="s">
        <v>1349</v>
      </c>
      <c r="F67" s="221">
        <v>80</v>
      </c>
      <c r="G67" s="221"/>
      <c r="H67" s="221"/>
      <c r="I67" s="221"/>
    </row>
    <row r="68" s="121" customFormat="1" ht="36" outlineLevel="2" spans="1:9">
      <c r="A68" s="217">
        <v>57</v>
      </c>
      <c r="B68" s="218" t="s">
        <v>3086</v>
      </c>
      <c r="C68" s="219" t="s">
        <v>2982</v>
      </c>
      <c r="D68" s="220" t="s">
        <v>2987</v>
      </c>
      <c r="E68" s="217" t="s">
        <v>1349</v>
      </c>
      <c r="F68" s="221">
        <v>7</v>
      </c>
      <c r="G68" s="221"/>
      <c r="H68" s="221"/>
      <c r="I68" s="221"/>
    </row>
    <row r="69" s="121" customFormat="1" ht="36" outlineLevel="2" spans="1:9">
      <c r="A69" s="217">
        <v>58</v>
      </c>
      <c r="B69" s="218" t="s">
        <v>3087</v>
      </c>
      <c r="C69" s="219" t="s">
        <v>2982</v>
      </c>
      <c r="D69" s="220" t="s">
        <v>2989</v>
      </c>
      <c r="E69" s="217" t="s">
        <v>1349</v>
      </c>
      <c r="F69" s="221">
        <v>4</v>
      </c>
      <c r="G69" s="221"/>
      <c r="H69" s="221"/>
      <c r="I69" s="221"/>
    </row>
    <row r="70" s="121" customFormat="1" ht="36" outlineLevel="2" spans="1:9">
      <c r="A70" s="217">
        <v>59</v>
      </c>
      <c r="B70" s="218" t="s">
        <v>3088</v>
      </c>
      <c r="C70" s="219" t="s">
        <v>2982</v>
      </c>
      <c r="D70" s="220" t="s">
        <v>2991</v>
      </c>
      <c r="E70" s="217" t="s">
        <v>1349</v>
      </c>
      <c r="F70" s="221">
        <v>9</v>
      </c>
      <c r="G70" s="221"/>
      <c r="H70" s="221"/>
      <c r="I70" s="221"/>
    </row>
    <row r="71" s="121" customFormat="1" ht="36" outlineLevel="2" spans="1:9">
      <c r="A71" s="217">
        <v>60</v>
      </c>
      <c r="B71" s="218" t="s">
        <v>3089</v>
      </c>
      <c r="C71" s="219" t="s">
        <v>2982</v>
      </c>
      <c r="D71" s="220" t="s">
        <v>2993</v>
      </c>
      <c r="E71" s="217" t="s">
        <v>1349</v>
      </c>
      <c r="F71" s="221">
        <v>3</v>
      </c>
      <c r="G71" s="221"/>
      <c r="H71" s="221"/>
      <c r="I71" s="221"/>
    </row>
    <row r="72" s="173" customFormat="1" ht="20" customHeight="1" outlineLevel="1" spans="1:16384">
      <c r="A72" s="189" t="s">
        <v>3090</v>
      </c>
      <c r="B72" s="189"/>
      <c r="C72" s="190" t="s">
        <v>3091</v>
      </c>
      <c r="D72" s="189"/>
      <c r="E72" s="189"/>
      <c r="F72" s="191"/>
      <c r="G72" s="191"/>
      <c r="H72" s="192"/>
      <c r="I72" s="191"/>
      <c r="K72" s="209"/>
      <c r="XFC72" s="210"/>
      <c r="XFD72" s="210"/>
    </row>
    <row r="73" s="121" customFormat="1" ht="36" outlineLevel="2" spans="1:9">
      <c r="A73" s="217">
        <v>61</v>
      </c>
      <c r="B73" s="218" t="s">
        <v>3092</v>
      </c>
      <c r="C73" s="219" t="s">
        <v>3033</v>
      </c>
      <c r="D73" s="220" t="s">
        <v>3034</v>
      </c>
      <c r="E73" s="217" t="s">
        <v>1349</v>
      </c>
      <c r="F73" s="221">
        <v>29</v>
      </c>
      <c r="G73" s="221"/>
      <c r="H73" s="221"/>
      <c r="I73" s="221"/>
    </row>
    <row r="74" s="121" customFormat="1" ht="36" outlineLevel="2" spans="1:9">
      <c r="A74" s="217">
        <v>62</v>
      </c>
      <c r="B74" s="218" t="s">
        <v>3093</v>
      </c>
      <c r="C74" s="219" t="s">
        <v>3033</v>
      </c>
      <c r="D74" s="220" t="s">
        <v>3040</v>
      </c>
      <c r="E74" s="217" t="s">
        <v>1349</v>
      </c>
      <c r="F74" s="221">
        <v>28</v>
      </c>
      <c r="G74" s="221"/>
      <c r="H74" s="221"/>
      <c r="I74" s="221"/>
    </row>
    <row r="75" s="121" customFormat="1" ht="36" outlineLevel="2" spans="1:9">
      <c r="A75" s="217">
        <v>63</v>
      </c>
      <c r="B75" s="218" t="s">
        <v>3094</v>
      </c>
      <c r="C75" s="219" t="s">
        <v>3033</v>
      </c>
      <c r="D75" s="220" t="s">
        <v>3042</v>
      </c>
      <c r="E75" s="217" t="s">
        <v>1349</v>
      </c>
      <c r="F75" s="221">
        <v>34</v>
      </c>
      <c r="G75" s="221"/>
      <c r="H75" s="221"/>
      <c r="I75" s="221"/>
    </row>
    <row r="76" s="121" customFormat="1" ht="36" outlineLevel="2" spans="1:9">
      <c r="A76" s="217">
        <v>64</v>
      </c>
      <c r="B76" s="218" t="s">
        <v>3095</v>
      </c>
      <c r="C76" s="219" t="s">
        <v>3033</v>
      </c>
      <c r="D76" s="220" t="s">
        <v>3044</v>
      </c>
      <c r="E76" s="217" t="s">
        <v>1349</v>
      </c>
      <c r="F76" s="221">
        <v>3</v>
      </c>
      <c r="G76" s="221"/>
      <c r="H76" s="221"/>
      <c r="I76" s="221"/>
    </row>
    <row r="77" s="121" customFormat="1" ht="36" outlineLevel="2" spans="1:9">
      <c r="A77" s="217">
        <v>65</v>
      </c>
      <c r="B77" s="218" t="s">
        <v>3096</v>
      </c>
      <c r="C77" s="219" t="s">
        <v>3033</v>
      </c>
      <c r="D77" s="220" t="s">
        <v>3046</v>
      </c>
      <c r="E77" s="217" t="s">
        <v>1349</v>
      </c>
      <c r="F77" s="221">
        <v>28</v>
      </c>
      <c r="G77" s="221"/>
      <c r="H77" s="221"/>
      <c r="I77" s="221"/>
    </row>
    <row r="78" s="121" customFormat="1" ht="36" outlineLevel="2" spans="1:9">
      <c r="A78" s="217">
        <v>66</v>
      </c>
      <c r="B78" s="218" t="s">
        <v>3097</v>
      </c>
      <c r="C78" s="219" t="s">
        <v>3033</v>
      </c>
      <c r="D78" s="220" t="s">
        <v>3048</v>
      </c>
      <c r="E78" s="217" t="s">
        <v>1349</v>
      </c>
      <c r="F78" s="221">
        <v>15</v>
      </c>
      <c r="G78" s="221"/>
      <c r="H78" s="221"/>
      <c r="I78" s="221"/>
    </row>
    <row r="79" s="122" customFormat="1" ht="20" customHeight="1" spans="1:13">
      <c r="A79" s="137" t="s">
        <v>86</v>
      </c>
      <c r="B79" s="137"/>
      <c r="C79" s="138" t="s">
        <v>1236</v>
      </c>
      <c r="D79" s="137"/>
      <c r="E79" s="137"/>
      <c r="F79" s="139"/>
      <c r="G79" s="139"/>
      <c r="H79" s="140"/>
      <c r="I79" s="139"/>
      <c r="K79" s="146"/>
      <c r="M79" s="207"/>
    </row>
    <row r="80" s="173" customFormat="1" ht="20" customHeight="1" outlineLevel="1" spans="1:16384">
      <c r="A80" s="189" t="s">
        <v>1425</v>
      </c>
      <c r="B80" s="189"/>
      <c r="C80" s="190" t="s">
        <v>3098</v>
      </c>
      <c r="D80" s="189"/>
      <c r="E80" s="189"/>
      <c r="F80" s="191"/>
      <c r="G80" s="191"/>
      <c r="H80" s="192"/>
      <c r="I80" s="191"/>
      <c r="K80" s="209"/>
      <c r="XFC80" s="210"/>
      <c r="XFD80" s="210"/>
    </row>
    <row r="81" s="121" customFormat="1" ht="36" outlineLevel="2" spans="1:9">
      <c r="A81" s="217">
        <v>67</v>
      </c>
      <c r="B81" s="218" t="s">
        <v>3099</v>
      </c>
      <c r="C81" s="219" t="s">
        <v>2982</v>
      </c>
      <c r="D81" s="220" t="s">
        <v>2983</v>
      </c>
      <c r="E81" s="217" t="s">
        <v>1349</v>
      </c>
      <c r="F81" s="221">
        <v>11</v>
      </c>
      <c r="G81" s="221"/>
      <c r="H81" s="221"/>
      <c r="I81" s="221"/>
    </row>
    <row r="82" s="121" customFormat="1" ht="36" outlineLevel="2" spans="1:9">
      <c r="A82" s="217">
        <v>68</v>
      </c>
      <c r="B82" s="218" t="s">
        <v>3100</v>
      </c>
      <c r="C82" s="219" t="s">
        <v>2982</v>
      </c>
      <c r="D82" s="220" t="s">
        <v>2985</v>
      </c>
      <c r="E82" s="217" t="s">
        <v>1349</v>
      </c>
      <c r="F82" s="221">
        <v>5</v>
      </c>
      <c r="G82" s="221"/>
      <c r="H82" s="221"/>
      <c r="I82" s="221"/>
    </row>
    <row r="83" s="121" customFormat="1" ht="36" outlineLevel="2" spans="1:9">
      <c r="A83" s="217">
        <v>69</v>
      </c>
      <c r="B83" s="218" t="s">
        <v>3101</v>
      </c>
      <c r="C83" s="219" t="s">
        <v>2982</v>
      </c>
      <c r="D83" s="220" t="s">
        <v>2991</v>
      </c>
      <c r="E83" s="217" t="s">
        <v>1349</v>
      </c>
      <c r="F83" s="221">
        <v>9</v>
      </c>
      <c r="G83" s="221"/>
      <c r="H83" s="221"/>
      <c r="I83" s="221"/>
    </row>
    <row r="84" s="121" customFormat="1" ht="36" outlineLevel="2" spans="1:9">
      <c r="A84" s="217">
        <v>70</v>
      </c>
      <c r="B84" s="218" t="s">
        <v>3102</v>
      </c>
      <c r="C84" s="219" t="s">
        <v>2982</v>
      </c>
      <c r="D84" s="220" t="s">
        <v>2993</v>
      </c>
      <c r="E84" s="217" t="s">
        <v>1349</v>
      </c>
      <c r="F84" s="221">
        <v>1</v>
      </c>
      <c r="G84" s="221"/>
      <c r="H84" s="221"/>
      <c r="I84" s="221"/>
    </row>
    <row r="85" s="173" customFormat="1" ht="20" customHeight="1" outlineLevel="1" spans="1:16384">
      <c r="A85" s="189" t="s">
        <v>3103</v>
      </c>
      <c r="B85" s="189"/>
      <c r="C85" s="190" t="s">
        <v>2151</v>
      </c>
      <c r="D85" s="189"/>
      <c r="E85" s="189"/>
      <c r="F85" s="191"/>
      <c r="G85" s="191"/>
      <c r="H85" s="192"/>
      <c r="I85" s="191"/>
      <c r="K85" s="209"/>
      <c r="XFC85" s="210"/>
      <c r="XFD85" s="210"/>
    </row>
    <row r="86" s="121" customFormat="1" ht="36" outlineLevel="2" spans="1:9">
      <c r="A86" s="217">
        <v>71</v>
      </c>
      <c r="B86" s="218" t="s">
        <v>3104</v>
      </c>
      <c r="C86" s="219" t="s">
        <v>2982</v>
      </c>
      <c r="D86" s="220" t="s">
        <v>2983</v>
      </c>
      <c r="E86" s="217" t="s">
        <v>1349</v>
      </c>
      <c r="F86" s="221">
        <v>10</v>
      </c>
      <c r="G86" s="221"/>
      <c r="H86" s="221"/>
      <c r="I86" s="221"/>
    </row>
    <row r="87" s="121" customFormat="1" ht="36" outlineLevel="2" spans="1:9">
      <c r="A87" s="217">
        <v>72</v>
      </c>
      <c r="B87" s="218" t="s">
        <v>3105</v>
      </c>
      <c r="C87" s="219" t="s">
        <v>2982</v>
      </c>
      <c r="D87" s="220" t="s">
        <v>2985</v>
      </c>
      <c r="E87" s="217" t="s">
        <v>1349</v>
      </c>
      <c r="F87" s="221">
        <v>4</v>
      </c>
      <c r="G87" s="221"/>
      <c r="H87" s="221"/>
      <c r="I87" s="221"/>
    </row>
    <row r="88" s="172" customFormat="1" ht="20" customHeight="1" spans="1:16384">
      <c r="A88" s="183" t="s">
        <v>1424</v>
      </c>
      <c r="B88" s="184"/>
      <c r="C88" s="185" t="s">
        <v>3106</v>
      </c>
      <c r="D88" s="186" t="s">
        <v>1424</v>
      </c>
      <c r="E88" s="183"/>
      <c r="F88" s="187"/>
      <c r="G88" s="187"/>
      <c r="H88" s="188"/>
      <c r="I88" s="205"/>
      <c r="XFD88"/>
    </row>
    <row r="89" s="122" customFormat="1" ht="20" customHeight="1" spans="1:13">
      <c r="A89" s="223" t="s">
        <v>129</v>
      </c>
      <c r="B89" s="223"/>
      <c r="C89" s="224" t="s">
        <v>6</v>
      </c>
      <c r="D89" s="223"/>
      <c r="E89" s="223"/>
      <c r="F89" s="225"/>
      <c r="G89" s="225"/>
      <c r="H89" s="226"/>
      <c r="I89" s="139"/>
      <c r="K89" s="146"/>
      <c r="M89" s="207"/>
    </row>
    <row r="90" s="211" customFormat="1" ht="20" customHeight="1" outlineLevel="1" spans="1:16384">
      <c r="A90" s="189" t="s">
        <v>2171</v>
      </c>
      <c r="B90" s="189"/>
      <c r="C90" s="190" t="s">
        <v>2213</v>
      </c>
      <c r="D90" s="189"/>
      <c r="E90" s="189"/>
      <c r="F90" s="191"/>
      <c r="G90" s="189"/>
      <c r="H90" s="192"/>
      <c r="I90" s="189"/>
      <c r="J90" s="232"/>
      <c r="K90" s="232"/>
      <c r="L90" s="232"/>
      <c r="M90" s="232"/>
      <c r="N90" s="232"/>
      <c r="O90" s="232"/>
      <c r="P90" s="232"/>
      <c r="Q90" s="232"/>
      <c r="R90" s="232"/>
      <c r="S90" s="232"/>
      <c r="T90" s="232"/>
      <c r="U90" s="232"/>
      <c r="V90" s="232"/>
      <c r="W90" s="232"/>
      <c r="X90" s="232"/>
      <c r="Y90" s="232"/>
      <c r="Z90" s="232"/>
      <c r="AA90" s="232"/>
      <c r="AB90" s="232"/>
      <c r="AC90" s="232"/>
      <c r="AD90" s="232"/>
      <c r="AE90" s="232"/>
      <c r="AF90" s="232"/>
      <c r="AG90" s="232"/>
      <c r="AH90" s="232"/>
      <c r="AI90" s="232"/>
      <c r="AJ90" s="232"/>
      <c r="AK90" s="232"/>
      <c r="AL90" s="232"/>
      <c r="AM90" s="232"/>
      <c r="AN90" s="232"/>
      <c r="AO90" s="232"/>
      <c r="AP90" s="232"/>
      <c r="AQ90" s="232"/>
      <c r="AR90" s="232"/>
      <c r="AS90" s="232"/>
      <c r="AT90" s="232"/>
      <c r="AU90" s="232"/>
      <c r="AV90" s="232"/>
      <c r="AW90" s="232"/>
      <c r="AX90" s="232"/>
      <c r="AY90" s="232"/>
      <c r="AZ90" s="232"/>
      <c r="BA90" s="232"/>
      <c r="BB90" s="232"/>
      <c r="BC90" s="232"/>
      <c r="BD90" s="232"/>
      <c r="BE90" s="232"/>
      <c r="BF90" s="232"/>
      <c r="BG90" s="232"/>
      <c r="BH90" s="232"/>
      <c r="BI90" s="232"/>
      <c r="BJ90" s="232"/>
      <c r="BK90" s="232"/>
      <c r="BL90" s="232"/>
      <c r="BM90" s="232"/>
      <c r="BN90" s="232"/>
      <c r="BO90" s="232"/>
      <c r="BP90" s="232"/>
      <c r="BQ90" s="232"/>
      <c r="BR90" s="232"/>
      <c r="BS90" s="232"/>
      <c r="BT90" s="232"/>
      <c r="BU90" s="232"/>
      <c r="BV90" s="232"/>
      <c r="BW90" s="232"/>
      <c r="BX90" s="232"/>
      <c r="BY90" s="232"/>
      <c r="BZ90" s="232"/>
      <c r="CA90" s="232"/>
      <c r="CB90" s="232"/>
      <c r="CC90" s="232"/>
      <c r="CD90" s="232"/>
      <c r="CE90" s="232"/>
      <c r="CF90" s="232"/>
      <c r="CG90" s="232"/>
      <c r="CH90" s="232"/>
      <c r="CI90" s="232"/>
      <c r="CJ90" s="232"/>
      <c r="CK90" s="232"/>
      <c r="CL90" s="232"/>
      <c r="CM90" s="232"/>
      <c r="CN90" s="232"/>
      <c r="CO90" s="232"/>
      <c r="CP90" s="232"/>
      <c r="CQ90" s="232"/>
      <c r="CR90" s="232"/>
      <c r="CS90" s="232"/>
      <c r="CT90" s="232"/>
      <c r="CU90" s="232"/>
      <c r="CV90" s="232"/>
      <c r="CW90" s="232"/>
      <c r="CX90" s="232"/>
      <c r="CY90" s="232"/>
      <c r="CZ90" s="232"/>
      <c r="DA90" s="232"/>
      <c r="DB90" s="232"/>
      <c r="DC90" s="232"/>
      <c r="DD90" s="232"/>
      <c r="DE90" s="232"/>
      <c r="DF90" s="232"/>
      <c r="DG90" s="232"/>
      <c r="DH90" s="232"/>
      <c r="DI90" s="232"/>
      <c r="DJ90" s="232"/>
      <c r="DK90" s="232"/>
      <c r="DL90" s="232"/>
      <c r="DM90" s="232"/>
      <c r="DN90" s="232"/>
      <c r="DO90" s="232"/>
      <c r="DP90" s="232"/>
      <c r="DQ90" s="232"/>
      <c r="DR90" s="232"/>
      <c r="DS90" s="232"/>
      <c r="DT90" s="232"/>
      <c r="DU90" s="232"/>
      <c r="DV90" s="232"/>
      <c r="DW90" s="232"/>
      <c r="DX90" s="232"/>
      <c r="DY90" s="232"/>
      <c r="DZ90" s="232"/>
      <c r="EA90" s="232"/>
      <c r="EB90" s="232"/>
      <c r="EC90" s="232"/>
      <c r="ED90" s="232"/>
      <c r="EE90" s="232"/>
      <c r="EF90" s="232"/>
      <c r="EG90" s="232"/>
      <c r="EH90" s="232"/>
      <c r="EI90" s="232"/>
      <c r="EJ90" s="232"/>
      <c r="EK90" s="232"/>
      <c r="EL90" s="232"/>
      <c r="EM90" s="232"/>
      <c r="EN90" s="232"/>
      <c r="EO90" s="232"/>
      <c r="EP90" s="232"/>
      <c r="EQ90" s="232"/>
      <c r="ER90" s="232"/>
      <c r="ES90" s="232"/>
      <c r="ET90" s="232"/>
      <c r="EU90" s="232"/>
      <c r="EV90" s="232"/>
      <c r="EW90" s="232"/>
      <c r="EX90" s="232"/>
      <c r="EY90" s="232"/>
      <c r="EZ90" s="232"/>
      <c r="FA90" s="232"/>
      <c r="FB90" s="232"/>
      <c r="FC90" s="232"/>
      <c r="FD90" s="232"/>
      <c r="FE90" s="232"/>
      <c r="FF90" s="232"/>
      <c r="FG90" s="232"/>
      <c r="FH90" s="232"/>
      <c r="FI90" s="232"/>
      <c r="FJ90" s="232"/>
      <c r="FK90" s="232"/>
      <c r="FL90" s="232"/>
      <c r="FM90" s="232"/>
      <c r="FN90" s="232"/>
      <c r="FO90" s="232"/>
      <c r="FP90" s="232"/>
      <c r="FQ90" s="232"/>
      <c r="FR90" s="232"/>
      <c r="FS90" s="232"/>
      <c r="FT90" s="232"/>
      <c r="FU90" s="232"/>
      <c r="FV90" s="232"/>
      <c r="FW90" s="232"/>
      <c r="FX90" s="232"/>
      <c r="FY90" s="232"/>
      <c r="FZ90" s="232"/>
      <c r="GA90" s="232"/>
      <c r="GB90" s="232"/>
      <c r="GC90" s="232"/>
      <c r="GD90" s="232"/>
      <c r="GE90" s="232"/>
      <c r="GF90" s="232"/>
      <c r="GG90" s="232"/>
      <c r="GH90" s="232"/>
      <c r="GI90" s="232"/>
      <c r="GJ90" s="232"/>
      <c r="GK90" s="232"/>
      <c r="GL90" s="232"/>
      <c r="GM90" s="232"/>
      <c r="GN90" s="232"/>
      <c r="GO90" s="232"/>
      <c r="GP90" s="232"/>
      <c r="GQ90" s="232"/>
      <c r="GR90" s="232"/>
      <c r="GS90" s="232"/>
      <c r="GT90" s="232"/>
      <c r="GU90" s="232"/>
      <c r="GV90" s="232"/>
      <c r="GW90" s="232"/>
      <c r="GX90" s="232"/>
      <c r="GY90" s="232"/>
      <c r="GZ90" s="232"/>
      <c r="HA90" s="232"/>
      <c r="HB90" s="232"/>
      <c r="HC90" s="232"/>
      <c r="HD90" s="232"/>
      <c r="HE90" s="232"/>
      <c r="HF90" s="232"/>
      <c r="HG90" s="232"/>
      <c r="HH90" s="232"/>
      <c r="HI90" s="232"/>
      <c r="HJ90" s="232"/>
      <c r="HK90" s="232"/>
      <c r="HL90" s="232"/>
      <c r="HM90" s="232"/>
      <c r="HN90" s="232"/>
      <c r="HO90" s="232"/>
      <c r="HP90" s="232"/>
      <c r="HQ90" s="232"/>
      <c r="HR90" s="232"/>
      <c r="HS90" s="232"/>
      <c r="HT90" s="232"/>
      <c r="HU90" s="232"/>
      <c r="HV90" s="232"/>
      <c r="HW90" s="232"/>
      <c r="HX90" s="232"/>
      <c r="HY90" s="232"/>
      <c r="HZ90" s="232"/>
      <c r="IA90" s="232"/>
      <c r="IB90" s="232"/>
      <c r="IC90" s="232"/>
      <c r="ID90" s="232"/>
      <c r="IE90" s="232"/>
      <c r="IF90" s="232"/>
      <c r="IG90" s="232"/>
      <c r="IH90" s="232"/>
      <c r="II90" s="232"/>
      <c r="IJ90" s="232"/>
      <c r="IK90" s="232"/>
      <c r="IL90" s="232"/>
      <c r="IM90" s="232"/>
      <c r="IN90" s="232"/>
      <c r="IO90" s="232"/>
      <c r="IP90" s="232"/>
      <c r="IQ90" s="232"/>
      <c r="IR90" s="232"/>
      <c r="IS90" s="232"/>
      <c r="IT90" s="232"/>
      <c r="IU90" s="232"/>
      <c r="IV90" s="232"/>
      <c r="IW90" s="232"/>
      <c r="IX90" s="232"/>
      <c r="IY90" s="232"/>
      <c r="IZ90" s="232"/>
      <c r="JA90" s="232"/>
      <c r="JB90" s="232"/>
      <c r="JC90" s="232"/>
      <c r="JD90" s="232"/>
      <c r="JE90" s="232"/>
      <c r="JF90" s="232"/>
      <c r="JG90" s="232"/>
      <c r="JH90" s="232"/>
      <c r="JI90" s="232"/>
      <c r="JJ90" s="232"/>
      <c r="JK90" s="232"/>
      <c r="JL90" s="232"/>
      <c r="JM90" s="232"/>
      <c r="JN90" s="232"/>
      <c r="JO90" s="232"/>
      <c r="JP90" s="232"/>
      <c r="JQ90" s="232"/>
      <c r="JR90" s="232"/>
      <c r="JS90" s="232"/>
      <c r="JT90" s="232"/>
      <c r="JU90" s="232"/>
      <c r="JV90" s="232"/>
      <c r="JW90" s="232"/>
      <c r="JX90" s="232"/>
      <c r="JY90" s="232"/>
      <c r="JZ90" s="232"/>
      <c r="KA90" s="232"/>
      <c r="KB90" s="232"/>
      <c r="KC90" s="232"/>
      <c r="KD90" s="232"/>
      <c r="KE90" s="232"/>
      <c r="KF90" s="232"/>
      <c r="KG90" s="232"/>
      <c r="KH90" s="232"/>
      <c r="KI90" s="232"/>
      <c r="KJ90" s="232"/>
      <c r="KK90" s="232"/>
      <c r="KL90" s="232"/>
      <c r="KM90" s="232"/>
      <c r="KN90" s="232"/>
      <c r="KO90" s="232"/>
      <c r="KP90" s="232"/>
      <c r="KQ90" s="232"/>
      <c r="KR90" s="232"/>
      <c r="KS90" s="232"/>
      <c r="KT90" s="232"/>
      <c r="KU90" s="232"/>
      <c r="KV90" s="232"/>
      <c r="KW90" s="232"/>
      <c r="KX90" s="232"/>
      <c r="KY90" s="232"/>
      <c r="KZ90" s="232"/>
      <c r="LA90" s="232"/>
      <c r="LB90" s="232"/>
      <c r="LC90" s="232"/>
      <c r="LD90" s="232"/>
      <c r="LE90" s="232"/>
      <c r="LF90" s="232"/>
      <c r="LG90" s="232"/>
      <c r="LH90" s="232"/>
      <c r="LI90" s="232"/>
      <c r="LJ90" s="232"/>
      <c r="LK90" s="232"/>
      <c r="LL90" s="232"/>
      <c r="LM90" s="232"/>
      <c r="LN90" s="232"/>
      <c r="LO90" s="232"/>
      <c r="LP90" s="232"/>
      <c r="LQ90" s="232"/>
      <c r="LR90" s="232"/>
      <c r="LS90" s="232"/>
      <c r="LT90" s="232"/>
      <c r="LU90" s="232"/>
      <c r="LV90" s="232"/>
      <c r="LW90" s="232"/>
      <c r="LX90" s="232"/>
      <c r="LY90" s="232"/>
      <c r="LZ90" s="232"/>
      <c r="MA90" s="232"/>
      <c r="MB90" s="232"/>
      <c r="MC90" s="232"/>
      <c r="MD90" s="232"/>
      <c r="ME90" s="232"/>
      <c r="MF90" s="232"/>
      <c r="MG90" s="232"/>
      <c r="MH90" s="232"/>
      <c r="MI90" s="232"/>
      <c r="MJ90" s="232"/>
      <c r="MK90" s="232"/>
      <c r="ML90" s="232"/>
      <c r="MM90" s="232"/>
      <c r="MN90" s="232"/>
      <c r="MO90" s="232"/>
      <c r="MP90" s="232"/>
      <c r="MQ90" s="232"/>
      <c r="MR90" s="232"/>
      <c r="MS90" s="232"/>
      <c r="MT90" s="232"/>
      <c r="MU90" s="232"/>
      <c r="MV90" s="232"/>
      <c r="MW90" s="232"/>
      <c r="MX90" s="232"/>
      <c r="MY90" s="232"/>
      <c r="MZ90" s="232"/>
      <c r="NA90" s="232"/>
      <c r="NB90" s="232"/>
      <c r="NC90" s="232"/>
      <c r="ND90" s="232"/>
      <c r="NE90" s="232"/>
      <c r="NF90" s="232"/>
      <c r="NG90" s="232"/>
      <c r="NH90" s="232"/>
      <c r="NI90" s="232"/>
      <c r="NJ90" s="232"/>
      <c r="NK90" s="232"/>
      <c r="NL90" s="232"/>
      <c r="NM90" s="232"/>
      <c r="NN90" s="232"/>
      <c r="NO90" s="232"/>
      <c r="NP90" s="232"/>
      <c r="NQ90" s="232"/>
      <c r="NR90" s="232"/>
      <c r="NS90" s="232"/>
      <c r="NT90" s="232"/>
      <c r="NU90" s="232"/>
      <c r="NV90" s="232"/>
      <c r="NW90" s="232"/>
      <c r="NX90" s="232"/>
      <c r="NY90" s="232"/>
      <c r="NZ90" s="232"/>
      <c r="OA90" s="232"/>
      <c r="OB90" s="232"/>
      <c r="OC90" s="232"/>
      <c r="OD90" s="232"/>
      <c r="OE90" s="232"/>
      <c r="OF90" s="232"/>
      <c r="OG90" s="232"/>
      <c r="OH90" s="232"/>
      <c r="OI90" s="232"/>
      <c r="OJ90" s="232"/>
      <c r="OK90" s="232"/>
      <c r="OL90" s="232"/>
      <c r="OM90" s="232"/>
      <c r="ON90" s="232"/>
      <c r="OO90" s="232"/>
      <c r="OP90" s="232"/>
      <c r="OQ90" s="232"/>
      <c r="OR90" s="232"/>
      <c r="OS90" s="232"/>
      <c r="OT90" s="232"/>
      <c r="OU90" s="232"/>
      <c r="OV90" s="232"/>
      <c r="OW90" s="232"/>
      <c r="OX90" s="232"/>
      <c r="OY90" s="232"/>
      <c r="OZ90" s="232"/>
      <c r="PA90" s="232"/>
      <c r="PB90" s="232"/>
      <c r="PC90" s="232"/>
      <c r="PD90" s="232"/>
      <c r="PE90" s="232"/>
      <c r="PF90" s="232"/>
      <c r="PG90" s="232"/>
      <c r="PH90" s="232"/>
      <c r="PI90" s="232"/>
      <c r="PJ90" s="232"/>
      <c r="PK90" s="232"/>
      <c r="PL90" s="232"/>
      <c r="PM90" s="232"/>
      <c r="PN90" s="232"/>
      <c r="PO90" s="232"/>
      <c r="PP90" s="232"/>
      <c r="PQ90" s="232"/>
      <c r="PR90" s="232"/>
      <c r="PS90" s="232"/>
      <c r="PT90" s="232"/>
      <c r="PU90" s="232"/>
      <c r="PV90" s="232"/>
      <c r="PW90" s="232"/>
      <c r="PX90" s="232"/>
      <c r="PY90" s="232"/>
      <c r="PZ90" s="232"/>
      <c r="QA90" s="232"/>
      <c r="QB90" s="232"/>
      <c r="QC90" s="232"/>
      <c r="QD90" s="232"/>
      <c r="QE90" s="232"/>
      <c r="QF90" s="232"/>
      <c r="QG90" s="232"/>
      <c r="QH90" s="232"/>
      <c r="QI90" s="232"/>
      <c r="QJ90" s="232"/>
      <c r="QK90" s="232"/>
      <c r="QL90" s="232"/>
      <c r="QM90" s="232"/>
      <c r="QN90" s="232"/>
      <c r="QO90" s="232"/>
      <c r="QP90" s="232"/>
      <c r="QQ90" s="232"/>
      <c r="QR90" s="232"/>
      <c r="QS90" s="232"/>
      <c r="QT90" s="232"/>
      <c r="QU90" s="232"/>
      <c r="QV90" s="232"/>
      <c r="QW90" s="232"/>
      <c r="QX90" s="232"/>
      <c r="QY90" s="232"/>
      <c r="QZ90" s="232"/>
      <c r="RA90" s="232"/>
      <c r="RB90" s="232"/>
      <c r="RC90" s="232"/>
      <c r="RD90" s="232"/>
      <c r="RE90" s="232"/>
      <c r="RF90" s="232"/>
      <c r="RG90" s="232"/>
      <c r="RH90" s="232"/>
      <c r="RI90" s="232"/>
      <c r="RJ90" s="232"/>
      <c r="RK90" s="232"/>
      <c r="RL90" s="232"/>
      <c r="RM90" s="232"/>
      <c r="RN90" s="232"/>
      <c r="RO90" s="232"/>
      <c r="RP90" s="232"/>
      <c r="RQ90" s="232"/>
      <c r="RR90" s="232"/>
      <c r="RS90" s="232"/>
      <c r="RT90" s="232"/>
      <c r="RU90" s="232"/>
      <c r="RV90" s="232"/>
      <c r="RW90" s="232"/>
      <c r="RX90" s="232"/>
      <c r="RY90" s="232"/>
      <c r="RZ90" s="232"/>
      <c r="SA90" s="232"/>
      <c r="SB90" s="232"/>
      <c r="SC90" s="232"/>
      <c r="SD90" s="232"/>
      <c r="SE90" s="232"/>
      <c r="SF90" s="232"/>
      <c r="SG90" s="232"/>
      <c r="SH90" s="232"/>
      <c r="SI90" s="232"/>
      <c r="SJ90" s="232"/>
      <c r="SK90" s="232"/>
      <c r="SL90" s="232"/>
      <c r="SM90" s="232"/>
      <c r="SN90" s="232"/>
      <c r="SO90" s="232"/>
      <c r="SP90" s="232"/>
      <c r="SQ90" s="232"/>
      <c r="SR90" s="232"/>
      <c r="SS90" s="232"/>
      <c r="ST90" s="232"/>
      <c r="SU90" s="232"/>
      <c r="SV90" s="232"/>
      <c r="SW90" s="232"/>
      <c r="SX90" s="232"/>
      <c r="SY90" s="232"/>
      <c r="SZ90" s="232"/>
      <c r="TA90" s="232"/>
      <c r="TB90" s="232"/>
      <c r="TC90" s="232"/>
      <c r="TD90" s="232"/>
      <c r="TE90" s="232"/>
      <c r="TF90" s="232"/>
      <c r="TG90" s="232"/>
      <c r="TH90" s="232"/>
      <c r="TI90" s="232"/>
      <c r="TJ90" s="232"/>
      <c r="TK90" s="232"/>
      <c r="TL90" s="232"/>
      <c r="TM90" s="232"/>
      <c r="TN90" s="232"/>
      <c r="TO90" s="232"/>
      <c r="TP90" s="232"/>
      <c r="TQ90" s="232"/>
      <c r="TR90" s="232"/>
      <c r="TS90" s="232"/>
      <c r="TT90" s="232"/>
      <c r="TU90" s="232"/>
      <c r="TV90" s="232"/>
      <c r="TW90" s="232"/>
      <c r="TX90" s="232"/>
      <c r="TY90" s="232"/>
      <c r="TZ90" s="232"/>
      <c r="UA90" s="232"/>
      <c r="UB90" s="232"/>
      <c r="UC90" s="232"/>
      <c r="UD90" s="232"/>
      <c r="UE90" s="232"/>
      <c r="UF90" s="232"/>
      <c r="UG90" s="232"/>
      <c r="UH90" s="232"/>
      <c r="UI90" s="232"/>
      <c r="UJ90" s="232"/>
      <c r="UK90" s="232"/>
      <c r="UL90" s="232"/>
      <c r="UM90" s="232"/>
      <c r="UN90" s="232"/>
      <c r="UO90" s="232"/>
      <c r="UP90" s="232"/>
      <c r="UQ90" s="232"/>
      <c r="UR90" s="232"/>
      <c r="US90" s="232"/>
      <c r="UT90" s="232"/>
      <c r="UU90" s="232"/>
      <c r="UV90" s="232"/>
      <c r="UW90" s="232"/>
      <c r="UX90" s="232"/>
      <c r="UY90" s="232"/>
      <c r="UZ90" s="232"/>
      <c r="VA90" s="232"/>
      <c r="VB90" s="232"/>
      <c r="VC90" s="232"/>
      <c r="VD90" s="232"/>
      <c r="VE90" s="232"/>
      <c r="VF90" s="232"/>
      <c r="VG90" s="232"/>
      <c r="VH90" s="232"/>
      <c r="VI90" s="232"/>
      <c r="VJ90" s="232"/>
      <c r="VK90" s="232"/>
      <c r="VL90" s="232"/>
      <c r="VM90" s="232"/>
      <c r="VN90" s="232"/>
      <c r="VO90" s="232"/>
      <c r="VP90" s="232"/>
      <c r="VQ90" s="232"/>
      <c r="VR90" s="232"/>
      <c r="VS90" s="232"/>
      <c r="VT90" s="232"/>
      <c r="VU90" s="232"/>
      <c r="VV90" s="232"/>
      <c r="VW90" s="232"/>
      <c r="VX90" s="232"/>
      <c r="VY90" s="232"/>
      <c r="VZ90" s="232"/>
      <c r="WA90" s="232"/>
      <c r="WB90" s="232"/>
      <c r="WC90" s="232"/>
      <c r="WD90" s="232"/>
      <c r="WE90" s="232"/>
      <c r="WF90" s="232"/>
      <c r="WG90" s="232"/>
      <c r="WH90" s="232"/>
      <c r="WI90" s="232"/>
      <c r="WJ90" s="232"/>
      <c r="WK90" s="232"/>
      <c r="WL90" s="232"/>
      <c r="WM90" s="232"/>
      <c r="WN90" s="232"/>
      <c r="WO90" s="232"/>
      <c r="WP90" s="232"/>
      <c r="WQ90" s="232"/>
      <c r="WR90" s="232"/>
      <c r="WS90" s="232"/>
      <c r="WT90" s="232"/>
      <c r="WU90" s="232"/>
      <c r="WV90" s="232"/>
      <c r="WW90" s="232"/>
      <c r="WX90" s="232"/>
      <c r="WY90" s="232"/>
      <c r="WZ90" s="232"/>
      <c r="XA90" s="232"/>
      <c r="XB90" s="232"/>
      <c r="XC90" s="232"/>
      <c r="XD90" s="232"/>
      <c r="XE90" s="232"/>
      <c r="XF90" s="232"/>
      <c r="XG90" s="232"/>
      <c r="XH90" s="232"/>
      <c r="XI90" s="232"/>
      <c r="XJ90" s="232"/>
      <c r="XK90" s="232"/>
      <c r="XL90" s="232"/>
      <c r="XM90" s="232"/>
      <c r="XN90" s="232"/>
      <c r="XO90" s="232"/>
      <c r="XP90" s="232"/>
      <c r="XQ90" s="232"/>
      <c r="XR90" s="232"/>
      <c r="XS90" s="232"/>
      <c r="XT90" s="232"/>
      <c r="XU90" s="232"/>
      <c r="XV90" s="232"/>
      <c r="XW90" s="232"/>
      <c r="XX90" s="232"/>
      <c r="XY90" s="232"/>
      <c r="XZ90" s="232"/>
      <c r="YA90" s="232"/>
      <c r="YB90" s="232"/>
      <c r="YC90" s="232"/>
      <c r="YD90" s="232"/>
      <c r="YE90" s="232"/>
      <c r="YF90" s="232"/>
      <c r="YG90" s="232"/>
      <c r="YH90" s="232"/>
      <c r="YI90" s="232"/>
      <c r="YJ90" s="232"/>
      <c r="YK90" s="232"/>
      <c r="YL90" s="232"/>
      <c r="YM90" s="232"/>
      <c r="YN90" s="232"/>
      <c r="YO90" s="232"/>
      <c r="YP90" s="232"/>
      <c r="YQ90" s="232"/>
      <c r="YR90" s="232"/>
      <c r="YS90" s="232"/>
      <c r="YT90" s="232"/>
      <c r="YU90" s="232"/>
      <c r="YV90" s="232"/>
      <c r="YW90" s="232"/>
      <c r="YX90" s="232"/>
      <c r="YY90" s="232"/>
      <c r="YZ90" s="232"/>
      <c r="ZA90" s="232"/>
      <c r="ZB90" s="232"/>
      <c r="ZC90" s="232"/>
      <c r="ZD90" s="232"/>
      <c r="ZE90" s="232"/>
      <c r="ZF90" s="232"/>
      <c r="ZG90" s="232"/>
      <c r="ZH90" s="232"/>
      <c r="ZI90" s="232"/>
      <c r="ZJ90" s="232"/>
      <c r="ZK90" s="232"/>
      <c r="ZL90" s="232"/>
      <c r="ZM90" s="232"/>
      <c r="ZN90" s="232"/>
      <c r="ZO90" s="232"/>
      <c r="ZP90" s="232"/>
      <c r="ZQ90" s="232"/>
      <c r="ZR90" s="232"/>
      <c r="ZS90" s="232"/>
      <c r="ZT90" s="232"/>
      <c r="ZU90" s="232"/>
      <c r="ZV90" s="232"/>
      <c r="ZW90" s="232"/>
      <c r="ZX90" s="232"/>
      <c r="ZY90" s="232"/>
      <c r="ZZ90" s="232"/>
      <c r="AAA90" s="232"/>
      <c r="AAB90" s="232"/>
      <c r="AAC90" s="232"/>
      <c r="AAD90" s="232"/>
      <c r="AAE90" s="232"/>
      <c r="AAF90" s="232"/>
      <c r="AAG90" s="232"/>
      <c r="AAH90" s="232"/>
      <c r="AAI90" s="232"/>
      <c r="AAJ90" s="232"/>
      <c r="AAK90" s="232"/>
      <c r="AAL90" s="232"/>
      <c r="AAM90" s="232"/>
      <c r="AAN90" s="232"/>
      <c r="AAO90" s="232"/>
      <c r="AAP90" s="232"/>
      <c r="AAQ90" s="232"/>
      <c r="AAR90" s="232"/>
      <c r="AAS90" s="232"/>
      <c r="AAT90" s="232"/>
      <c r="AAU90" s="232"/>
      <c r="AAV90" s="232"/>
      <c r="AAW90" s="232"/>
      <c r="AAX90" s="232"/>
      <c r="AAY90" s="232"/>
      <c r="AAZ90" s="232"/>
      <c r="ABA90" s="232"/>
      <c r="ABB90" s="232"/>
      <c r="ABC90" s="232"/>
      <c r="ABD90" s="232"/>
      <c r="ABE90" s="232"/>
      <c r="ABF90" s="232"/>
      <c r="ABG90" s="232"/>
      <c r="ABH90" s="232"/>
      <c r="ABI90" s="232"/>
      <c r="ABJ90" s="232"/>
      <c r="ABK90" s="232"/>
      <c r="ABL90" s="232"/>
      <c r="ABM90" s="232"/>
      <c r="ABN90" s="232"/>
      <c r="ABO90" s="232"/>
      <c r="ABP90" s="232"/>
      <c r="ABQ90" s="232"/>
      <c r="ABR90" s="232"/>
      <c r="ABS90" s="232"/>
      <c r="ABT90" s="232"/>
      <c r="ABU90" s="232"/>
      <c r="ABV90" s="232"/>
      <c r="ABW90" s="232"/>
      <c r="ABX90" s="232"/>
      <c r="ABY90" s="232"/>
      <c r="ABZ90" s="232"/>
      <c r="ACA90" s="232"/>
      <c r="ACB90" s="232"/>
      <c r="ACC90" s="232"/>
      <c r="ACD90" s="232"/>
      <c r="ACE90" s="232"/>
      <c r="ACF90" s="232"/>
      <c r="ACG90" s="232"/>
      <c r="ACH90" s="232"/>
      <c r="ACI90" s="232"/>
      <c r="ACJ90" s="232"/>
      <c r="ACK90" s="232"/>
      <c r="ACL90" s="232"/>
      <c r="ACM90" s="232"/>
      <c r="ACN90" s="232"/>
      <c r="ACO90" s="232"/>
      <c r="ACP90" s="232"/>
      <c r="ACQ90" s="232"/>
      <c r="ACR90" s="232"/>
      <c r="ACS90" s="232"/>
      <c r="ACT90" s="232"/>
      <c r="ACU90" s="232"/>
      <c r="ACV90" s="232"/>
      <c r="ACW90" s="232"/>
      <c r="ACX90" s="232"/>
      <c r="ACY90" s="232"/>
      <c r="ACZ90" s="232"/>
      <c r="ADA90" s="232"/>
      <c r="ADB90" s="232"/>
      <c r="ADC90" s="232"/>
      <c r="ADD90" s="232"/>
      <c r="ADE90" s="232"/>
      <c r="ADF90" s="232"/>
      <c r="ADG90" s="232"/>
      <c r="ADH90" s="232"/>
      <c r="ADI90" s="232"/>
      <c r="ADJ90" s="232"/>
      <c r="ADK90" s="232"/>
      <c r="ADL90" s="232"/>
      <c r="ADM90" s="232"/>
      <c r="ADN90" s="232"/>
      <c r="ADO90" s="232"/>
      <c r="ADP90" s="232"/>
      <c r="ADQ90" s="232"/>
      <c r="ADR90" s="232"/>
      <c r="ADS90" s="232"/>
      <c r="ADT90" s="232"/>
      <c r="ADU90" s="232"/>
      <c r="ADV90" s="232"/>
      <c r="ADW90" s="232"/>
      <c r="ADX90" s="232"/>
      <c r="ADY90" s="232"/>
      <c r="ADZ90" s="232"/>
      <c r="AEA90" s="232"/>
      <c r="AEB90" s="232"/>
      <c r="AEC90" s="232"/>
      <c r="AED90" s="232"/>
      <c r="AEE90" s="232"/>
      <c r="AEF90" s="232"/>
      <c r="AEG90" s="232"/>
      <c r="AEH90" s="232"/>
      <c r="AEI90" s="232"/>
      <c r="AEJ90" s="232"/>
      <c r="AEK90" s="232"/>
      <c r="AEL90" s="232"/>
      <c r="AEM90" s="232"/>
      <c r="AEN90" s="232"/>
      <c r="AEO90" s="232"/>
      <c r="AEP90" s="232"/>
      <c r="AEQ90" s="232"/>
      <c r="AER90" s="232"/>
      <c r="AES90" s="232"/>
      <c r="AET90" s="232"/>
      <c r="AEU90" s="232"/>
      <c r="AEV90" s="232"/>
      <c r="AEW90" s="232"/>
      <c r="AEX90" s="232"/>
      <c r="AEY90" s="232"/>
      <c r="AEZ90" s="232"/>
      <c r="AFA90" s="232"/>
      <c r="AFB90" s="232"/>
      <c r="AFC90" s="232"/>
      <c r="AFD90" s="232"/>
      <c r="AFE90" s="232"/>
      <c r="AFF90" s="232"/>
      <c r="AFG90" s="232"/>
      <c r="AFH90" s="232"/>
      <c r="AFI90" s="232"/>
      <c r="AFJ90" s="232"/>
      <c r="AFK90" s="232"/>
      <c r="AFL90" s="232"/>
      <c r="AFM90" s="232"/>
      <c r="AFN90" s="232"/>
      <c r="AFO90" s="232"/>
      <c r="AFP90" s="232"/>
      <c r="AFQ90" s="232"/>
      <c r="AFR90" s="232"/>
      <c r="AFS90" s="232"/>
      <c r="AFT90" s="232"/>
      <c r="AFU90" s="232"/>
      <c r="AFV90" s="232"/>
      <c r="AFW90" s="232"/>
      <c r="AFX90" s="232"/>
      <c r="AFY90" s="232"/>
      <c r="AFZ90" s="232"/>
      <c r="AGA90" s="232"/>
      <c r="AGB90" s="232"/>
      <c r="AGC90" s="232"/>
      <c r="AGD90" s="232"/>
      <c r="AGE90" s="232"/>
      <c r="AGF90" s="232"/>
      <c r="AGG90" s="232"/>
      <c r="AGH90" s="232"/>
      <c r="AGI90" s="232"/>
      <c r="AGJ90" s="232"/>
      <c r="AGK90" s="232"/>
      <c r="AGL90" s="232"/>
      <c r="AGM90" s="232"/>
      <c r="AGN90" s="232"/>
      <c r="AGO90" s="232"/>
      <c r="AGP90" s="232"/>
      <c r="AGQ90" s="232"/>
      <c r="AGR90" s="232"/>
      <c r="AGS90" s="232"/>
      <c r="AGT90" s="232"/>
      <c r="AGU90" s="232"/>
      <c r="AGV90" s="232"/>
      <c r="AGW90" s="232"/>
      <c r="AGX90" s="232"/>
      <c r="AGY90" s="232"/>
      <c r="AGZ90" s="232"/>
      <c r="AHA90" s="232"/>
      <c r="AHB90" s="232"/>
      <c r="AHC90" s="232"/>
      <c r="AHD90" s="232"/>
      <c r="AHE90" s="232"/>
      <c r="AHF90" s="232"/>
      <c r="AHG90" s="232"/>
      <c r="AHH90" s="232"/>
      <c r="AHI90" s="232"/>
      <c r="AHJ90" s="232"/>
      <c r="AHK90" s="232"/>
      <c r="AHL90" s="232"/>
      <c r="AHM90" s="232"/>
      <c r="AHN90" s="232"/>
      <c r="AHO90" s="232"/>
      <c r="AHP90" s="232"/>
      <c r="AHQ90" s="232"/>
      <c r="AHR90" s="232"/>
      <c r="AHS90" s="232"/>
      <c r="AHT90" s="232"/>
      <c r="AHU90" s="232"/>
      <c r="AHV90" s="232"/>
      <c r="AHW90" s="232"/>
      <c r="AHX90" s="232"/>
      <c r="AHY90" s="232"/>
      <c r="AHZ90" s="232"/>
      <c r="AIA90" s="232"/>
      <c r="AIB90" s="232"/>
      <c r="AIC90" s="232"/>
      <c r="AID90" s="232"/>
      <c r="AIE90" s="232"/>
      <c r="AIF90" s="232"/>
      <c r="AIG90" s="232"/>
      <c r="AIH90" s="232"/>
      <c r="AII90" s="232"/>
      <c r="AIJ90" s="232"/>
      <c r="AIK90" s="232"/>
      <c r="AIL90" s="232"/>
      <c r="AIM90" s="232"/>
      <c r="AIN90" s="232"/>
      <c r="AIO90" s="232"/>
      <c r="AIP90" s="232"/>
      <c r="AIQ90" s="232"/>
      <c r="AIR90" s="232"/>
      <c r="AIS90" s="232"/>
      <c r="AIT90" s="232"/>
      <c r="AIU90" s="232"/>
      <c r="AIV90" s="232"/>
      <c r="AIW90" s="232"/>
      <c r="AIX90" s="232"/>
      <c r="AIY90" s="232"/>
      <c r="AIZ90" s="232"/>
      <c r="AJA90" s="232"/>
      <c r="AJB90" s="232"/>
      <c r="AJC90" s="232"/>
      <c r="AJD90" s="232"/>
      <c r="AJE90" s="232"/>
      <c r="AJF90" s="232"/>
      <c r="AJG90" s="232"/>
      <c r="AJH90" s="232"/>
      <c r="AJI90" s="232"/>
      <c r="AJJ90" s="232"/>
      <c r="AJK90" s="232"/>
      <c r="AJL90" s="232"/>
      <c r="AJM90" s="232"/>
      <c r="AJN90" s="232"/>
      <c r="AJO90" s="232"/>
      <c r="AJP90" s="232"/>
      <c r="AJQ90" s="232"/>
      <c r="AJR90" s="232"/>
      <c r="AJS90" s="232"/>
      <c r="AJT90" s="232"/>
      <c r="AJU90" s="232"/>
      <c r="AJV90" s="232"/>
      <c r="AJW90" s="232"/>
      <c r="AJX90" s="232"/>
      <c r="AJY90" s="232"/>
      <c r="AJZ90" s="232"/>
      <c r="AKA90" s="232"/>
      <c r="AKB90" s="232"/>
      <c r="AKC90" s="232"/>
      <c r="AKD90" s="232"/>
      <c r="AKE90" s="232"/>
      <c r="AKF90" s="232"/>
      <c r="AKG90" s="232"/>
      <c r="AKH90" s="232"/>
      <c r="AKI90" s="232"/>
      <c r="AKJ90" s="232"/>
      <c r="AKK90" s="232"/>
      <c r="AKL90" s="232"/>
      <c r="AKM90" s="232"/>
      <c r="AKN90" s="232"/>
      <c r="AKO90" s="232"/>
      <c r="AKP90" s="232"/>
      <c r="AKQ90" s="232"/>
      <c r="AKR90" s="232"/>
      <c r="AKS90" s="232"/>
      <c r="AKT90" s="232"/>
      <c r="AKU90" s="232"/>
      <c r="AKV90" s="232"/>
      <c r="AKW90" s="232"/>
      <c r="AKX90" s="232"/>
      <c r="AKY90" s="232"/>
      <c r="AKZ90" s="232"/>
      <c r="ALA90" s="232"/>
      <c r="ALB90" s="232"/>
      <c r="ALC90" s="232"/>
      <c r="ALD90" s="232"/>
      <c r="ALE90" s="232"/>
      <c r="ALF90" s="232"/>
      <c r="ALG90" s="232"/>
      <c r="ALH90" s="232"/>
      <c r="ALI90" s="232"/>
      <c r="ALJ90" s="232"/>
      <c r="ALK90" s="232"/>
      <c r="ALL90" s="232"/>
      <c r="ALM90" s="232"/>
      <c r="ALN90" s="232"/>
      <c r="ALO90" s="232"/>
      <c r="ALP90" s="232"/>
      <c r="ALQ90" s="232"/>
      <c r="ALR90" s="232"/>
      <c r="ALS90" s="232"/>
      <c r="ALT90" s="232"/>
      <c r="ALU90" s="232"/>
      <c r="ALV90" s="232"/>
      <c r="ALW90" s="232"/>
      <c r="ALX90" s="232"/>
      <c r="ALY90" s="232"/>
      <c r="ALZ90" s="232"/>
      <c r="AMA90" s="232"/>
      <c r="AMB90" s="232"/>
      <c r="AMC90" s="232"/>
      <c r="AMD90" s="232"/>
      <c r="AME90" s="232"/>
      <c r="AMF90" s="232"/>
      <c r="AMG90" s="232"/>
      <c r="AMH90" s="232"/>
      <c r="AMI90" s="232"/>
      <c r="AMJ90" s="232"/>
      <c r="AMK90" s="232"/>
      <c r="AML90" s="232"/>
      <c r="AMM90" s="232"/>
      <c r="AMN90" s="232"/>
      <c r="AMO90" s="232"/>
      <c r="AMP90" s="232"/>
      <c r="AMQ90" s="232"/>
      <c r="AMR90" s="232"/>
      <c r="AMS90" s="232"/>
      <c r="AMT90" s="232"/>
      <c r="AMU90" s="232"/>
      <c r="AMV90" s="232"/>
      <c r="AMW90" s="232"/>
      <c r="AMX90" s="232"/>
      <c r="AMY90" s="232"/>
      <c r="AMZ90" s="232"/>
      <c r="ANA90" s="232"/>
      <c r="ANB90" s="232"/>
      <c r="ANC90" s="232"/>
      <c r="AND90" s="232"/>
      <c r="ANE90" s="232"/>
      <c r="ANF90" s="232"/>
      <c r="ANG90" s="232"/>
      <c r="ANH90" s="232"/>
      <c r="ANI90" s="232"/>
      <c r="ANJ90" s="232"/>
      <c r="ANK90" s="232"/>
      <c r="ANL90" s="232"/>
      <c r="ANM90" s="232"/>
      <c r="ANN90" s="232"/>
      <c r="ANO90" s="232"/>
      <c r="ANP90" s="232"/>
      <c r="ANQ90" s="232"/>
      <c r="ANR90" s="232"/>
      <c r="ANS90" s="232"/>
      <c r="ANT90" s="232"/>
      <c r="ANU90" s="232"/>
      <c r="ANV90" s="232"/>
      <c r="ANW90" s="232"/>
      <c r="ANX90" s="232"/>
      <c r="ANY90" s="232"/>
      <c r="ANZ90" s="232"/>
      <c r="AOA90" s="232"/>
      <c r="AOB90" s="232"/>
      <c r="AOC90" s="232"/>
      <c r="AOD90" s="232"/>
      <c r="AOE90" s="232"/>
      <c r="AOF90" s="232"/>
      <c r="AOG90" s="232"/>
      <c r="AOH90" s="232"/>
      <c r="AOI90" s="232"/>
      <c r="AOJ90" s="232"/>
      <c r="AOK90" s="232"/>
      <c r="AOL90" s="232"/>
      <c r="AOM90" s="232"/>
      <c r="AON90" s="232"/>
      <c r="AOO90" s="232"/>
      <c r="AOP90" s="232"/>
      <c r="AOQ90" s="232"/>
      <c r="AOR90" s="232"/>
      <c r="AOS90" s="232"/>
      <c r="AOT90" s="232"/>
      <c r="AOU90" s="232"/>
      <c r="AOV90" s="232"/>
      <c r="AOW90" s="232"/>
      <c r="AOX90" s="232"/>
      <c r="AOY90" s="232"/>
      <c r="AOZ90" s="232"/>
      <c r="APA90" s="232"/>
      <c r="APB90" s="232"/>
      <c r="APC90" s="232"/>
      <c r="APD90" s="232"/>
      <c r="APE90" s="232"/>
      <c r="APF90" s="232"/>
      <c r="APG90" s="232"/>
      <c r="APH90" s="232"/>
      <c r="API90" s="232"/>
      <c r="APJ90" s="232"/>
      <c r="APK90" s="232"/>
      <c r="APL90" s="232"/>
      <c r="APM90" s="232"/>
      <c r="APN90" s="232"/>
      <c r="APO90" s="232"/>
      <c r="APP90" s="232"/>
      <c r="APQ90" s="232"/>
      <c r="APR90" s="232"/>
      <c r="APS90" s="232"/>
      <c r="APT90" s="232"/>
      <c r="APU90" s="232"/>
      <c r="APV90" s="232"/>
      <c r="APW90" s="232"/>
      <c r="APX90" s="232"/>
      <c r="APY90" s="232"/>
      <c r="APZ90" s="232"/>
      <c r="AQA90" s="232"/>
      <c r="AQB90" s="232"/>
      <c r="AQC90" s="232"/>
      <c r="AQD90" s="232"/>
      <c r="AQE90" s="232"/>
      <c r="AQF90" s="232"/>
      <c r="AQG90" s="232"/>
      <c r="AQH90" s="232"/>
      <c r="AQI90" s="232"/>
      <c r="AQJ90" s="232"/>
      <c r="AQK90" s="232"/>
      <c r="AQL90" s="232"/>
      <c r="AQM90" s="232"/>
      <c r="AQN90" s="232"/>
      <c r="AQO90" s="232"/>
      <c r="AQP90" s="232"/>
      <c r="AQQ90" s="232"/>
      <c r="AQR90" s="232"/>
      <c r="AQS90" s="232"/>
      <c r="AQT90" s="232"/>
      <c r="AQU90" s="232"/>
      <c r="AQV90" s="232"/>
      <c r="AQW90" s="232"/>
      <c r="AQX90" s="232"/>
      <c r="AQY90" s="232"/>
      <c r="AQZ90" s="232"/>
      <c r="ARA90" s="232"/>
      <c r="ARB90" s="232"/>
      <c r="ARC90" s="232"/>
      <c r="ARD90" s="232"/>
      <c r="ARE90" s="232"/>
      <c r="ARF90" s="232"/>
      <c r="ARG90" s="232"/>
      <c r="ARH90" s="232"/>
      <c r="ARI90" s="232"/>
      <c r="ARJ90" s="232"/>
      <c r="ARK90" s="232"/>
      <c r="ARL90" s="232"/>
      <c r="ARM90" s="232"/>
      <c r="ARN90" s="232"/>
      <c r="ARO90" s="232"/>
      <c r="ARP90" s="232"/>
      <c r="ARQ90" s="232"/>
      <c r="ARR90" s="232"/>
      <c r="ARS90" s="232"/>
      <c r="ART90" s="232"/>
      <c r="ARU90" s="232"/>
      <c r="ARV90" s="232"/>
      <c r="ARW90" s="232"/>
      <c r="ARX90" s="232"/>
      <c r="ARY90" s="232"/>
      <c r="ARZ90" s="232"/>
      <c r="ASA90" s="232"/>
      <c r="ASB90" s="232"/>
      <c r="ASC90" s="232"/>
      <c r="ASD90" s="232"/>
      <c r="ASE90" s="232"/>
      <c r="ASF90" s="232"/>
      <c r="ASG90" s="232"/>
      <c r="ASH90" s="232"/>
      <c r="ASI90" s="232"/>
      <c r="ASJ90" s="232"/>
      <c r="ASK90" s="232"/>
      <c r="ASL90" s="232"/>
      <c r="ASM90" s="232"/>
      <c r="ASN90" s="232"/>
      <c r="ASO90" s="232"/>
      <c r="ASP90" s="232"/>
      <c r="ASQ90" s="232"/>
      <c r="ASR90" s="232"/>
      <c r="ASS90" s="232"/>
      <c r="AST90" s="232"/>
      <c r="ASU90" s="232"/>
      <c r="ASV90" s="232"/>
      <c r="ASW90" s="232"/>
      <c r="ASX90" s="232"/>
      <c r="ASY90" s="232"/>
      <c r="ASZ90" s="232"/>
      <c r="ATA90" s="232"/>
      <c r="ATB90" s="232"/>
      <c r="ATC90" s="232"/>
      <c r="ATD90" s="232"/>
      <c r="ATE90" s="232"/>
      <c r="ATF90" s="232"/>
      <c r="ATG90" s="232"/>
      <c r="ATH90" s="232"/>
      <c r="ATI90" s="232"/>
      <c r="ATJ90" s="232"/>
      <c r="ATK90" s="232"/>
      <c r="ATL90" s="232"/>
      <c r="ATM90" s="232"/>
      <c r="ATN90" s="232"/>
      <c r="ATO90" s="232"/>
      <c r="ATP90" s="232"/>
      <c r="ATQ90" s="232"/>
      <c r="ATR90" s="232"/>
      <c r="ATS90" s="232"/>
      <c r="ATT90" s="232"/>
      <c r="ATU90" s="232"/>
      <c r="ATV90" s="232"/>
      <c r="ATW90" s="232"/>
      <c r="ATX90" s="232"/>
      <c r="ATY90" s="232"/>
      <c r="ATZ90" s="232"/>
      <c r="AUA90" s="232"/>
      <c r="AUB90" s="232"/>
      <c r="AUC90" s="232"/>
      <c r="AUD90" s="232"/>
      <c r="AUE90" s="232"/>
      <c r="AUF90" s="232"/>
      <c r="AUG90" s="232"/>
      <c r="AUH90" s="232"/>
      <c r="AUI90" s="232"/>
      <c r="AUJ90" s="232"/>
      <c r="AUK90" s="232"/>
      <c r="AUL90" s="232"/>
      <c r="AUM90" s="232"/>
      <c r="AUN90" s="232"/>
      <c r="AUO90" s="232"/>
      <c r="AUP90" s="232"/>
      <c r="AUQ90" s="232"/>
      <c r="AUR90" s="232"/>
      <c r="AUS90" s="232"/>
      <c r="AUT90" s="232"/>
      <c r="AUU90" s="232"/>
      <c r="AUV90" s="232"/>
      <c r="AUW90" s="232"/>
      <c r="AUX90" s="232"/>
      <c r="AUY90" s="232"/>
      <c r="AUZ90" s="232"/>
      <c r="AVA90" s="232"/>
      <c r="AVB90" s="232"/>
      <c r="AVC90" s="232"/>
      <c r="AVD90" s="232"/>
      <c r="AVE90" s="232"/>
      <c r="AVF90" s="232"/>
      <c r="AVG90" s="232"/>
      <c r="AVH90" s="232"/>
      <c r="AVI90" s="232"/>
      <c r="AVJ90" s="232"/>
      <c r="AVK90" s="232"/>
      <c r="AVL90" s="232"/>
      <c r="AVM90" s="232"/>
      <c r="AVN90" s="232"/>
      <c r="AVO90" s="232"/>
      <c r="AVP90" s="232"/>
      <c r="AVQ90" s="232"/>
      <c r="AVR90" s="232"/>
      <c r="AVS90" s="232"/>
      <c r="AVT90" s="232"/>
      <c r="AVU90" s="232"/>
      <c r="AVV90" s="232"/>
      <c r="AVW90" s="232"/>
      <c r="AVX90" s="232"/>
      <c r="AVY90" s="232"/>
      <c r="AVZ90" s="232"/>
      <c r="AWA90" s="232"/>
      <c r="AWB90" s="232"/>
      <c r="AWC90" s="232"/>
      <c r="AWD90" s="232"/>
      <c r="AWE90" s="232"/>
      <c r="AWF90" s="232"/>
      <c r="AWG90" s="232"/>
      <c r="AWH90" s="232"/>
      <c r="AWI90" s="232"/>
      <c r="AWJ90" s="232"/>
      <c r="AWK90" s="232"/>
      <c r="AWL90" s="232"/>
      <c r="AWM90" s="232"/>
      <c r="AWN90" s="232"/>
      <c r="AWO90" s="232"/>
      <c r="AWP90" s="232"/>
      <c r="AWQ90" s="232"/>
      <c r="AWR90" s="232"/>
      <c r="AWS90" s="232"/>
      <c r="AWT90" s="232"/>
      <c r="AWU90" s="232"/>
      <c r="AWV90" s="232"/>
      <c r="AWW90" s="232"/>
      <c r="AWX90" s="232"/>
      <c r="AWY90" s="232"/>
      <c r="AWZ90" s="232"/>
      <c r="AXA90" s="232"/>
      <c r="AXB90" s="232"/>
      <c r="AXC90" s="232"/>
      <c r="AXD90" s="232"/>
      <c r="AXE90" s="232"/>
      <c r="AXF90" s="232"/>
      <c r="AXG90" s="232"/>
      <c r="AXH90" s="232"/>
      <c r="AXI90" s="232"/>
      <c r="AXJ90" s="232"/>
      <c r="AXK90" s="232"/>
      <c r="AXL90" s="232"/>
      <c r="AXM90" s="232"/>
      <c r="AXN90" s="232"/>
      <c r="AXO90" s="232"/>
      <c r="AXP90" s="232"/>
      <c r="AXQ90" s="232"/>
      <c r="AXR90" s="232"/>
      <c r="AXS90" s="232"/>
      <c r="AXT90" s="232"/>
      <c r="AXU90" s="232"/>
      <c r="AXV90" s="232"/>
      <c r="AXW90" s="232"/>
      <c r="AXX90" s="232"/>
      <c r="AXY90" s="232"/>
      <c r="AXZ90" s="232"/>
      <c r="AYA90" s="232"/>
      <c r="AYB90" s="232"/>
      <c r="AYC90" s="232"/>
      <c r="AYD90" s="232"/>
      <c r="AYE90" s="232"/>
      <c r="AYF90" s="232"/>
      <c r="AYG90" s="232"/>
      <c r="AYH90" s="232"/>
      <c r="AYI90" s="232"/>
      <c r="AYJ90" s="232"/>
      <c r="AYK90" s="232"/>
      <c r="AYL90" s="232"/>
      <c r="AYM90" s="232"/>
      <c r="AYN90" s="232"/>
      <c r="AYO90" s="232"/>
      <c r="AYP90" s="232"/>
      <c r="AYQ90" s="232"/>
      <c r="AYR90" s="232"/>
      <c r="AYS90" s="232"/>
      <c r="AYT90" s="232"/>
      <c r="AYU90" s="232"/>
      <c r="AYV90" s="232"/>
      <c r="AYW90" s="232"/>
      <c r="AYX90" s="232"/>
      <c r="AYY90" s="232"/>
      <c r="AYZ90" s="232"/>
      <c r="AZA90" s="232"/>
      <c r="AZB90" s="232"/>
      <c r="AZC90" s="232"/>
      <c r="AZD90" s="232"/>
      <c r="AZE90" s="232"/>
      <c r="AZF90" s="232"/>
      <c r="AZG90" s="232"/>
      <c r="AZH90" s="232"/>
      <c r="AZI90" s="232"/>
      <c r="AZJ90" s="232"/>
      <c r="AZK90" s="232"/>
      <c r="AZL90" s="232"/>
      <c r="AZM90" s="232"/>
      <c r="AZN90" s="232"/>
      <c r="AZO90" s="232"/>
      <c r="AZP90" s="232"/>
      <c r="AZQ90" s="232"/>
      <c r="AZR90" s="232"/>
      <c r="AZS90" s="232"/>
      <c r="AZT90" s="232"/>
      <c r="AZU90" s="232"/>
      <c r="AZV90" s="232"/>
      <c r="AZW90" s="232"/>
      <c r="AZX90" s="232"/>
      <c r="AZY90" s="232"/>
      <c r="AZZ90" s="232"/>
      <c r="BAA90" s="232"/>
      <c r="BAB90" s="232"/>
      <c r="BAC90" s="232"/>
      <c r="BAD90" s="232"/>
      <c r="BAE90" s="232"/>
      <c r="BAF90" s="232"/>
      <c r="BAG90" s="232"/>
      <c r="BAH90" s="232"/>
      <c r="BAI90" s="232"/>
      <c r="BAJ90" s="232"/>
      <c r="BAK90" s="232"/>
      <c r="BAL90" s="232"/>
      <c r="BAM90" s="232"/>
      <c r="BAN90" s="232"/>
      <c r="BAO90" s="232"/>
      <c r="BAP90" s="232"/>
      <c r="BAQ90" s="232"/>
      <c r="BAR90" s="232"/>
      <c r="BAS90" s="232"/>
      <c r="BAT90" s="232"/>
      <c r="BAU90" s="232"/>
      <c r="BAV90" s="232"/>
      <c r="BAW90" s="232"/>
      <c r="BAX90" s="232"/>
      <c r="BAY90" s="232"/>
      <c r="BAZ90" s="232"/>
      <c r="BBA90" s="232"/>
      <c r="BBB90" s="232"/>
      <c r="BBC90" s="232"/>
      <c r="BBD90" s="232"/>
      <c r="BBE90" s="232"/>
      <c r="BBF90" s="232"/>
      <c r="BBG90" s="232"/>
      <c r="BBH90" s="232"/>
      <c r="BBI90" s="232"/>
      <c r="BBJ90" s="232"/>
      <c r="BBK90" s="232"/>
      <c r="BBL90" s="232"/>
      <c r="BBM90" s="232"/>
      <c r="BBN90" s="232"/>
      <c r="BBO90" s="232"/>
      <c r="BBP90" s="232"/>
      <c r="BBQ90" s="232"/>
      <c r="BBR90" s="232"/>
      <c r="BBS90" s="232"/>
      <c r="BBT90" s="232"/>
      <c r="BBU90" s="232"/>
      <c r="BBV90" s="232"/>
      <c r="BBW90" s="232"/>
      <c r="BBX90" s="232"/>
      <c r="BBY90" s="232"/>
      <c r="BBZ90" s="232"/>
      <c r="BCA90" s="232"/>
      <c r="BCB90" s="232"/>
      <c r="BCC90" s="232"/>
      <c r="BCD90" s="232"/>
      <c r="BCE90" s="232"/>
      <c r="BCF90" s="232"/>
      <c r="BCG90" s="232"/>
      <c r="BCH90" s="232"/>
      <c r="BCI90" s="232"/>
      <c r="BCJ90" s="232"/>
      <c r="BCK90" s="232"/>
      <c r="BCL90" s="232"/>
      <c r="BCM90" s="232"/>
      <c r="BCN90" s="232"/>
      <c r="BCO90" s="232"/>
      <c r="BCP90" s="232"/>
      <c r="BCQ90" s="232"/>
      <c r="BCR90" s="232"/>
      <c r="BCS90" s="232"/>
      <c r="BCT90" s="232"/>
      <c r="BCU90" s="232"/>
      <c r="BCV90" s="232"/>
      <c r="BCW90" s="232"/>
      <c r="BCX90" s="232"/>
      <c r="BCY90" s="232"/>
      <c r="BCZ90" s="232"/>
      <c r="BDA90" s="232"/>
      <c r="BDB90" s="232"/>
      <c r="BDC90" s="232"/>
      <c r="BDD90" s="232"/>
      <c r="BDE90" s="232"/>
      <c r="BDF90" s="232"/>
      <c r="BDG90" s="232"/>
      <c r="BDH90" s="232"/>
      <c r="BDI90" s="232"/>
      <c r="BDJ90" s="232"/>
      <c r="BDK90" s="232"/>
      <c r="BDL90" s="232"/>
      <c r="BDM90" s="232"/>
      <c r="BDN90" s="232"/>
      <c r="BDO90" s="232"/>
      <c r="BDP90" s="232"/>
      <c r="BDQ90" s="232"/>
      <c r="BDR90" s="232"/>
      <c r="BDS90" s="232"/>
      <c r="BDT90" s="232"/>
      <c r="BDU90" s="232"/>
      <c r="BDV90" s="232"/>
      <c r="BDW90" s="232"/>
      <c r="BDX90" s="232"/>
      <c r="BDY90" s="232"/>
      <c r="BDZ90" s="232"/>
      <c r="BEA90" s="232"/>
      <c r="BEB90" s="232"/>
      <c r="BEC90" s="232"/>
      <c r="BED90" s="232"/>
      <c r="BEE90" s="232"/>
      <c r="BEF90" s="232"/>
      <c r="BEG90" s="232"/>
      <c r="BEH90" s="232"/>
      <c r="BEI90" s="232"/>
      <c r="BEJ90" s="232"/>
      <c r="BEK90" s="232"/>
      <c r="BEL90" s="232"/>
      <c r="BEM90" s="232"/>
      <c r="BEN90" s="232"/>
      <c r="BEO90" s="232"/>
      <c r="BEP90" s="232"/>
      <c r="BEQ90" s="232"/>
      <c r="BER90" s="232"/>
      <c r="BES90" s="232"/>
      <c r="BET90" s="232"/>
      <c r="BEU90" s="232"/>
      <c r="BEV90" s="232"/>
      <c r="BEW90" s="232"/>
      <c r="BEX90" s="232"/>
      <c r="BEY90" s="232"/>
      <c r="BEZ90" s="232"/>
      <c r="BFA90" s="232"/>
      <c r="BFB90" s="232"/>
      <c r="BFC90" s="232"/>
      <c r="BFD90" s="232"/>
      <c r="BFE90" s="232"/>
      <c r="BFF90" s="232"/>
      <c r="BFG90" s="232"/>
      <c r="BFH90" s="232"/>
      <c r="BFI90" s="232"/>
      <c r="BFJ90" s="232"/>
      <c r="BFK90" s="232"/>
      <c r="BFL90" s="232"/>
      <c r="BFM90" s="232"/>
      <c r="BFN90" s="232"/>
      <c r="BFO90" s="232"/>
      <c r="BFP90" s="232"/>
      <c r="BFQ90" s="232"/>
      <c r="BFR90" s="232"/>
      <c r="BFS90" s="232"/>
      <c r="BFT90" s="232"/>
      <c r="BFU90" s="232"/>
      <c r="BFV90" s="232"/>
      <c r="BFW90" s="232"/>
      <c r="BFX90" s="232"/>
      <c r="BFY90" s="232"/>
      <c r="BFZ90" s="232"/>
      <c r="BGA90" s="232"/>
      <c r="BGB90" s="232"/>
      <c r="BGC90" s="232"/>
      <c r="BGD90" s="232"/>
      <c r="BGE90" s="232"/>
      <c r="BGF90" s="232"/>
      <c r="BGG90" s="232"/>
      <c r="BGH90" s="232"/>
      <c r="BGI90" s="232"/>
      <c r="BGJ90" s="232"/>
      <c r="BGK90" s="232"/>
      <c r="BGL90" s="232"/>
      <c r="BGM90" s="232"/>
      <c r="BGN90" s="232"/>
      <c r="BGO90" s="232"/>
      <c r="BGP90" s="232"/>
      <c r="BGQ90" s="232"/>
      <c r="BGR90" s="232"/>
      <c r="BGS90" s="232"/>
      <c r="BGT90" s="232"/>
      <c r="BGU90" s="232"/>
      <c r="BGV90" s="232"/>
      <c r="BGW90" s="232"/>
      <c r="BGX90" s="232"/>
      <c r="BGY90" s="232"/>
      <c r="BGZ90" s="232"/>
      <c r="BHA90" s="232"/>
      <c r="BHB90" s="232"/>
      <c r="BHC90" s="232"/>
      <c r="BHD90" s="232"/>
      <c r="BHE90" s="232"/>
      <c r="BHF90" s="232"/>
      <c r="BHG90" s="232"/>
      <c r="BHH90" s="232"/>
      <c r="BHI90" s="232"/>
      <c r="BHJ90" s="232"/>
      <c r="BHK90" s="232"/>
      <c r="BHL90" s="232"/>
      <c r="BHM90" s="232"/>
      <c r="BHN90" s="232"/>
      <c r="BHO90" s="232"/>
      <c r="BHP90" s="232"/>
      <c r="BHQ90" s="232"/>
      <c r="BHR90" s="232"/>
      <c r="BHS90" s="232"/>
      <c r="BHT90" s="232"/>
      <c r="BHU90" s="232"/>
      <c r="BHV90" s="232"/>
      <c r="BHW90" s="232"/>
      <c r="BHX90" s="232"/>
      <c r="BHY90" s="232"/>
      <c r="BHZ90" s="232"/>
      <c r="BIA90" s="232"/>
      <c r="BIB90" s="232"/>
      <c r="BIC90" s="232"/>
      <c r="BID90" s="232"/>
      <c r="BIE90" s="232"/>
      <c r="BIF90" s="232"/>
      <c r="BIG90" s="232"/>
      <c r="BIH90" s="232"/>
      <c r="BII90" s="232"/>
      <c r="BIJ90" s="232"/>
      <c r="BIK90" s="232"/>
      <c r="BIL90" s="232"/>
      <c r="BIM90" s="232"/>
      <c r="BIN90" s="232"/>
      <c r="BIO90" s="232"/>
      <c r="BIP90" s="232"/>
      <c r="BIQ90" s="232"/>
      <c r="BIR90" s="232"/>
      <c r="BIS90" s="232"/>
      <c r="BIT90" s="232"/>
      <c r="BIU90" s="232"/>
      <c r="BIV90" s="232"/>
      <c r="BIW90" s="232"/>
      <c r="BIX90" s="232"/>
      <c r="BIY90" s="232"/>
      <c r="BIZ90" s="232"/>
      <c r="BJA90" s="232"/>
      <c r="BJB90" s="232"/>
      <c r="BJC90" s="232"/>
      <c r="BJD90" s="232"/>
      <c r="BJE90" s="232"/>
      <c r="BJF90" s="232"/>
      <c r="BJG90" s="232"/>
      <c r="BJH90" s="232"/>
      <c r="BJI90" s="232"/>
      <c r="BJJ90" s="232"/>
      <c r="BJK90" s="232"/>
      <c r="BJL90" s="232"/>
      <c r="BJM90" s="232"/>
      <c r="BJN90" s="232"/>
      <c r="BJO90" s="232"/>
      <c r="BJP90" s="232"/>
      <c r="BJQ90" s="232"/>
      <c r="BJR90" s="232"/>
      <c r="BJS90" s="232"/>
      <c r="BJT90" s="232"/>
      <c r="BJU90" s="232"/>
      <c r="BJV90" s="232"/>
      <c r="BJW90" s="232"/>
      <c r="BJX90" s="232"/>
      <c r="BJY90" s="232"/>
      <c r="BJZ90" s="232"/>
      <c r="BKA90" s="232"/>
      <c r="BKB90" s="232"/>
      <c r="BKC90" s="232"/>
      <c r="BKD90" s="232"/>
      <c r="BKE90" s="232"/>
      <c r="BKF90" s="232"/>
      <c r="BKG90" s="232"/>
      <c r="BKH90" s="232"/>
      <c r="BKI90" s="232"/>
      <c r="BKJ90" s="232"/>
      <c r="BKK90" s="232"/>
      <c r="BKL90" s="232"/>
      <c r="BKM90" s="232"/>
      <c r="BKN90" s="232"/>
      <c r="BKO90" s="232"/>
      <c r="BKP90" s="232"/>
      <c r="BKQ90" s="232"/>
      <c r="BKR90" s="232"/>
      <c r="BKS90" s="232"/>
      <c r="BKT90" s="232"/>
      <c r="BKU90" s="232"/>
      <c r="BKV90" s="232"/>
      <c r="BKW90" s="232"/>
      <c r="BKX90" s="232"/>
      <c r="BKY90" s="232"/>
      <c r="BKZ90" s="232"/>
      <c r="BLA90" s="232"/>
      <c r="BLB90" s="232"/>
      <c r="BLC90" s="232"/>
      <c r="BLD90" s="232"/>
      <c r="BLE90" s="232"/>
      <c r="BLF90" s="232"/>
      <c r="BLG90" s="232"/>
      <c r="BLH90" s="232"/>
      <c r="BLI90" s="232"/>
      <c r="BLJ90" s="232"/>
      <c r="BLK90" s="232"/>
      <c r="BLL90" s="232"/>
      <c r="BLM90" s="232"/>
      <c r="BLN90" s="232"/>
      <c r="BLO90" s="232"/>
      <c r="BLP90" s="232"/>
      <c r="BLQ90" s="232"/>
      <c r="BLR90" s="232"/>
      <c r="BLS90" s="232"/>
      <c r="BLT90" s="232"/>
      <c r="BLU90" s="232"/>
      <c r="BLV90" s="232"/>
      <c r="BLW90" s="232"/>
      <c r="BLX90" s="232"/>
      <c r="BLY90" s="232"/>
      <c r="BLZ90" s="232"/>
      <c r="BMA90" s="232"/>
      <c r="BMB90" s="232"/>
      <c r="BMC90" s="232"/>
      <c r="BMD90" s="232"/>
      <c r="BME90" s="232"/>
      <c r="BMF90" s="232"/>
      <c r="BMG90" s="232"/>
      <c r="BMH90" s="232"/>
      <c r="BMI90" s="232"/>
      <c r="BMJ90" s="232"/>
      <c r="BMK90" s="232"/>
      <c r="BML90" s="232"/>
      <c r="BMM90" s="232"/>
      <c r="BMN90" s="232"/>
      <c r="BMO90" s="232"/>
      <c r="BMP90" s="232"/>
      <c r="BMQ90" s="232"/>
      <c r="BMR90" s="232"/>
      <c r="BMS90" s="232"/>
      <c r="BMT90" s="232"/>
      <c r="BMU90" s="232"/>
      <c r="BMV90" s="232"/>
      <c r="BMW90" s="232"/>
      <c r="BMX90" s="232"/>
      <c r="BMY90" s="232"/>
      <c r="BMZ90" s="232"/>
      <c r="BNA90" s="232"/>
      <c r="BNB90" s="232"/>
      <c r="BNC90" s="232"/>
      <c r="BND90" s="232"/>
      <c r="BNE90" s="232"/>
      <c r="BNF90" s="232"/>
      <c r="BNG90" s="232"/>
      <c r="BNH90" s="232"/>
      <c r="BNI90" s="232"/>
      <c r="BNJ90" s="232"/>
      <c r="BNK90" s="232"/>
      <c r="BNL90" s="232"/>
      <c r="BNM90" s="232"/>
      <c r="BNN90" s="232"/>
      <c r="BNO90" s="232"/>
      <c r="BNP90" s="232"/>
      <c r="BNQ90" s="232"/>
      <c r="BNR90" s="232"/>
      <c r="BNS90" s="232"/>
      <c r="BNT90" s="232"/>
      <c r="BNU90" s="232"/>
      <c r="BNV90" s="232"/>
      <c r="BNW90" s="232"/>
      <c r="BNX90" s="232"/>
      <c r="BNY90" s="232"/>
      <c r="BNZ90" s="232"/>
      <c r="BOA90" s="232"/>
      <c r="BOB90" s="232"/>
      <c r="BOC90" s="232"/>
      <c r="BOD90" s="232"/>
      <c r="BOE90" s="232"/>
      <c r="BOF90" s="232"/>
      <c r="BOG90" s="232"/>
      <c r="BOH90" s="232"/>
      <c r="BOI90" s="232"/>
      <c r="BOJ90" s="232"/>
      <c r="BOK90" s="232"/>
      <c r="BOL90" s="232"/>
      <c r="BOM90" s="232"/>
      <c r="BON90" s="232"/>
      <c r="BOO90" s="232"/>
      <c r="BOP90" s="232"/>
      <c r="BOQ90" s="232"/>
      <c r="BOR90" s="232"/>
      <c r="BOS90" s="232"/>
      <c r="BOT90" s="232"/>
      <c r="BOU90" s="232"/>
      <c r="BOV90" s="232"/>
      <c r="BOW90" s="232"/>
      <c r="BOX90" s="232"/>
      <c r="BOY90" s="232"/>
      <c r="BOZ90" s="232"/>
      <c r="BPA90" s="232"/>
      <c r="BPB90" s="232"/>
      <c r="BPC90" s="232"/>
      <c r="BPD90" s="232"/>
      <c r="BPE90" s="232"/>
      <c r="BPF90" s="232"/>
      <c r="BPG90" s="232"/>
      <c r="BPH90" s="232"/>
      <c r="BPI90" s="232"/>
      <c r="BPJ90" s="232"/>
      <c r="BPK90" s="232"/>
      <c r="BPL90" s="232"/>
      <c r="BPM90" s="232"/>
      <c r="BPN90" s="232"/>
      <c r="BPO90" s="232"/>
      <c r="BPP90" s="232"/>
      <c r="BPQ90" s="232"/>
      <c r="BPR90" s="232"/>
      <c r="BPS90" s="232"/>
      <c r="BPT90" s="232"/>
      <c r="BPU90" s="232"/>
      <c r="BPV90" s="232"/>
      <c r="BPW90" s="232"/>
      <c r="BPX90" s="232"/>
      <c r="BPY90" s="232"/>
      <c r="BPZ90" s="232"/>
      <c r="BQA90" s="232"/>
      <c r="BQB90" s="232"/>
      <c r="BQC90" s="232"/>
      <c r="BQD90" s="232"/>
      <c r="BQE90" s="232"/>
      <c r="BQF90" s="232"/>
      <c r="BQG90" s="232"/>
      <c r="BQH90" s="232"/>
      <c r="BQI90" s="232"/>
      <c r="BQJ90" s="232"/>
      <c r="BQK90" s="232"/>
      <c r="BQL90" s="232"/>
      <c r="BQM90" s="232"/>
      <c r="BQN90" s="232"/>
      <c r="BQO90" s="232"/>
      <c r="BQP90" s="232"/>
      <c r="BQQ90" s="232"/>
      <c r="BQR90" s="232"/>
      <c r="BQS90" s="232"/>
      <c r="BQT90" s="232"/>
      <c r="BQU90" s="232"/>
      <c r="BQV90" s="232"/>
      <c r="BQW90" s="232"/>
      <c r="BQX90" s="232"/>
      <c r="BQY90" s="232"/>
      <c r="BQZ90" s="232"/>
      <c r="BRA90" s="232"/>
      <c r="BRB90" s="232"/>
      <c r="BRC90" s="232"/>
      <c r="BRD90" s="232"/>
      <c r="BRE90" s="232"/>
      <c r="BRF90" s="232"/>
      <c r="BRG90" s="232"/>
      <c r="BRH90" s="232"/>
      <c r="BRI90" s="232"/>
      <c r="BRJ90" s="232"/>
      <c r="BRK90" s="232"/>
      <c r="BRL90" s="232"/>
      <c r="BRM90" s="232"/>
      <c r="BRN90" s="232"/>
      <c r="BRO90" s="232"/>
      <c r="BRP90" s="232"/>
      <c r="BRQ90" s="232"/>
      <c r="BRR90" s="232"/>
      <c r="BRS90" s="232"/>
      <c r="BRT90" s="232"/>
      <c r="BRU90" s="232"/>
      <c r="BRV90" s="232"/>
      <c r="BRW90" s="232"/>
      <c r="BRX90" s="232"/>
      <c r="BRY90" s="232"/>
      <c r="BRZ90" s="232"/>
      <c r="BSA90" s="232"/>
      <c r="BSB90" s="232"/>
      <c r="BSC90" s="232"/>
      <c r="BSD90" s="232"/>
      <c r="BSE90" s="232"/>
      <c r="BSF90" s="232"/>
      <c r="BSG90" s="232"/>
      <c r="BSH90" s="232"/>
      <c r="BSI90" s="232"/>
      <c r="BSJ90" s="232"/>
      <c r="BSK90" s="232"/>
      <c r="BSL90" s="232"/>
      <c r="BSM90" s="232"/>
      <c r="BSN90" s="232"/>
      <c r="BSO90" s="232"/>
      <c r="BSP90" s="232"/>
      <c r="BSQ90" s="232"/>
      <c r="BSR90" s="232"/>
      <c r="BSS90" s="232"/>
      <c r="BST90" s="232"/>
      <c r="BSU90" s="232"/>
      <c r="BSV90" s="232"/>
      <c r="BSW90" s="232"/>
      <c r="BSX90" s="232"/>
      <c r="BSY90" s="232"/>
      <c r="BSZ90" s="232"/>
      <c r="BTA90" s="232"/>
      <c r="BTB90" s="232"/>
      <c r="BTC90" s="232"/>
      <c r="BTD90" s="232"/>
      <c r="BTE90" s="232"/>
      <c r="BTF90" s="232"/>
      <c r="BTG90" s="232"/>
      <c r="BTH90" s="232"/>
      <c r="BTI90" s="232"/>
      <c r="BTJ90" s="232"/>
      <c r="BTK90" s="232"/>
      <c r="BTL90" s="232"/>
      <c r="BTM90" s="232"/>
      <c r="BTN90" s="232"/>
      <c r="BTO90" s="232"/>
      <c r="BTP90" s="232"/>
      <c r="BTQ90" s="232"/>
      <c r="BTR90" s="232"/>
      <c r="BTS90" s="232"/>
      <c r="BTT90" s="232"/>
      <c r="BTU90" s="232"/>
      <c r="BTV90" s="232"/>
      <c r="BTW90" s="232"/>
      <c r="BTX90" s="232"/>
      <c r="BTY90" s="232"/>
      <c r="BTZ90" s="232"/>
      <c r="BUA90" s="232"/>
      <c r="BUB90" s="232"/>
      <c r="BUC90" s="232"/>
      <c r="BUD90" s="232"/>
      <c r="BUE90" s="232"/>
      <c r="BUF90" s="232"/>
      <c r="BUG90" s="232"/>
      <c r="BUH90" s="232"/>
      <c r="BUI90" s="232"/>
      <c r="BUJ90" s="232"/>
      <c r="BUK90" s="232"/>
      <c r="BUL90" s="232"/>
      <c r="BUM90" s="232"/>
      <c r="BUN90" s="232"/>
      <c r="BUO90" s="232"/>
      <c r="BUP90" s="232"/>
      <c r="BUQ90" s="232"/>
      <c r="BUR90" s="232"/>
      <c r="BUS90" s="232"/>
      <c r="BUT90" s="232"/>
      <c r="BUU90" s="232"/>
      <c r="BUV90" s="232"/>
      <c r="BUW90" s="232"/>
      <c r="BUX90" s="232"/>
      <c r="BUY90" s="232"/>
      <c r="BUZ90" s="232"/>
      <c r="BVA90" s="232"/>
      <c r="BVB90" s="232"/>
      <c r="BVC90" s="232"/>
      <c r="BVD90" s="232"/>
      <c r="BVE90" s="232"/>
      <c r="BVF90" s="232"/>
      <c r="BVG90" s="232"/>
      <c r="BVH90" s="232"/>
      <c r="BVI90" s="232"/>
      <c r="BVJ90" s="232"/>
      <c r="BVK90" s="232"/>
      <c r="BVL90" s="232"/>
      <c r="BVM90" s="232"/>
      <c r="BVN90" s="232"/>
      <c r="BVO90" s="232"/>
      <c r="BVP90" s="232"/>
      <c r="BVQ90" s="232"/>
      <c r="BVR90" s="232"/>
      <c r="BVS90" s="232"/>
      <c r="BVT90" s="232"/>
      <c r="BVU90" s="232"/>
      <c r="BVV90" s="232"/>
      <c r="BVW90" s="232"/>
      <c r="BVX90" s="232"/>
      <c r="BVY90" s="232"/>
      <c r="BVZ90" s="232"/>
      <c r="BWA90" s="232"/>
      <c r="BWB90" s="232"/>
      <c r="BWC90" s="232"/>
      <c r="BWD90" s="232"/>
      <c r="BWE90" s="232"/>
      <c r="BWF90" s="232"/>
      <c r="BWG90" s="232"/>
      <c r="BWH90" s="232"/>
      <c r="BWI90" s="232"/>
      <c r="BWJ90" s="232"/>
      <c r="BWK90" s="232"/>
      <c r="BWL90" s="232"/>
      <c r="BWM90" s="232"/>
      <c r="BWN90" s="232"/>
      <c r="BWO90" s="232"/>
      <c r="BWP90" s="232"/>
      <c r="BWQ90" s="232"/>
      <c r="BWR90" s="232"/>
      <c r="BWS90" s="232"/>
      <c r="BWT90" s="232"/>
      <c r="BWU90" s="232"/>
      <c r="BWV90" s="232"/>
      <c r="BWW90" s="232"/>
      <c r="BWX90" s="232"/>
      <c r="BWY90" s="232"/>
      <c r="BWZ90" s="232"/>
      <c r="BXA90" s="232"/>
      <c r="BXB90" s="232"/>
      <c r="BXC90" s="232"/>
      <c r="BXD90" s="232"/>
      <c r="BXE90" s="232"/>
      <c r="BXF90" s="232"/>
      <c r="BXG90" s="232"/>
      <c r="BXH90" s="232"/>
      <c r="BXI90" s="232"/>
      <c r="BXJ90" s="232"/>
      <c r="BXK90" s="232"/>
      <c r="BXL90" s="232"/>
      <c r="BXM90" s="232"/>
      <c r="BXN90" s="232"/>
      <c r="BXO90" s="232"/>
      <c r="BXP90" s="232"/>
      <c r="BXQ90" s="232"/>
      <c r="BXR90" s="232"/>
      <c r="BXS90" s="232"/>
      <c r="BXT90" s="232"/>
      <c r="BXU90" s="232"/>
      <c r="BXV90" s="232"/>
      <c r="BXW90" s="232"/>
      <c r="BXX90" s="232"/>
      <c r="BXY90" s="232"/>
      <c r="BXZ90" s="232"/>
      <c r="BYA90" s="232"/>
      <c r="BYB90" s="232"/>
      <c r="BYC90" s="232"/>
      <c r="BYD90" s="232"/>
      <c r="BYE90" s="232"/>
      <c r="BYF90" s="232"/>
      <c r="BYG90" s="232"/>
      <c r="BYH90" s="232"/>
      <c r="BYI90" s="232"/>
      <c r="BYJ90" s="232"/>
      <c r="BYK90" s="232"/>
      <c r="BYL90" s="232"/>
      <c r="BYM90" s="232"/>
      <c r="BYN90" s="232"/>
      <c r="BYO90" s="232"/>
      <c r="BYP90" s="232"/>
      <c r="BYQ90" s="232"/>
      <c r="BYR90" s="232"/>
      <c r="BYS90" s="232"/>
      <c r="BYT90" s="232"/>
      <c r="BYU90" s="232"/>
      <c r="BYV90" s="232"/>
      <c r="BYW90" s="232"/>
      <c r="BYX90" s="232"/>
      <c r="BYY90" s="232"/>
      <c r="BYZ90" s="232"/>
      <c r="BZA90" s="232"/>
      <c r="BZB90" s="232"/>
      <c r="BZC90" s="232"/>
      <c r="BZD90" s="232"/>
      <c r="BZE90" s="232"/>
      <c r="BZF90" s="232"/>
      <c r="BZG90" s="232"/>
      <c r="BZH90" s="232"/>
      <c r="BZI90" s="232"/>
      <c r="BZJ90" s="232"/>
      <c r="BZK90" s="232"/>
      <c r="BZL90" s="232"/>
      <c r="BZM90" s="232"/>
      <c r="BZN90" s="232"/>
      <c r="BZO90" s="232"/>
      <c r="BZP90" s="232"/>
      <c r="BZQ90" s="232"/>
      <c r="BZR90" s="232"/>
      <c r="BZS90" s="232"/>
      <c r="BZT90" s="232"/>
      <c r="BZU90" s="232"/>
      <c r="BZV90" s="232"/>
      <c r="BZW90" s="232"/>
      <c r="BZX90" s="232"/>
      <c r="BZY90" s="232"/>
      <c r="BZZ90" s="232"/>
      <c r="CAA90" s="232"/>
      <c r="CAB90" s="232"/>
      <c r="CAC90" s="232"/>
      <c r="CAD90" s="232"/>
      <c r="CAE90" s="232"/>
      <c r="CAF90" s="232"/>
      <c r="CAG90" s="232"/>
      <c r="CAH90" s="232"/>
      <c r="CAI90" s="232"/>
      <c r="CAJ90" s="232"/>
      <c r="CAK90" s="232"/>
      <c r="CAL90" s="232"/>
      <c r="CAM90" s="232"/>
      <c r="CAN90" s="232"/>
      <c r="CAO90" s="232"/>
      <c r="CAP90" s="232"/>
      <c r="CAQ90" s="232"/>
      <c r="CAR90" s="232"/>
      <c r="CAS90" s="232"/>
      <c r="CAT90" s="232"/>
      <c r="CAU90" s="232"/>
      <c r="CAV90" s="232"/>
      <c r="CAW90" s="232"/>
      <c r="CAX90" s="232"/>
      <c r="CAY90" s="232"/>
      <c r="CAZ90" s="232"/>
      <c r="CBA90" s="232"/>
      <c r="CBB90" s="232"/>
      <c r="CBC90" s="232"/>
      <c r="CBD90" s="232"/>
      <c r="CBE90" s="232"/>
      <c r="CBF90" s="232"/>
      <c r="CBG90" s="232"/>
      <c r="CBH90" s="232"/>
      <c r="CBI90" s="232"/>
      <c r="CBJ90" s="232"/>
      <c r="CBK90" s="232"/>
      <c r="CBL90" s="232"/>
      <c r="CBM90" s="232"/>
      <c r="CBN90" s="232"/>
      <c r="CBO90" s="232"/>
      <c r="CBP90" s="232"/>
      <c r="CBQ90" s="232"/>
      <c r="CBR90" s="232"/>
      <c r="CBS90" s="232"/>
      <c r="CBT90" s="232"/>
      <c r="CBU90" s="232"/>
      <c r="CBV90" s="232"/>
      <c r="CBW90" s="232"/>
      <c r="CBX90" s="232"/>
      <c r="CBY90" s="232"/>
      <c r="CBZ90" s="232"/>
      <c r="CCA90" s="232"/>
      <c r="CCB90" s="232"/>
      <c r="CCC90" s="232"/>
      <c r="CCD90" s="232"/>
      <c r="CCE90" s="232"/>
      <c r="CCF90" s="232"/>
      <c r="CCG90" s="232"/>
      <c r="CCH90" s="232"/>
      <c r="CCI90" s="232"/>
      <c r="CCJ90" s="232"/>
      <c r="CCK90" s="232"/>
      <c r="CCL90" s="232"/>
      <c r="CCM90" s="232"/>
      <c r="CCN90" s="232"/>
      <c r="CCO90" s="232"/>
      <c r="CCP90" s="232"/>
      <c r="CCQ90" s="232"/>
      <c r="CCR90" s="232"/>
      <c r="CCS90" s="232"/>
      <c r="CCT90" s="232"/>
      <c r="CCU90" s="232"/>
      <c r="CCV90" s="232"/>
      <c r="CCW90" s="232"/>
      <c r="CCX90" s="232"/>
      <c r="CCY90" s="232"/>
      <c r="CCZ90" s="232"/>
      <c r="CDA90" s="232"/>
      <c r="CDB90" s="232"/>
      <c r="CDC90" s="232"/>
      <c r="CDD90" s="232"/>
      <c r="CDE90" s="232"/>
      <c r="CDF90" s="232"/>
      <c r="CDG90" s="232"/>
      <c r="CDH90" s="232"/>
      <c r="CDI90" s="232"/>
      <c r="CDJ90" s="232"/>
      <c r="CDK90" s="232"/>
      <c r="CDL90" s="232"/>
      <c r="CDM90" s="232"/>
      <c r="CDN90" s="232"/>
      <c r="CDO90" s="232"/>
      <c r="CDP90" s="232"/>
      <c r="CDQ90" s="232"/>
      <c r="CDR90" s="232"/>
      <c r="CDS90" s="232"/>
      <c r="CDT90" s="232"/>
      <c r="CDU90" s="232"/>
      <c r="CDV90" s="232"/>
      <c r="CDW90" s="232"/>
      <c r="CDX90" s="232"/>
      <c r="CDY90" s="232"/>
      <c r="CDZ90" s="232"/>
      <c r="CEA90" s="232"/>
      <c r="CEB90" s="232"/>
      <c r="CEC90" s="232"/>
      <c r="CED90" s="232"/>
      <c r="CEE90" s="232"/>
      <c r="CEF90" s="232"/>
      <c r="CEG90" s="232"/>
      <c r="CEH90" s="232"/>
      <c r="CEI90" s="232"/>
      <c r="CEJ90" s="232"/>
      <c r="CEK90" s="232"/>
      <c r="CEL90" s="232"/>
      <c r="CEM90" s="232"/>
      <c r="CEN90" s="232"/>
      <c r="CEO90" s="232"/>
      <c r="CEP90" s="232"/>
      <c r="CEQ90" s="232"/>
      <c r="CER90" s="232"/>
      <c r="CES90" s="232"/>
      <c r="CET90" s="232"/>
      <c r="CEU90" s="232"/>
      <c r="CEV90" s="232"/>
      <c r="CEW90" s="232"/>
      <c r="CEX90" s="232"/>
      <c r="CEY90" s="232"/>
      <c r="CEZ90" s="232"/>
      <c r="CFA90" s="232"/>
      <c r="CFB90" s="232"/>
      <c r="CFC90" s="232"/>
      <c r="CFD90" s="232"/>
      <c r="CFE90" s="232"/>
      <c r="CFF90" s="232"/>
      <c r="CFG90" s="232"/>
      <c r="CFH90" s="232"/>
      <c r="CFI90" s="232"/>
      <c r="CFJ90" s="232"/>
      <c r="CFK90" s="232"/>
      <c r="CFL90" s="232"/>
      <c r="CFM90" s="232"/>
      <c r="CFN90" s="232"/>
      <c r="CFO90" s="232"/>
      <c r="CFP90" s="232"/>
      <c r="CFQ90" s="232"/>
      <c r="CFR90" s="232"/>
      <c r="CFS90" s="232"/>
      <c r="CFT90" s="232"/>
      <c r="CFU90" s="232"/>
      <c r="CFV90" s="232"/>
      <c r="CFW90" s="232"/>
      <c r="CFX90" s="232"/>
      <c r="CFY90" s="232"/>
      <c r="CFZ90" s="232"/>
      <c r="CGA90" s="232"/>
      <c r="CGB90" s="232"/>
      <c r="CGC90" s="232"/>
      <c r="CGD90" s="232"/>
      <c r="CGE90" s="232"/>
      <c r="CGF90" s="232"/>
      <c r="CGG90" s="232"/>
      <c r="CGH90" s="232"/>
      <c r="CGI90" s="232"/>
      <c r="CGJ90" s="232"/>
      <c r="CGK90" s="232"/>
      <c r="CGL90" s="232"/>
      <c r="CGM90" s="232"/>
      <c r="CGN90" s="232"/>
      <c r="CGO90" s="232"/>
      <c r="CGP90" s="232"/>
      <c r="CGQ90" s="232"/>
      <c r="CGR90" s="232"/>
      <c r="CGS90" s="232"/>
      <c r="CGT90" s="232"/>
      <c r="CGU90" s="232"/>
      <c r="CGV90" s="232"/>
      <c r="CGW90" s="232"/>
      <c r="CGX90" s="232"/>
      <c r="CGY90" s="232"/>
      <c r="CGZ90" s="232"/>
      <c r="CHA90" s="232"/>
      <c r="CHB90" s="232"/>
      <c r="CHC90" s="232"/>
      <c r="CHD90" s="232"/>
      <c r="CHE90" s="232"/>
      <c r="CHF90" s="232"/>
      <c r="CHG90" s="232"/>
      <c r="CHH90" s="232"/>
      <c r="CHI90" s="232"/>
      <c r="CHJ90" s="232"/>
      <c r="CHK90" s="232"/>
      <c r="CHL90" s="232"/>
      <c r="CHM90" s="232"/>
      <c r="CHN90" s="232"/>
      <c r="CHO90" s="232"/>
      <c r="CHP90" s="232"/>
      <c r="CHQ90" s="232"/>
      <c r="CHR90" s="232"/>
      <c r="CHS90" s="232"/>
      <c r="CHT90" s="232"/>
      <c r="CHU90" s="232"/>
      <c r="CHV90" s="232"/>
      <c r="CHW90" s="232"/>
      <c r="CHX90" s="232"/>
      <c r="CHY90" s="232"/>
      <c r="CHZ90" s="232"/>
      <c r="CIA90" s="232"/>
      <c r="CIB90" s="232"/>
      <c r="CIC90" s="232"/>
      <c r="CID90" s="232"/>
      <c r="CIE90" s="232"/>
      <c r="CIF90" s="232"/>
      <c r="CIG90" s="232"/>
      <c r="CIH90" s="232"/>
      <c r="CII90" s="232"/>
      <c r="CIJ90" s="232"/>
      <c r="CIK90" s="232"/>
      <c r="CIL90" s="232"/>
      <c r="CIM90" s="232"/>
      <c r="CIN90" s="232"/>
      <c r="CIO90" s="232"/>
      <c r="CIP90" s="232"/>
      <c r="CIQ90" s="232"/>
      <c r="CIR90" s="232"/>
      <c r="CIS90" s="232"/>
      <c r="CIT90" s="232"/>
      <c r="CIU90" s="232"/>
      <c r="CIV90" s="232"/>
      <c r="CIW90" s="232"/>
      <c r="CIX90" s="232"/>
      <c r="CIY90" s="232"/>
      <c r="CIZ90" s="232"/>
      <c r="CJA90" s="232"/>
      <c r="CJB90" s="232"/>
      <c r="CJC90" s="232"/>
      <c r="CJD90" s="232"/>
      <c r="CJE90" s="232"/>
      <c r="CJF90" s="232"/>
      <c r="CJG90" s="232"/>
      <c r="CJH90" s="232"/>
      <c r="CJI90" s="232"/>
      <c r="CJJ90" s="232"/>
      <c r="CJK90" s="232"/>
      <c r="CJL90" s="232"/>
      <c r="CJM90" s="232"/>
      <c r="CJN90" s="232"/>
      <c r="CJO90" s="232"/>
      <c r="CJP90" s="232"/>
      <c r="CJQ90" s="232"/>
      <c r="CJR90" s="232"/>
      <c r="CJS90" s="232"/>
      <c r="CJT90" s="232"/>
      <c r="CJU90" s="232"/>
      <c r="CJV90" s="232"/>
      <c r="CJW90" s="232"/>
      <c r="CJX90" s="232"/>
      <c r="CJY90" s="232"/>
      <c r="CJZ90" s="232"/>
      <c r="CKA90" s="232"/>
      <c r="CKB90" s="232"/>
      <c r="CKC90" s="232"/>
      <c r="CKD90" s="232"/>
      <c r="CKE90" s="232"/>
      <c r="CKF90" s="232"/>
      <c r="CKG90" s="232"/>
      <c r="CKH90" s="232"/>
      <c r="CKI90" s="232"/>
      <c r="CKJ90" s="232"/>
      <c r="CKK90" s="232"/>
      <c r="CKL90" s="232"/>
      <c r="CKM90" s="232"/>
      <c r="CKN90" s="232"/>
      <c r="CKO90" s="232"/>
      <c r="CKP90" s="232"/>
      <c r="CKQ90" s="232"/>
      <c r="CKR90" s="232"/>
      <c r="CKS90" s="232"/>
      <c r="CKT90" s="232"/>
      <c r="CKU90" s="232"/>
      <c r="CKV90" s="232"/>
      <c r="CKW90" s="232"/>
      <c r="CKX90" s="232"/>
      <c r="CKY90" s="232"/>
      <c r="CKZ90" s="232"/>
      <c r="CLA90" s="232"/>
      <c r="CLB90" s="232"/>
      <c r="CLC90" s="232"/>
      <c r="CLD90" s="232"/>
      <c r="CLE90" s="232"/>
      <c r="CLF90" s="232"/>
      <c r="CLG90" s="232"/>
      <c r="CLH90" s="232"/>
      <c r="CLI90" s="232"/>
      <c r="CLJ90" s="232"/>
      <c r="CLK90" s="232"/>
      <c r="CLL90" s="232"/>
      <c r="CLM90" s="232"/>
      <c r="CLN90" s="232"/>
      <c r="CLO90" s="232"/>
      <c r="CLP90" s="232"/>
      <c r="CLQ90" s="232"/>
      <c r="CLR90" s="232"/>
      <c r="CLS90" s="232"/>
      <c r="CLT90" s="232"/>
      <c r="CLU90" s="232"/>
      <c r="CLV90" s="232"/>
      <c r="CLW90" s="232"/>
      <c r="CLX90" s="232"/>
      <c r="CLY90" s="232"/>
      <c r="CLZ90" s="232"/>
      <c r="CMA90" s="232"/>
      <c r="CMB90" s="232"/>
      <c r="CMC90" s="232"/>
      <c r="CMD90" s="232"/>
      <c r="CME90" s="232"/>
      <c r="CMF90" s="232"/>
      <c r="CMG90" s="232"/>
      <c r="CMH90" s="232"/>
      <c r="CMI90" s="232"/>
      <c r="CMJ90" s="232"/>
      <c r="CMK90" s="232"/>
      <c r="CML90" s="232"/>
      <c r="CMM90" s="232"/>
      <c r="CMN90" s="232"/>
      <c r="CMO90" s="232"/>
      <c r="CMP90" s="232"/>
      <c r="CMQ90" s="232"/>
      <c r="CMR90" s="232"/>
      <c r="CMS90" s="232"/>
      <c r="CMT90" s="232"/>
      <c r="CMU90" s="232"/>
      <c r="CMV90" s="232"/>
      <c r="CMW90" s="232"/>
      <c r="CMX90" s="232"/>
      <c r="CMY90" s="232"/>
      <c r="CMZ90" s="232"/>
      <c r="CNA90" s="232"/>
      <c r="CNB90" s="232"/>
      <c r="CNC90" s="232"/>
      <c r="CND90" s="232"/>
      <c r="CNE90" s="232"/>
      <c r="CNF90" s="232"/>
      <c r="CNG90" s="232"/>
      <c r="CNH90" s="232"/>
      <c r="CNI90" s="232"/>
      <c r="CNJ90" s="232"/>
      <c r="CNK90" s="232"/>
      <c r="CNL90" s="232"/>
      <c r="CNM90" s="232"/>
      <c r="CNN90" s="232"/>
      <c r="CNO90" s="232"/>
      <c r="CNP90" s="232"/>
      <c r="CNQ90" s="232"/>
      <c r="CNR90" s="232"/>
      <c r="CNS90" s="232"/>
      <c r="CNT90" s="232"/>
      <c r="CNU90" s="232"/>
      <c r="CNV90" s="232"/>
      <c r="CNW90" s="232"/>
      <c r="CNX90" s="232"/>
      <c r="CNY90" s="232"/>
      <c r="CNZ90" s="232"/>
      <c r="COA90" s="232"/>
      <c r="COB90" s="232"/>
      <c r="COC90" s="232"/>
      <c r="COD90" s="232"/>
      <c r="COE90" s="232"/>
      <c r="COF90" s="232"/>
      <c r="COG90" s="232"/>
      <c r="COH90" s="232"/>
      <c r="COI90" s="232"/>
      <c r="COJ90" s="232"/>
      <c r="COK90" s="232"/>
      <c r="COL90" s="232"/>
      <c r="COM90" s="232"/>
      <c r="CON90" s="232"/>
      <c r="COO90" s="232"/>
      <c r="COP90" s="232"/>
      <c r="COQ90" s="232"/>
      <c r="COR90" s="232"/>
      <c r="COS90" s="232"/>
      <c r="COT90" s="232"/>
      <c r="COU90" s="232"/>
      <c r="COV90" s="232"/>
      <c r="COW90" s="232"/>
      <c r="COX90" s="232"/>
      <c r="COY90" s="232"/>
      <c r="COZ90" s="232"/>
      <c r="CPA90" s="232"/>
      <c r="CPB90" s="232"/>
      <c r="CPC90" s="232"/>
      <c r="CPD90" s="232"/>
      <c r="CPE90" s="232"/>
      <c r="CPF90" s="232"/>
      <c r="CPG90" s="232"/>
      <c r="CPH90" s="232"/>
      <c r="CPI90" s="232"/>
      <c r="CPJ90" s="232"/>
      <c r="CPK90" s="232"/>
      <c r="CPL90" s="232"/>
      <c r="CPM90" s="232"/>
      <c r="CPN90" s="232"/>
      <c r="CPO90" s="232"/>
      <c r="CPP90" s="232"/>
      <c r="CPQ90" s="232"/>
      <c r="CPR90" s="232"/>
      <c r="CPS90" s="232"/>
      <c r="CPT90" s="232"/>
      <c r="CPU90" s="232"/>
      <c r="CPV90" s="232"/>
      <c r="CPW90" s="232"/>
      <c r="CPX90" s="232"/>
      <c r="CPY90" s="232"/>
      <c r="CPZ90" s="232"/>
      <c r="CQA90" s="232"/>
      <c r="CQB90" s="232"/>
      <c r="CQC90" s="232"/>
      <c r="CQD90" s="232"/>
      <c r="CQE90" s="232"/>
      <c r="CQF90" s="232"/>
      <c r="CQG90" s="232"/>
      <c r="CQH90" s="232"/>
      <c r="CQI90" s="232"/>
      <c r="CQJ90" s="232"/>
      <c r="CQK90" s="232"/>
      <c r="CQL90" s="232"/>
      <c r="CQM90" s="232"/>
      <c r="CQN90" s="232"/>
      <c r="CQO90" s="232"/>
      <c r="CQP90" s="232"/>
      <c r="CQQ90" s="232"/>
      <c r="CQR90" s="232"/>
      <c r="CQS90" s="232"/>
      <c r="CQT90" s="232"/>
      <c r="CQU90" s="232"/>
      <c r="CQV90" s="232"/>
      <c r="CQW90" s="232"/>
      <c r="CQX90" s="232"/>
      <c r="CQY90" s="232"/>
      <c r="CQZ90" s="232"/>
      <c r="CRA90" s="232"/>
      <c r="CRB90" s="232"/>
      <c r="CRC90" s="232"/>
      <c r="CRD90" s="232"/>
      <c r="CRE90" s="232"/>
      <c r="CRF90" s="232"/>
      <c r="CRG90" s="232"/>
      <c r="CRH90" s="232"/>
      <c r="CRI90" s="232"/>
      <c r="CRJ90" s="232"/>
      <c r="CRK90" s="232"/>
      <c r="CRL90" s="232"/>
      <c r="CRM90" s="232"/>
      <c r="CRN90" s="232"/>
      <c r="CRO90" s="232"/>
      <c r="CRP90" s="232"/>
      <c r="CRQ90" s="232"/>
      <c r="CRR90" s="232"/>
      <c r="CRS90" s="232"/>
      <c r="CRT90" s="232"/>
      <c r="CRU90" s="232"/>
      <c r="CRV90" s="232"/>
      <c r="CRW90" s="232"/>
      <c r="CRX90" s="232"/>
      <c r="CRY90" s="232"/>
      <c r="CRZ90" s="232"/>
      <c r="CSA90" s="232"/>
      <c r="CSB90" s="232"/>
      <c r="CSC90" s="232"/>
      <c r="CSD90" s="232"/>
      <c r="CSE90" s="232"/>
      <c r="CSF90" s="232"/>
      <c r="CSG90" s="232"/>
      <c r="CSH90" s="232"/>
      <c r="CSI90" s="232"/>
      <c r="CSJ90" s="232"/>
      <c r="CSK90" s="232"/>
      <c r="CSL90" s="232"/>
      <c r="CSM90" s="232"/>
      <c r="CSN90" s="232"/>
      <c r="CSO90" s="232"/>
      <c r="CSP90" s="232"/>
      <c r="CSQ90" s="232"/>
      <c r="CSR90" s="232"/>
      <c r="CSS90" s="232"/>
      <c r="CST90" s="232"/>
      <c r="CSU90" s="232"/>
      <c r="CSV90" s="232"/>
      <c r="CSW90" s="232"/>
      <c r="CSX90" s="232"/>
      <c r="CSY90" s="232"/>
      <c r="CSZ90" s="232"/>
      <c r="CTA90" s="232"/>
      <c r="CTB90" s="232"/>
      <c r="CTC90" s="232"/>
      <c r="CTD90" s="232"/>
      <c r="CTE90" s="232"/>
      <c r="CTF90" s="232"/>
      <c r="CTG90" s="232"/>
      <c r="CTH90" s="232"/>
      <c r="CTI90" s="232"/>
      <c r="CTJ90" s="232"/>
      <c r="CTK90" s="232"/>
      <c r="CTL90" s="232"/>
      <c r="CTM90" s="232"/>
      <c r="CTN90" s="232"/>
      <c r="CTO90" s="232"/>
      <c r="CTP90" s="232"/>
      <c r="CTQ90" s="232"/>
      <c r="CTR90" s="232"/>
      <c r="CTS90" s="232"/>
      <c r="CTT90" s="232"/>
      <c r="CTU90" s="232"/>
      <c r="CTV90" s="232"/>
      <c r="CTW90" s="232"/>
      <c r="CTX90" s="232"/>
      <c r="CTY90" s="232"/>
      <c r="CTZ90" s="232"/>
      <c r="CUA90" s="232"/>
      <c r="CUB90" s="232"/>
      <c r="CUC90" s="232"/>
      <c r="CUD90" s="232"/>
      <c r="CUE90" s="232"/>
      <c r="CUF90" s="232"/>
      <c r="CUG90" s="232"/>
      <c r="CUH90" s="232"/>
      <c r="CUI90" s="232"/>
      <c r="CUJ90" s="232"/>
      <c r="CUK90" s="232"/>
      <c r="CUL90" s="232"/>
      <c r="CUM90" s="232"/>
      <c r="CUN90" s="232"/>
      <c r="CUO90" s="232"/>
      <c r="CUP90" s="232"/>
      <c r="CUQ90" s="232"/>
      <c r="CUR90" s="232"/>
      <c r="CUS90" s="232"/>
      <c r="CUT90" s="232"/>
      <c r="CUU90" s="232"/>
      <c r="CUV90" s="232"/>
      <c r="CUW90" s="232"/>
      <c r="CUX90" s="232"/>
      <c r="CUY90" s="232"/>
      <c r="CUZ90" s="232"/>
      <c r="CVA90" s="232"/>
      <c r="CVB90" s="232"/>
      <c r="CVC90" s="232"/>
      <c r="CVD90" s="232"/>
      <c r="CVE90" s="232"/>
      <c r="CVF90" s="232"/>
      <c r="CVG90" s="232"/>
      <c r="CVH90" s="232"/>
      <c r="CVI90" s="232"/>
      <c r="CVJ90" s="232"/>
      <c r="CVK90" s="232"/>
      <c r="CVL90" s="232"/>
      <c r="CVM90" s="232"/>
      <c r="CVN90" s="232"/>
      <c r="CVO90" s="232"/>
      <c r="CVP90" s="232"/>
      <c r="CVQ90" s="232"/>
      <c r="CVR90" s="232"/>
      <c r="CVS90" s="232"/>
      <c r="CVT90" s="232"/>
      <c r="CVU90" s="232"/>
      <c r="CVV90" s="232"/>
      <c r="CVW90" s="232"/>
      <c r="CVX90" s="232"/>
      <c r="CVY90" s="232"/>
      <c r="CVZ90" s="232"/>
      <c r="CWA90" s="232"/>
      <c r="CWB90" s="232"/>
      <c r="CWC90" s="232"/>
      <c r="CWD90" s="232"/>
      <c r="CWE90" s="232"/>
      <c r="CWF90" s="232"/>
      <c r="CWG90" s="232"/>
      <c r="CWH90" s="232"/>
      <c r="CWI90" s="232"/>
      <c r="CWJ90" s="232"/>
      <c r="CWK90" s="232"/>
      <c r="CWL90" s="232"/>
      <c r="CWM90" s="232"/>
      <c r="CWN90" s="232"/>
      <c r="CWO90" s="232"/>
      <c r="CWP90" s="232"/>
      <c r="CWQ90" s="232"/>
      <c r="CWR90" s="232"/>
      <c r="CWS90" s="232"/>
      <c r="CWT90" s="232"/>
      <c r="CWU90" s="232"/>
      <c r="CWV90" s="232"/>
      <c r="CWW90" s="232"/>
      <c r="CWX90" s="232"/>
      <c r="CWY90" s="232"/>
      <c r="CWZ90" s="232"/>
      <c r="CXA90" s="232"/>
      <c r="CXB90" s="232"/>
      <c r="CXC90" s="232"/>
      <c r="CXD90" s="232"/>
      <c r="CXE90" s="232"/>
      <c r="CXF90" s="232"/>
      <c r="CXG90" s="232"/>
      <c r="CXH90" s="232"/>
      <c r="CXI90" s="232"/>
      <c r="CXJ90" s="232"/>
      <c r="CXK90" s="232"/>
      <c r="CXL90" s="232"/>
      <c r="CXM90" s="232"/>
      <c r="CXN90" s="232"/>
      <c r="CXO90" s="232"/>
      <c r="CXP90" s="232"/>
      <c r="CXQ90" s="232"/>
      <c r="CXR90" s="232"/>
      <c r="CXS90" s="232"/>
      <c r="CXT90" s="232"/>
      <c r="CXU90" s="232"/>
      <c r="CXV90" s="232"/>
      <c r="CXW90" s="232"/>
      <c r="CXX90" s="232"/>
      <c r="CXY90" s="232"/>
      <c r="CXZ90" s="232"/>
      <c r="CYA90" s="232"/>
      <c r="CYB90" s="232"/>
      <c r="CYC90" s="232"/>
      <c r="CYD90" s="232"/>
      <c r="CYE90" s="232"/>
      <c r="CYF90" s="232"/>
      <c r="CYG90" s="232"/>
      <c r="CYH90" s="232"/>
      <c r="CYI90" s="232"/>
      <c r="CYJ90" s="232"/>
      <c r="CYK90" s="232"/>
      <c r="CYL90" s="232"/>
      <c r="CYM90" s="232"/>
      <c r="CYN90" s="232"/>
      <c r="CYO90" s="232"/>
      <c r="CYP90" s="232"/>
      <c r="CYQ90" s="232"/>
      <c r="CYR90" s="232"/>
      <c r="CYS90" s="232"/>
      <c r="CYT90" s="232"/>
      <c r="CYU90" s="232"/>
      <c r="CYV90" s="232"/>
      <c r="CYW90" s="232"/>
      <c r="CYX90" s="232"/>
      <c r="CYY90" s="232"/>
      <c r="CYZ90" s="232"/>
      <c r="CZA90" s="232"/>
      <c r="CZB90" s="232"/>
      <c r="CZC90" s="232"/>
      <c r="CZD90" s="232"/>
      <c r="CZE90" s="232"/>
      <c r="CZF90" s="232"/>
      <c r="CZG90" s="232"/>
      <c r="CZH90" s="232"/>
      <c r="CZI90" s="232"/>
      <c r="CZJ90" s="232"/>
      <c r="CZK90" s="232"/>
      <c r="CZL90" s="232"/>
      <c r="CZM90" s="232"/>
      <c r="CZN90" s="232"/>
      <c r="CZO90" s="232"/>
      <c r="CZP90" s="232"/>
      <c r="CZQ90" s="232"/>
      <c r="CZR90" s="232"/>
      <c r="CZS90" s="232"/>
      <c r="CZT90" s="232"/>
      <c r="CZU90" s="232"/>
      <c r="CZV90" s="232"/>
      <c r="CZW90" s="232"/>
      <c r="CZX90" s="232"/>
      <c r="CZY90" s="232"/>
      <c r="CZZ90" s="232"/>
      <c r="DAA90" s="232"/>
      <c r="DAB90" s="232"/>
      <c r="DAC90" s="232"/>
      <c r="DAD90" s="232"/>
      <c r="DAE90" s="232"/>
      <c r="DAF90" s="232"/>
      <c r="DAG90" s="232"/>
      <c r="DAH90" s="232"/>
      <c r="DAI90" s="232"/>
      <c r="DAJ90" s="232"/>
      <c r="DAK90" s="232"/>
      <c r="DAL90" s="232"/>
      <c r="DAM90" s="232"/>
      <c r="DAN90" s="232"/>
      <c r="DAO90" s="232"/>
      <c r="DAP90" s="232"/>
      <c r="DAQ90" s="232"/>
      <c r="DAR90" s="232"/>
      <c r="DAS90" s="232"/>
      <c r="DAT90" s="232"/>
      <c r="DAU90" s="232"/>
      <c r="DAV90" s="232"/>
      <c r="DAW90" s="232"/>
      <c r="DAX90" s="232"/>
      <c r="DAY90" s="232"/>
      <c r="DAZ90" s="232"/>
      <c r="DBA90" s="232"/>
      <c r="DBB90" s="232"/>
      <c r="DBC90" s="232"/>
      <c r="DBD90" s="232"/>
      <c r="DBE90" s="232"/>
      <c r="DBF90" s="232"/>
      <c r="DBG90" s="232"/>
      <c r="DBH90" s="232"/>
      <c r="DBI90" s="232"/>
      <c r="DBJ90" s="232"/>
      <c r="DBK90" s="232"/>
      <c r="DBL90" s="232"/>
      <c r="DBM90" s="232"/>
      <c r="DBN90" s="232"/>
      <c r="DBO90" s="232"/>
      <c r="DBP90" s="232"/>
      <c r="DBQ90" s="232"/>
      <c r="DBR90" s="232"/>
      <c r="DBS90" s="232"/>
      <c r="DBT90" s="232"/>
      <c r="DBU90" s="232"/>
      <c r="DBV90" s="232"/>
      <c r="DBW90" s="232"/>
      <c r="DBX90" s="232"/>
      <c r="DBY90" s="232"/>
      <c r="DBZ90" s="232"/>
      <c r="DCA90" s="232"/>
      <c r="DCB90" s="232"/>
      <c r="DCC90" s="232"/>
      <c r="DCD90" s="232"/>
      <c r="DCE90" s="232"/>
      <c r="DCF90" s="232"/>
      <c r="DCG90" s="232"/>
      <c r="DCH90" s="232"/>
      <c r="DCI90" s="232"/>
      <c r="DCJ90" s="232"/>
      <c r="DCK90" s="232"/>
      <c r="DCL90" s="232"/>
      <c r="DCM90" s="232"/>
      <c r="DCN90" s="232"/>
      <c r="DCO90" s="232"/>
      <c r="DCP90" s="232"/>
      <c r="DCQ90" s="232"/>
      <c r="DCR90" s="232"/>
      <c r="DCS90" s="232"/>
      <c r="DCT90" s="232"/>
      <c r="DCU90" s="232"/>
      <c r="DCV90" s="232"/>
      <c r="DCW90" s="232"/>
      <c r="DCX90" s="232"/>
      <c r="DCY90" s="232"/>
      <c r="DCZ90" s="232"/>
      <c r="DDA90" s="232"/>
      <c r="DDB90" s="232"/>
      <c r="DDC90" s="232"/>
      <c r="DDD90" s="232"/>
      <c r="DDE90" s="232"/>
      <c r="DDF90" s="232"/>
      <c r="DDG90" s="232"/>
      <c r="DDH90" s="232"/>
      <c r="DDI90" s="232"/>
      <c r="DDJ90" s="232"/>
      <c r="DDK90" s="232"/>
      <c r="DDL90" s="232"/>
      <c r="DDM90" s="232"/>
      <c r="DDN90" s="232"/>
      <c r="DDO90" s="232"/>
      <c r="DDP90" s="232"/>
      <c r="DDQ90" s="232"/>
      <c r="DDR90" s="232"/>
      <c r="DDS90" s="232"/>
      <c r="DDT90" s="232"/>
      <c r="DDU90" s="232"/>
      <c r="DDV90" s="232"/>
      <c r="DDW90" s="232"/>
      <c r="DDX90" s="232"/>
      <c r="DDY90" s="232"/>
      <c r="DDZ90" s="232"/>
      <c r="DEA90" s="232"/>
      <c r="DEB90" s="232"/>
      <c r="DEC90" s="232"/>
      <c r="DED90" s="232"/>
      <c r="DEE90" s="232"/>
      <c r="DEF90" s="232"/>
      <c r="DEG90" s="232"/>
      <c r="DEH90" s="232"/>
      <c r="DEI90" s="232"/>
      <c r="DEJ90" s="232"/>
      <c r="DEK90" s="232"/>
      <c r="DEL90" s="232"/>
      <c r="DEM90" s="232"/>
      <c r="DEN90" s="232"/>
      <c r="DEO90" s="232"/>
      <c r="DEP90" s="232"/>
      <c r="DEQ90" s="232"/>
      <c r="DER90" s="232"/>
      <c r="DES90" s="232"/>
      <c r="DET90" s="232"/>
      <c r="DEU90" s="232"/>
      <c r="DEV90" s="232"/>
      <c r="DEW90" s="232"/>
      <c r="DEX90" s="232"/>
      <c r="DEY90" s="232"/>
      <c r="DEZ90" s="232"/>
      <c r="DFA90" s="232"/>
      <c r="DFB90" s="232"/>
      <c r="DFC90" s="232"/>
      <c r="DFD90" s="232"/>
      <c r="DFE90" s="232"/>
      <c r="DFF90" s="232"/>
      <c r="DFG90" s="232"/>
      <c r="DFH90" s="232"/>
      <c r="DFI90" s="232"/>
      <c r="DFJ90" s="232"/>
      <c r="DFK90" s="232"/>
      <c r="DFL90" s="232"/>
      <c r="DFM90" s="232"/>
      <c r="DFN90" s="232"/>
      <c r="DFO90" s="232"/>
      <c r="DFP90" s="232"/>
      <c r="DFQ90" s="232"/>
      <c r="DFR90" s="232"/>
      <c r="DFS90" s="232"/>
      <c r="DFT90" s="232"/>
      <c r="DFU90" s="232"/>
      <c r="DFV90" s="232"/>
      <c r="DFW90" s="232"/>
      <c r="DFX90" s="232"/>
      <c r="DFY90" s="232"/>
      <c r="DFZ90" s="232"/>
      <c r="DGA90" s="232"/>
      <c r="DGB90" s="232"/>
      <c r="DGC90" s="232"/>
      <c r="DGD90" s="232"/>
      <c r="DGE90" s="232"/>
      <c r="DGF90" s="232"/>
      <c r="DGG90" s="232"/>
      <c r="DGH90" s="232"/>
      <c r="DGI90" s="232"/>
      <c r="DGJ90" s="232"/>
      <c r="DGK90" s="232"/>
      <c r="DGL90" s="232"/>
      <c r="DGM90" s="232"/>
      <c r="DGN90" s="232"/>
      <c r="DGO90" s="232"/>
      <c r="DGP90" s="232"/>
      <c r="DGQ90" s="232"/>
      <c r="DGR90" s="232"/>
      <c r="DGS90" s="232"/>
      <c r="DGT90" s="232"/>
      <c r="DGU90" s="232"/>
      <c r="DGV90" s="232"/>
      <c r="DGW90" s="232"/>
      <c r="DGX90" s="232"/>
      <c r="DGY90" s="232"/>
      <c r="DGZ90" s="232"/>
      <c r="DHA90" s="232"/>
      <c r="DHB90" s="232"/>
      <c r="DHC90" s="232"/>
      <c r="DHD90" s="232"/>
      <c r="DHE90" s="232"/>
      <c r="DHF90" s="232"/>
      <c r="DHG90" s="232"/>
      <c r="DHH90" s="232"/>
      <c r="DHI90" s="232"/>
      <c r="DHJ90" s="232"/>
      <c r="DHK90" s="232"/>
      <c r="DHL90" s="232"/>
      <c r="DHM90" s="232"/>
      <c r="DHN90" s="232"/>
      <c r="DHO90" s="232"/>
      <c r="DHP90" s="232"/>
      <c r="DHQ90" s="232"/>
      <c r="DHR90" s="232"/>
      <c r="DHS90" s="232"/>
      <c r="DHT90" s="232"/>
      <c r="DHU90" s="232"/>
      <c r="DHV90" s="232"/>
      <c r="DHW90" s="232"/>
      <c r="DHX90" s="232"/>
      <c r="DHY90" s="232"/>
      <c r="DHZ90" s="232"/>
      <c r="DIA90" s="232"/>
      <c r="DIB90" s="232"/>
      <c r="DIC90" s="232"/>
      <c r="DID90" s="232"/>
      <c r="DIE90" s="232"/>
      <c r="DIF90" s="232"/>
      <c r="DIG90" s="232"/>
      <c r="DIH90" s="232"/>
      <c r="DII90" s="232"/>
      <c r="DIJ90" s="232"/>
      <c r="DIK90" s="232"/>
      <c r="DIL90" s="232"/>
      <c r="DIM90" s="232"/>
      <c r="DIN90" s="232"/>
      <c r="DIO90" s="232"/>
      <c r="DIP90" s="232"/>
      <c r="DIQ90" s="232"/>
      <c r="DIR90" s="232"/>
      <c r="DIS90" s="232"/>
      <c r="DIT90" s="232"/>
      <c r="DIU90" s="232"/>
      <c r="DIV90" s="232"/>
      <c r="DIW90" s="232"/>
      <c r="DIX90" s="232"/>
      <c r="DIY90" s="232"/>
      <c r="DIZ90" s="232"/>
      <c r="DJA90" s="232"/>
      <c r="DJB90" s="232"/>
      <c r="DJC90" s="232"/>
      <c r="DJD90" s="232"/>
      <c r="DJE90" s="232"/>
      <c r="DJF90" s="232"/>
      <c r="DJG90" s="232"/>
      <c r="DJH90" s="232"/>
      <c r="DJI90" s="232"/>
      <c r="DJJ90" s="232"/>
      <c r="DJK90" s="232"/>
      <c r="DJL90" s="232"/>
      <c r="DJM90" s="232"/>
      <c r="DJN90" s="232"/>
      <c r="DJO90" s="232"/>
      <c r="DJP90" s="232"/>
      <c r="DJQ90" s="232"/>
      <c r="DJR90" s="232"/>
      <c r="DJS90" s="232"/>
      <c r="DJT90" s="232"/>
      <c r="DJU90" s="232"/>
      <c r="DJV90" s="232"/>
      <c r="DJW90" s="232"/>
      <c r="DJX90" s="232"/>
      <c r="DJY90" s="232"/>
      <c r="DJZ90" s="232"/>
      <c r="DKA90" s="232"/>
      <c r="DKB90" s="232"/>
      <c r="DKC90" s="232"/>
      <c r="DKD90" s="232"/>
      <c r="DKE90" s="232"/>
      <c r="DKF90" s="232"/>
      <c r="DKG90" s="232"/>
      <c r="DKH90" s="232"/>
      <c r="DKI90" s="232"/>
      <c r="DKJ90" s="232"/>
      <c r="DKK90" s="232"/>
      <c r="DKL90" s="232"/>
      <c r="DKM90" s="232"/>
      <c r="DKN90" s="232"/>
      <c r="DKO90" s="232"/>
      <c r="DKP90" s="232"/>
      <c r="DKQ90" s="232"/>
      <c r="DKR90" s="232"/>
      <c r="DKS90" s="232"/>
      <c r="DKT90" s="232"/>
      <c r="DKU90" s="232"/>
      <c r="DKV90" s="232"/>
      <c r="DKW90" s="232"/>
      <c r="DKX90" s="232"/>
      <c r="DKY90" s="232"/>
      <c r="DKZ90" s="232"/>
      <c r="DLA90" s="232"/>
      <c r="DLB90" s="232"/>
      <c r="DLC90" s="232"/>
      <c r="DLD90" s="232"/>
      <c r="DLE90" s="232"/>
      <c r="DLF90" s="232"/>
      <c r="DLG90" s="232"/>
      <c r="DLH90" s="232"/>
      <c r="DLI90" s="232"/>
      <c r="DLJ90" s="232"/>
      <c r="DLK90" s="232"/>
      <c r="DLL90" s="232"/>
      <c r="DLM90" s="232"/>
      <c r="DLN90" s="232"/>
      <c r="DLO90" s="232"/>
      <c r="DLP90" s="232"/>
      <c r="DLQ90" s="232"/>
      <c r="DLR90" s="232"/>
      <c r="DLS90" s="232"/>
      <c r="DLT90" s="232"/>
      <c r="DLU90" s="232"/>
      <c r="DLV90" s="232"/>
      <c r="DLW90" s="232"/>
      <c r="DLX90" s="232"/>
      <c r="DLY90" s="232"/>
      <c r="DLZ90" s="232"/>
      <c r="DMA90" s="232"/>
      <c r="DMB90" s="232"/>
      <c r="DMC90" s="232"/>
      <c r="DMD90" s="232"/>
      <c r="DME90" s="232"/>
      <c r="DMF90" s="232"/>
      <c r="DMG90" s="232"/>
      <c r="DMH90" s="232"/>
      <c r="DMI90" s="232"/>
      <c r="DMJ90" s="232"/>
      <c r="DMK90" s="232"/>
      <c r="DML90" s="232"/>
      <c r="DMM90" s="232"/>
      <c r="DMN90" s="232"/>
      <c r="DMO90" s="232"/>
      <c r="DMP90" s="232"/>
      <c r="DMQ90" s="232"/>
      <c r="DMR90" s="232"/>
      <c r="DMS90" s="232"/>
      <c r="DMT90" s="232"/>
      <c r="DMU90" s="232"/>
      <c r="DMV90" s="232"/>
      <c r="DMW90" s="232"/>
      <c r="DMX90" s="232"/>
      <c r="DMY90" s="232"/>
      <c r="DMZ90" s="232"/>
      <c r="DNA90" s="232"/>
      <c r="DNB90" s="232"/>
      <c r="DNC90" s="232"/>
      <c r="DND90" s="232"/>
      <c r="DNE90" s="232"/>
      <c r="DNF90" s="232"/>
      <c r="DNG90" s="232"/>
      <c r="DNH90" s="232"/>
      <c r="DNI90" s="232"/>
      <c r="DNJ90" s="232"/>
      <c r="DNK90" s="232"/>
      <c r="DNL90" s="232"/>
      <c r="DNM90" s="232"/>
      <c r="DNN90" s="232"/>
      <c r="DNO90" s="232"/>
      <c r="DNP90" s="232"/>
      <c r="DNQ90" s="232"/>
      <c r="DNR90" s="232"/>
      <c r="DNS90" s="232"/>
      <c r="DNT90" s="232"/>
      <c r="DNU90" s="232"/>
      <c r="DNV90" s="232"/>
      <c r="DNW90" s="232"/>
      <c r="DNX90" s="232"/>
      <c r="DNY90" s="232"/>
      <c r="DNZ90" s="232"/>
      <c r="DOA90" s="232"/>
      <c r="DOB90" s="232"/>
      <c r="DOC90" s="232"/>
      <c r="DOD90" s="232"/>
      <c r="DOE90" s="232"/>
      <c r="DOF90" s="232"/>
      <c r="DOG90" s="232"/>
      <c r="DOH90" s="232"/>
      <c r="DOI90" s="232"/>
      <c r="DOJ90" s="232"/>
      <c r="DOK90" s="232"/>
      <c r="DOL90" s="232"/>
      <c r="DOM90" s="232"/>
      <c r="DON90" s="232"/>
      <c r="DOO90" s="232"/>
      <c r="DOP90" s="232"/>
      <c r="DOQ90" s="232"/>
      <c r="DOR90" s="232"/>
      <c r="DOS90" s="232"/>
      <c r="DOT90" s="232"/>
      <c r="DOU90" s="232"/>
      <c r="DOV90" s="232"/>
      <c r="DOW90" s="232"/>
      <c r="DOX90" s="232"/>
      <c r="DOY90" s="232"/>
      <c r="DOZ90" s="232"/>
      <c r="DPA90" s="232"/>
      <c r="DPB90" s="232"/>
      <c r="DPC90" s="232"/>
      <c r="DPD90" s="232"/>
      <c r="DPE90" s="232"/>
      <c r="DPF90" s="232"/>
      <c r="DPG90" s="232"/>
      <c r="DPH90" s="232"/>
      <c r="DPI90" s="232"/>
      <c r="DPJ90" s="232"/>
      <c r="DPK90" s="232"/>
      <c r="DPL90" s="232"/>
      <c r="DPM90" s="232"/>
      <c r="DPN90" s="232"/>
      <c r="DPO90" s="232"/>
      <c r="DPP90" s="232"/>
      <c r="DPQ90" s="232"/>
      <c r="DPR90" s="232"/>
      <c r="DPS90" s="232"/>
      <c r="DPT90" s="232"/>
      <c r="DPU90" s="232"/>
      <c r="DPV90" s="232"/>
      <c r="DPW90" s="232"/>
      <c r="DPX90" s="232"/>
      <c r="DPY90" s="232"/>
      <c r="DPZ90" s="232"/>
      <c r="DQA90" s="232"/>
      <c r="DQB90" s="232"/>
      <c r="DQC90" s="232"/>
      <c r="DQD90" s="232"/>
      <c r="DQE90" s="232"/>
      <c r="DQF90" s="232"/>
      <c r="DQG90" s="232"/>
      <c r="DQH90" s="232"/>
      <c r="DQI90" s="232"/>
      <c r="DQJ90" s="232"/>
      <c r="DQK90" s="232"/>
      <c r="DQL90" s="232"/>
      <c r="DQM90" s="232"/>
      <c r="DQN90" s="232"/>
      <c r="DQO90" s="232"/>
      <c r="DQP90" s="232"/>
      <c r="DQQ90" s="232"/>
      <c r="DQR90" s="232"/>
      <c r="DQS90" s="232"/>
      <c r="DQT90" s="232"/>
      <c r="DQU90" s="232"/>
      <c r="DQV90" s="232"/>
      <c r="DQW90" s="232"/>
      <c r="DQX90" s="232"/>
      <c r="DQY90" s="232"/>
      <c r="DQZ90" s="232"/>
      <c r="DRA90" s="232"/>
      <c r="DRB90" s="232"/>
      <c r="DRC90" s="232"/>
      <c r="DRD90" s="232"/>
      <c r="DRE90" s="232"/>
      <c r="DRF90" s="232"/>
      <c r="DRG90" s="232"/>
      <c r="DRH90" s="232"/>
      <c r="DRI90" s="232"/>
      <c r="DRJ90" s="232"/>
      <c r="DRK90" s="232"/>
      <c r="DRL90" s="232"/>
      <c r="DRM90" s="232"/>
      <c r="DRN90" s="232"/>
      <c r="DRO90" s="232"/>
      <c r="DRP90" s="232"/>
      <c r="DRQ90" s="232"/>
      <c r="DRR90" s="232"/>
      <c r="DRS90" s="232"/>
      <c r="DRT90" s="232"/>
      <c r="DRU90" s="232"/>
      <c r="DRV90" s="232"/>
      <c r="DRW90" s="232"/>
      <c r="DRX90" s="232"/>
      <c r="DRY90" s="232"/>
      <c r="DRZ90" s="232"/>
      <c r="DSA90" s="232"/>
      <c r="DSB90" s="232"/>
      <c r="DSC90" s="232"/>
      <c r="DSD90" s="232"/>
      <c r="DSE90" s="232"/>
      <c r="DSF90" s="232"/>
      <c r="DSG90" s="232"/>
      <c r="DSH90" s="232"/>
      <c r="DSI90" s="232"/>
      <c r="DSJ90" s="232"/>
      <c r="DSK90" s="232"/>
      <c r="DSL90" s="232"/>
      <c r="DSM90" s="232"/>
      <c r="DSN90" s="232"/>
      <c r="DSO90" s="232"/>
      <c r="DSP90" s="232"/>
      <c r="DSQ90" s="232"/>
      <c r="DSR90" s="232"/>
      <c r="DSS90" s="232"/>
      <c r="DST90" s="232"/>
      <c r="DSU90" s="232"/>
      <c r="DSV90" s="232"/>
      <c r="DSW90" s="232"/>
      <c r="DSX90" s="232"/>
      <c r="DSY90" s="232"/>
      <c r="DSZ90" s="232"/>
      <c r="DTA90" s="232"/>
      <c r="DTB90" s="232"/>
      <c r="DTC90" s="232"/>
      <c r="DTD90" s="232"/>
      <c r="DTE90" s="232"/>
      <c r="DTF90" s="232"/>
      <c r="DTG90" s="232"/>
      <c r="DTH90" s="232"/>
      <c r="DTI90" s="232"/>
      <c r="DTJ90" s="232"/>
      <c r="DTK90" s="232"/>
      <c r="DTL90" s="232"/>
      <c r="DTM90" s="232"/>
      <c r="DTN90" s="232"/>
      <c r="DTO90" s="232"/>
      <c r="DTP90" s="232"/>
      <c r="DTQ90" s="232"/>
      <c r="DTR90" s="232"/>
      <c r="DTS90" s="232"/>
      <c r="DTT90" s="232"/>
      <c r="DTU90" s="232"/>
      <c r="DTV90" s="232"/>
      <c r="DTW90" s="232"/>
      <c r="DTX90" s="232"/>
      <c r="DTY90" s="232"/>
      <c r="DTZ90" s="232"/>
      <c r="DUA90" s="232"/>
      <c r="DUB90" s="232"/>
      <c r="DUC90" s="232"/>
      <c r="DUD90" s="232"/>
      <c r="DUE90" s="232"/>
      <c r="DUF90" s="232"/>
      <c r="DUG90" s="232"/>
      <c r="DUH90" s="232"/>
      <c r="DUI90" s="232"/>
      <c r="DUJ90" s="232"/>
      <c r="DUK90" s="232"/>
      <c r="DUL90" s="232"/>
      <c r="DUM90" s="232"/>
      <c r="DUN90" s="232"/>
      <c r="DUO90" s="232"/>
      <c r="DUP90" s="232"/>
      <c r="DUQ90" s="232"/>
      <c r="DUR90" s="232"/>
      <c r="DUS90" s="232"/>
      <c r="DUT90" s="232"/>
      <c r="DUU90" s="232"/>
      <c r="DUV90" s="232"/>
      <c r="DUW90" s="232"/>
      <c r="DUX90" s="232"/>
      <c r="DUY90" s="232"/>
      <c r="DUZ90" s="232"/>
      <c r="DVA90" s="232"/>
      <c r="DVB90" s="232"/>
      <c r="DVC90" s="232"/>
      <c r="DVD90" s="232"/>
      <c r="DVE90" s="232"/>
      <c r="DVF90" s="232"/>
      <c r="DVG90" s="232"/>
      <c r="DVH90" s="232"/>
      <c r="DVI90" s="232"/>
      <c r="DVJ90" s="232"/>
      <c r="DVK90" s="232"/>
      <c r="DVL90" s="232"/>
      <c r="DVM90" s="232"/>
      <c r="DVN90" s="232"/>
      <c r="DVO90" s="232"/>
      <c r="DVP90" s="232"/>
      <c r="DVQ90" s="232"/>
      <c r="DVR90" s="232"/>
      <c r="DVS90" s="232"/>
      <c r="DVT90" s="232"/>
      <c r="DVU90" s="232"/>
      <c r="DVV90" s="232"/>
      <c r="DVW90" s="232"/>
      <c r="DVX90" s="232"/>
      <c r="DVY90" s="232"/>
      <c r="DVZ90" s="232"/>
      <c r="DWA90" s="232"/>
      <c r="DWB90" s="232"/>
      <c r="DWC90" s="232"/>
      <c r="DWD90" s="232"/>
      <c r="DWE90" s="232"/>
      <c r="DWF90" s="232"/>
      <c r="DWG90" s="232"/>
      <c r="DWH90" s="232"/>
      <c r="DWI90" s="232"/>
      <c r="DWJ90" s="232"/>
      <c r="DWK90" s="232"/>
      <c r="DWL90" s="232"/>
      <c r="DWM90" s="232"/>
      <c r="DWN90" s="232"/>
      <c r="DWO90" s="232"/>
      <c r="DWP90" s="232"/>
      <c r="DWQ90" s="232"/>
      <c r="DWR90" s="232"/>
      <c r="DWS90" s="232"/>
      <c r="DWT90" s="232"/>
      <c r="DWU90" s="232"/>
      <c r="DWV90" s="232"/>
      <c r="DWW90" s="232"/>
      <c r="DWX90" s="232"/>
      <c r="DWY90" s="232"/>
      <c r="DWZ90" s="232"/>
      <c r="DXA90" s="232"/>
      <c r="DXB90" s="232"/>
      <c r="DXC90" s="232"/>
      <c r="DXD90" s="232"/>
      <c r="DXE90" s="232"/>
      <c r="DXF90" s="232"/>
      <c r="DXG90" s="232"/>
      <c r="DXH90" s="232"/>
      <c r="DXI90" s="232"/>
      <c r="DXJ90" s="232"/>
      <c r="DXK90" s="232"/>
      <c r="DXL90" s="232"/>
      <c r="DXM90" s="232"/>
      <c r="DXN90" s="232"/>
      <c r="DXO90" s="232"/>
      <c r="DXP90" s="232"/>
      <c r="DXQ90" s="232"/>
      <c r="DXR90" s="232"/>
      <c r="DXS90" s="232"/>
      <c r="DXT90" s="232"/>
      <c r="DXU90" s="232"/>
      <c r="DXV90" s="232"/>
      <c r="DXW90" s="232"/>
      <c r="DXX90" s="232"/>
      <c r="DXY90" s="232"/>
      <c r="DXZ90" s="232"/>
      <c r="DYA90" s="232"/>
      <c r="DYB90" s="232"/>
      <c r="DYC90" s="232"/>
      <c r="DYD90" s="232"/>
      <c r="DYE90" s="232"/>
      <c r="DYF90" s="232"/>
      <c r="DYG90" s="232"/>
      <c r="DYH90" s="232"/>
      <c r="DYI90" s="232"/>
      <c r="DYJ90" s="232"/>
      <c r="DYK90" s="232"/>
      <c r="DYL90" s="232"/>
      <c r="DYM90" s="232"/>
      <c r="DYN90" s="232"/>
      <c r="DYO90" s="232"/>
      <c r="DYP90" s="232"/>
      <c r="DYQ90" s="232"/>
      <c r="DYR90" s="232"/>
      <c r="DYS90" s="232"/>
      <c r="DYT90" s="232"/>
      <c r="DYU90" s="232"/>
      <c r="DYV90" s="232"/>
      <c r="DYW90" s="232"/>
      <c r="DYX90" s="232"/>
      <c r="DYY90" s="232"/>
      <c r="DYZ90" s="232"/>
      <c r="DZA90" s="232"/>
      <c r="DZB90" s="232"/>
      <c r="DZC90" s="232"/>
      <c r="DZD90" s="232"/>
      <c r="DZE90" s="232"/>
      <c r="DZF90" s="232"/>
      <c r="DZG90" s="232"/>
      <c r="DZH90" s="232"/>
      <c r="DZI90" s="232"/>
      <c r="DZJ90" s="232"/>
      <c r="DZK90" s="232"/>
      <c r="DZL90" s="232"/>
      <c r="DZM90" s="232"/>
      <c r="DZN90" s="232"/>
      <c r="DZO90" s="232"/>
      <c r="DZP90" s="232"/>
      <c r="DZQ90" s="232"/>
      <c r="DZR90" s="232"/>
      <c r="DZS90" s="232"/>
      <c r="DZT90" s="232"/>
      <c r="DZU90" s="232"/>
      <c r="DZV90" s="232"/>
      <c r="DZW90" s="232"/>
      <c r="DZX90" s="232"/>
      <c r="DZY90" s="232"/>
      <c r="DZZ90" s="232"/>
      <c r="EAA90" s="232"/>
      <c r="EAB90" s="232"/>
      <c r="EAC90" s="232"/>
      <c r="EAD90" s="232"/>
      <c r="EAE90" s="232"/>
      <c r="EAF90" s="232"/>
      <c r="EAG90" s="232"/>
      <c r="EAH90" s="232"/>
      <c r="EAI90" s="232"/>
      <c r="EAJ90" s="232"/>
      <c r="EAK90" s="232"/>
      <c r="EAL90" s="232"/>
      <c r="EAM90" s="232"/>
      <c r="EAN90" s="232"/>
      <c r="EAO90" s="232"/>
      <c r="EAP90" s="232"/>
      <c r="EAQ90" s="232"/>
      <c r="EAR90" s="232"/>
      <c r="EAS90" s="232"/>
      <c r="EAT90" s="232"/>
      <c r="EAU90" s="232"/>
      <c r="EAV90" s="232"/>
      <c r="EAW90" s="232"/>
      <c r="EAX90" s="232"/>
      <c r="EAY90" s="232"/>
      <c r="EAZ90" s="232"/>
      <c r="EBA90" s="232"/>
      <c r="EBB90" s="232"/>
      <c r="EBC90" s="232"/>
      <c r="EBD90" s="232"/>
      <c r="EBE90" s="232"/>
      <c r="EBF90" s="232"/>
      <c r="EBG90" s="232"/>
      <c r="EBH90" s="232"/>
      <c r="EBI90" s="232"/>
      <c r="EBJ90" s="232"/>
      <c r="EBK90" s="232"/>
      <c r="EBL90" s="232"/>
      <c r="EBM90" s="232"/>
      <c r="EBN90" s="232"/>
      <c r="EBO90" s="232"/>
      <c r="EBP90" s="232"/>
      <c r="EBQ90" s="232"/>
      <c r="EBR90" s="232"/>
      <c r="EBS90" s="232"/>
      <c r="EBT90" s="232"/>
      <c r="EBU90" s="232"/>
      <c r="EBV90" s="232"/>
      <c r="EBW90" s="232"/>
      <c r="EBX90" s="232"/>
      <c r="EBY90" s="232"/>
      <c r="EBZ90" s="232"/>
      <c r="ECA90" s="232"/>
      <c r="ECB90" s="232"/>
      <c r="ECC90" s="232"/>
      <c r="ECD90" s="232"/>
      <c r="ECE90" s="232"/>
      <c r="ECF90" s="232"/>
      <c r="ECG90" s="232"/>
      <c r="ECH90" s="232"/>
      <c r="ECI90" s="232"/>
      <c r="ECJ90" s="232"/>
      <c r="ECK90" s="232"/>
      <c r="ECL90" s="232"/>
      <c r="ECM90" s="232"/>
      <c r="ECN90" s="232"/>
      <c r="ECO90" s="232"/>
      <c r="ECP90" s="232"/>
      <c r="ECQ90" s="232"/>
      <c r="ECR90" s="232"/>
      <c r="ECS90" s="232"/>
      <c r="ECT90" s="232"/>
      <c r="ECU90" s="232"/>
      <c r="ECV90" s="232"/>
      <c r="ECW90" s="232"/>
      <c r="ECX90" s="232"/>
      <c r="ECY90" s="232"/>
      <c r="ECZ90" s="232"/>
      <c r="EDA90" s="232"/>
      <c r="EDB90" s="232"/>
      <c r="EDC90" s="232"/>
      <c r="EDD90" s="232"/>
      <c r="EDE90" s="232"/>
      <c r="EDF90" s="232"/>
      <c r="EDG90" s="232"/>
      <c r="EDH90" s="232"/>
      <c r="EDI90" s="232"/>
      <c r="EDJ90" s="232"/>
      <c r="EDK90" s="232"/>
      <c r="EDL90" s="232"/>
      <c r="EDM90" s="232"/>
      <c r="EDN90" s="232"/>
      <c r="EDO90" s="232"/>
      <c r="EDP90" s="232"/>
      <c r="EDQ90" s="232"/>
      <c r="EDR90" s="232"/>
      <c r="EDS90" s="232"/>
      <c r="EDT90" s="232"/>
      <c r="EDU90" s="232"/>
      <c r="EDV90" s="232"/>
      <c r="EDW90" s="232"/>
      <c r="EDX90" s="232"/>
      <c r="EDY90" s="232"/>
      <c r="EDZ90" s="232"/>
      <c r="EEA90" s="232"/>
      <c r="EEB90" s="232"/>
      <c r="EEC90" s="232"/>
      <c r="EED90" s="232"/>
      <c r="EEE90" s="232"/>
      <c r="EEF90" s="232"/>
      <c r="EEG90" s="232"/>
      <c r="EEH90" s="232"/>
      <c r="EEI90" s="232"/>
      <c r="EEJ90" s="232"/>
      <c r="EEK90" s="232"/>
      <c r="EEL90" s="232"/>
      <c r="EEM90" s="232"/>
      <c r="EEN90" s="232"/>
      <c r="EEO90" s="232"/>
      <c r="EEP90" s="232"/>
      <c r="EEQ90" s="232"/>
      <c r="EER90" s="232"/>
      <c r="EES90" s="232"/>
      <c r="EET90" s="232"/>
      <c r="EEU90" s="232"/>
      <c r="EEV90" s="232"/>
      <c r="EEW90" s="232"/>
      <c r="EEX90" s="232"/>
      <c r="EEY90" s="232"/>
      <c r="EEZ90" s="232"/>
      <c r="EFA90" s="232"/>
      <c r="EFB90" s="232"/>
      <c r="EFC90" s="232"/>
      <c r="EFD90" s="232"/>
      <c r="EFE90" s="232"/>
      <c r="EFF90" s="232"/>
      <c r="EFG90" s="232"/>
      <c r="EFH90" s="232"/>
      <c r="EFI90" s="232"/>
      <c r="EFJ90" s="232"/>
      <c r="EFK90" s="232"/>
      <c r="EFL90" s="232"/>
      <c r="EFM90" s="232"/>
      <c r="EFN90" s="232"/>
      <c r="EFO90" s="232"/>
      <c r="EFP90" s="232"/>
      <c r="EFQ90" s="232"/>
      <c r="EFR90" s="232"/>
      <c r="EFS90" s="232"/>
      <c r="EFT90" s="232"/>
      <c r="EFU90" s="232"/>
      <c r="EFV90" s="232"/>
      <c r="EFW90" s="232"/>
      <c r="EFX90" s="232"/>
      <c r="EFY90" s="232"/>
      <c r="EFZ90" s="232"/>
      <c r="EGA90" s="232"/>
      <c r="EGB90" s="232"/>
      <c r="EGC90" s="232"/>
      <c r="EGD90" s="232"/>
      <c r="EGE90" s="232"/>
      <c r="EGF90" s="232"/>
      <c r="EGG90" s="232"/>
      <c r="EGH90" s="232"/>
      <c r="EGI90" s="232"/>
      <c r="EGJ90" s="232"/>
      <c r="EGK90" s="232"/>
      <c r="EGL90" s="232"/>
      <c r="EGM90" s="232"/>
      <c r="EGN90" s="232"/>
      <c r="EGO90" s="232"/>
      <c r="EGP90" s="232"/>
      <c r="EGQ90" s="232"/>
      <c r="EGR90" s="232"/>
      <c r="EGS90" s="232"/>
      <c r="EGT90" s="232"/>
      <c r="EGU90" s="232"/>
      <c r="EGV90" s="232"/>
      <c r="EGW90" s="232"/>
      <c r="EGX90" s="232"/>
      <c r="EGY90" s="232"/>
      <c r="EGZ90" s="232"/>
      <c r="EHA90" s="232"/>
      <c r="EHB90" s="232"/>
      <c r="EHC90" s="232"/>
      <c r="EHD90" s="232"/>
      <c r="EHE90" s="232"/>
      <c r="EHF90" s="232"/>
      <c r="EHG90" s="232"/>
      <c r="EHH90" s="232"/>
      <c r="EHI90" s="232"/>
      <c r="EHJ90" s="232"/>
      <c r="EHK90" s="232"/>
      <c r="EHL90" s="232"/>
      <c r="EHM90" s="232"/>
      <c r="EHN90" s="232"/>
      <c r="EHO90" s="232"/>
      <c r="EHP90" s="232"/>
      <c r="EHQ90" s="232"/>
      <c r="EHR90" s="232"/>
      <c r="EHS90" s="232"/>
      <c r="EHT90" s="232"/>
      <c r="EHU90" s="232"/>
      <c r="EHV90" s="232"/>
      <c r="EHW90" s="232"/>
      <c r="EHX90" s="232"/>
      <c r="EHY90" s="232"/>
      <c r="EHZ90" s="232"/>
      <c r="EIA90" s="232"/>
      <c r="EIB90" s="232"/>
      <c r="EIC90" s="232"/>
      <c r="EID90" s="232"/>
      <c r="EIE90" s="232"/>
      <c r="EIF90" s="232"/>
      <c r="EIG90" s="232"/>
      <c r="EIH90" s="232"/>
      <c r="EII90" s="232"/>
      <c r="EIJ90" s="232"/>
      <c r="EIK90" s="232"/>
      <c r="EIL90" s="232"/>
      <c r="EIM90" s="232"/>
      <c r="EIN90" s="232"/>
      <c r="EIO90" s="232"/>
      <c r="EIP90" s="232"/>
      <c r="EIQ90" s="232"/>
      <c r="EIR90" s="232"/>
      <c r="EIS90" s="232"/>
      <c r="EIT90" s="232"/>
      <c r="EIU90" s="232"/>
      <c r="EIV90" s="232"/>
      <c r="EIW90" s="232"/>
      <c r="EIX90" s="232"/>
      <c r="EIY90" s="232"/>
      <c r="EIZ90" s="232"/>
      <c r="EJA90" s="232"/>
      <c r="EJB90" s="232"/>
      <c r="EJC90" s="232"/>
      <c r="EJD90" s="232"/>
      <c r="EJE90" s="232"/>
      <c r="EJF90" s="232"/>
      <c r="EJG90" s="232"/>
      <c r="EJH90" s="232"/>
      <c r="EJI90" s="232"/>
      <c r="EJJ90" s="232"/>
      <c r="EJK90" s="232"/>
      <c r="EJL90" s="232"/>
      <c r="EJM90" s="232"/>
      <c r="EJN90" s="232"/>
      <c r="EJO90" s="232"/>
      <c r="EJP90" s="232"/>
      <c r="EJQ90" s="232"/>
      <c r="EJR90" s="232"/>
      <c r="EJS90" s="232"/>
      <c r="EJT90" s="232"/>
      <c r="EJU90" s="232"/>
      <c r="EJV90" s="232"/>
      <c r="EJW90" s="232"/>
      <c r="EJX90" s="232"/>
      <c r="EJY90" s="232"/>
      <c r="EJZ90" s="232"/>
      <c r="EKA90" s="232"/>
      <c r="EKB90" s="232"/>
      <c r="EKC90" s="232"/>
      <c r="EKD90" s="232"/>
      <c r="EKE90" s="232"/>
      <c r="EKF90" s="232"/>
      <c r="EKG90" s="232"/>
      <c r="EKH90" s="232"/>
      <c r="EKI90" s="232"/>
      <c r="EKJ90" s="232"/>
      <c r="EKK90" s="232"/>
      <c r="EKL90" s="232"/>
      <c r="EKM90" s="232"/>
      <c r="EKN90" s="232"/>
      <c r="EKO90" s="232"/>
      <c r="EKP90" s="232"/>
      <c r="EKQ90" s="232"/>
      <c r="EKR90" s="232"/>
      <c r="EKS90" s="232"/>
      <c r="EKT90" s="232"/>
      <c r="EKU90" s="232"/>
      <c r="EKV90" s="232"/>
      <c r="EKW90" s="232"/>
      <c r="EKX90" s="232"/>
      <c r="EKY90" s="232"/>
      <c r="EKZ90" s="232"/>
      <c r="ELA90" s="232"/>
      <c r="ELB90" s="232"/>
      <c r="ELC90" s="232"/>
      <c r="ELD90" s="232"/>
      <c r="ELE90" s="232"/>
      <c r="ELF90" s="232"/>
      <c r="ELG90" s="232"/>
      <c r="ELH90" s="232"/>
      <c r="ELI90" s="232"/>
      <c r="ELJ90" s="232"/>
      <c r="ELK90" s="232"/>
      <c r="ELL90" s="232"/>
      <c r="ELM90" s="232"/>
      <c r="ELN90" s="232"/>
      <c r="ELO90" s="232"/>
      <c r="ELP90" s="232"/>
      <c r="ELQ90" s="232"/>
      <c r="ELR90" s="232"/>
      <c r="ELS90" s="232"/>
      <c r="ELT90" s="232"/>
      <c r="ELU90" s="232"/>
      <c r="ELV90" s="232"/>
      <c r="ELW90" s="232"/>
      <c r="ELX90" s="232"/>
      <c r="ELY90" s="232"/>
      <c r="ELZ90" s="232"/>
      <c r="EMA90" s="232"/>
      <c r="EMB90" s="232"/>
      <c r="EMC90" s="232"/>
      <c r="EMD90" s="232"/>
      <c r="EME90" s="232"/>
      <c r="EMF90" s="232"/>
      <c r="EMG90" s="232"/>
      <c r="EMH90" s="232"/>
      <c r="EMI90" s="232"/>
      <c r="EMJ90" s="232"/>
      <c r="EMK90" s="232"/>
      <c r="EML90" s="232"/>
      <c r="EMM90" s="232"/>
      <c r="EMN90" s="232"/>
      <c r="EMO90" s="232"/>
      <c r="EMP90" s="232"/>
      <c r="EMQ90" s="232"/>
      <c r="EMR90" s="232"/>
      <c r="EMS90" s="232"/>
      <c r="EMT90" s="232"/>
      <c r="EMU90" s="232"/>
      <c r="EMV90" s="232"/>
      <c r="EMW90" s="232"/>
      <c r="EMX90" s="232"/>
      <c r="EMY90" s="232"/>
      <c r="EMZ90" s="232"/>
      <c r="ENA90" s="232"/>
      <c r="ENB90" s="232"/>
      <c r="ENC90" s="232"/>
      <c r="END90" s="232"/>
      <c r="ENE90" s="232"/>
      <c r="ENF90" s="232"/>
      <c r="ENG90" s="232"/>
      <c r="ENH90" s="232"/>
      <c r="ENI90" s="232"/>
      <c r="ENJ90" s="232"/>
      <c r="ENK90" s="232"/>
      <c r="ENL90" s="232"/>
      <c r="ENM90" s="232"/>
      <c r="ENN90" s="232"/>
      <c r="ENO90" s="232"/>
      <c r="ENP90" s="232"/>
      <c r="ENQ90" s="232"/>
      <c r="ENR90" s="232"/>
      <c r="ENS90" s="232"/>
      <c r="ENT90" s="232"/>
      <c r="ENU90" s="232"/>
      <c r="ENV90" s="232"/>
      <c r="ENW90" s="232"/>
      <c r="ENX90" s="232"/>
      <c r="ENY90" s="232"/>
      <c r="ENZ90" s="232"/>
      <c r="EOA90" s="232"/>
      <c r="EOB90" s="232"/>
      <c r="EOC90" s="232"/>
      <c r="EOD90" s="232"/>
      <c r="EOE90" s="232"/>
      <c r="EOF90" s="232"/>
      <c r="EOG90" s="232"/>
      <c r="EOH90" s="232"/>
      <c r="EOI90" s="232"/>
      <c r="EOJ90" s="232"/>
      <c r="EOK90" s="232"/>
      <c r="EOL90" s="232"/>
      <c r="EOM90" s="232"/>
      <c r="EON90" s="232"/>
      <c r="EOO90" s="232"/>
      <c r="EOP90" s="232"/>
      <c r="EOQ90" s="232"/>
      <c r="EOR90" s="232"/>
      <c r="EOS90" s="232"/>
      <c r="EOT90" s="232"/>
      <c r="EOU90" s="232"/>
      <c r="EOV90" s="232"/>
      <c r="EOW90" s="232"/>
      <c r="EOX90" s="232"/>
      <c r="EOY90" s="232"/>
      <c r="EOZ90" s="232"/>
      <c r="EPA90" s="232"/>
      <c r="EPB90" s="232"/>
      <c r="EPC90" s="232"/>
      <c r="EPD90" s="232"/>
      <c r="EPE90" s="232"/>
      <c r="EPF90" s="232"/>
      <c r="EPG90" s="232"/>
      <c r="EPH90" s="232"/>
      <c r="EPI90" s="232"/>
      <c r="EPJ90" s="232"/>
      <c r="EPK90" s="232"/>
      <c r="EPL90" s="232"/>
      <c r="EPM90" s="232"/>
      <c r="EPN90" s="232"/>
      <c r="EPO90" s="232"/>
      <c r="EPP90" s="232"/>
      <c r="EPQ90" s="232"/>
      <c r="EPR90" s="232"/>
      <c r="EPS90" s="232"/>
      <c r="EPT90" s="232"/>
      <c r="EPU90" s="232"/>
      <c r="EPV90" s="232"/>
      <c r="EPW90" s="232"/>
      <c r="EPX90" s="232"/>
      <c r="EPY90" s="232"/>
      <c r="EPZ90" s="232"/>
      <c r="EQA90" s="232"/>
      <c r="EQB90" s="232"/>
      <c r="EQC90" s="232"/>
      <c r="EQD90" s="232"/>
      <c r="EQE90" s="232"/>
      <c r="EQF90" s="232"/>
      <c r="EQG90" s="232"/>
      <c r="EQH90" s="232"/>
      <c r="EQI90" s="232"/>
      <c r="EQJ90" s="232"/>
      <c r="EQK90" s="232"/>
      <c r="EQL90" s="232"/>
      <c r="EQM90" s="232"/>
      <c r="EQN90" s="232"/>
      <c r="EQO90" s="232"/>
      <c r="EQP90" s="232"/>
      <c r="EQQ90" s="232"/>
      <c r="EQR90" s="232"/>
      <c r="EQS90" s="232"/>
      <c r="EQT90" s="232"/>
      <c r="EQU90" s="232"/>
      <c r="EQV90" s="232"/>
      <c r="EQW90" s="232"/>
      <c r="EQX90" s="232"/>
      <c r="EQY90" s="232"/>
      <c r="EQZ90" s="232"/>
      <c r="ERA90" s="232"/>
      <c r="ERB90" s="232"/>
      <c r="ERC90" s="232"/>
      <c r="ERD90" s="232"/>
      <c r="ERE90" s="232"/>
      <c r="ERF90" s="232"/>
      <c r="ERG90" s="232"/>
      <c r="ERH90" s="232"/>
      <c r="ERI90" s="232"/>
      <c r="ERJ90" s="232"/>
      <c r="ERK90" s="232"/>
      <c r="ERL90" s="232"/>
      <c r="ERM90" s="232"/>
      <c r="ERN90" s="232"/>
      <c r="ERO90" s="232"/>
      <c r="ERP90" s="232"/>
      <c r="ERQ90" s="232"/>
      <c r="ERR90" s="232"/>
      <c r="ERS90" s="232"/>
      <c r="ERT90" s="232"/>
      <c r="ERU90" s="232"/>
      <c r="ERV90" s="232"/>
      <c r="ERW90" s="232"/>
      <c r="ERX90" s="232"/>
      <c r="ERY90" s="232"/>
      <c r="ERZ90" s="232"/>
      <c r="ESA90" s="232"/>
      <c r="ESB90" s="232"/>
      <c r="ESC90" s="232"/>
      <c r="ESD90" s="232"/>
      <c r="ESE90" s="232"/>
      <c r="ESF90" s="232"/>
      <c r="ESG90" s="232"/>
      <c r="ESH90" s="232"/>
      <c r="ESI90" s="232"/>
      <c r="ESJ90" s="232"/>
      <c r="ESK90" s="232"/>
      <c r="ESL90" s="232"/>
      <c r="ESM90" s="232"/>
      <c r="ESN90" s="232"/>
      <c r="ESO90" s="232"/>
      <c r="ESP90" s="232"/>
      <c r="ESQ90" s="232"/>
      <c r="ESR90" s="232"/>
      <c r="ESS90" s="232"/>
      <c r="EST90" s="232"/>
      <c r="ESU90" s="232"/>
      <c r="ESV90" s="232"/>
      <c r="ESW90" s="232"/>
      <c r="ESX90" s="232"/>
      <c r="ESY90" s="232"/>
      <c r="ESZ90" s="232"/>
      <c r="ETA90" s="232"/>
      <c r="ETB90" s="232"/>
      <c r="ETC90" s="232"/>
      <c r="ETD90" s="232"/>
      <c r="ETE90" s="232"/>
      <c r="ETF90" s="232"/>
      <c r="ETG90" s="232"/>
      <c r="ETH90" s="232"/>
      <c r="ETI90" s="232"/>
      <c r="ETJ90" s="232"/>
      <c r="ETK90" s="232"/>
      <c r="ETL90" s="232"/>
      <c r="ETM90" s="232"/>
      <c r="ETN90" s="232"/>
      <c r="ETO90" s="232"/>
      <c r="ETP90" s="232"/>
      <c r="ETQ90" s="232"/>
      <c r="ETR90" s="232"/>
      <c r="ETS90" s="232"/>
      <c r="ETT90" s="232"/>
      <c r="ETU90" s="232"/>
      <c r="ETV90" s="232"/>
      <c r="ETW90" s="232"/>
      <c r="ETX90" s="232"/>
      <c r="ETY90" s="232"/>
      <c r="ETZ90" s="232"/>
      <c r="EUA90" s="232"/>
      <c r="EUB90" s="232"/>
      <c r="EUC90" s="232"/>
      <c r="EUD90" s="232"/>
      <c r="EUE90" s="232"/>
      <c r="EUF90" s="232"/>
      <c r="EUG90" s="232"/>
      <c r="EUH90" s="232"/>
      <c r="EUI90" s="232"/>
      <c r="EUJ90" s="232"/>
      <c r="EUK90" s="232"/>
      <c r="EUL90" s="232"/>
      <c r="EUM90" s="232"/>
      <c r="EUN90" s="232"/>
      <c r="EUO90" s="232"/>
      <c r="EUP90" s="232"/>
      <c r="EUQ90" s="232"/>
      <c r="EUR90" s="232"/>
      <c r="EUS90" s="232"/>
      <c r="EUT90" s="232"/>
      <c r="EUU90" s="232"/>
      <c r="EUV90" s="232"/>
      <c r="EUW90" s="232"/>
      <c r="EUX90" s="232"/>
      <c r="EUY90" s="232"/>
      <c r="EUZ90" s="232"/>
      <c r="EVA90" s="232"/>
      <c r="EVB90" s="232"/>
      <c r="EVC90" s="232"/>
      <c r="EVD90" s="232"/>
      <c r="EVE90" s="232"/>
      <c r="EVF90" s="232"/>
      <c r="EVG90" s="232"/>
      <c r="EVH90" s="232"/>
      <c r="EVI90" s="232"/>
      <c r="EVJ90" s="232"/>
      <c r="EVK90" s="232"/>
      <c r="EVL90" s="232"/>
      <c r="EVM90" s="232"/>
      <c r="EVN90" s="232"/>
      <c r="EVO90" s="232"/>
      <c r="EVP90" s="232"/>
      <c r="EVQ90" s="232"/>
      <c r="EVR90" s="232"/>
      <c r="EVS90" s="232"/>
      <c r="EVT90" s="232"/>
      <c r="EVU90" s="232"/>
      <c r="EVV90" s="232"/>
      <c r="EVW90" s="232"/>
      <c r="EVX90" s="232"/>
      <c r="EVY90" s="232"/>
      <c r="EVZ90" s="232"/>
      <c r="EWA90" s="232"/>
      <c r="EWB90" s="232"/>
      <c r="EWC90" s="232"/>
      <c r="EWD90" s="232"/>
      <c r="EWE90" s="232"/>
      <c r="EWF90" s="232"/>
      <c r="EWG90" s="232"/>
      <c r="EWH90" s="232"/>
      <c r="EWI90" s="232"/>
      <c r="EWJ90" s="232"/>
      <c r="EWK90" s="232"/>
      <c r="EWL90" s="232"/>
      <c r="EWM90" s="232"/>
      <c r="EWN90" s="232"/>
      <c r="EWO90" s="232"/>
      <c r="EWP90" s="232"/>
      <c r="EWQ90" s="232"/>
      <c r="EWR90" s="232"/>
      <c r="EWS90" s="232"/>
      <c r="EWT90" s="232"/>
      <c r="EWU90" s="232"/>
      <c r="EWV90" s="232"/>
      <c r="EWW90" s="232"/>
      <c r="EWX90" s="232"/>
      <c r="EWY90" s="232"/>
      <c r="EWZ90" s="232"/>
      <c r="EXA90" s="232"/>
      <c r="EXB90" s="232"/>
      <c r="EXC90" s="232"/>
      <c r="EXD90" s="232"/>
      <c r="EXE90" s="232"/>
      <c r="EXF90" s="232"/>
      <c r="EXG90" s="232"/>
      <c r="EXH90" s="232"/>
      <c r="EXI90" s="232"/>
      <c r="EXJ90" s="232"/>
      <c r="EXK90" s="232"/>
      <c r="EXL90" s="232"/>
      <c r="EXM90" s="232"/>
      <c r="EXN90" s="232"/>
      <c r="EXO90" s="232"/>
      <c r="EXP90" s="232"/>
      <c r="EXQ90" s="232"/>
      <c r="EXR90" s="232"/>
      <c r="EXS90" s="232"/>
      <c r="EXT90" s="232"/>
      <c r="EXU90" s="232"/>
      <c r="EXV90" s="232"/>
      <c r="EXW90" s="232"/>
      <c r="EXX90" s="232"/>
      <c r="EXY90" s="232"/>
      <c r="EXZ90" s="232"/>
      <c r="EYA90" s="232"/>
      <c r="EYB90" s="232"/>
      <c r="EYC90" s="232"/>
      <c r="EYD90" s="232"/>
      <c r="EYE90" s="232"/>
      <c r="EYF90" s="232"/>
      <c r="EYG90" s="232"/>
      <c r="EYH90" s="232"/>
      <c r="EYI90" s="232"/>
      <c r="EYJ90" s="232"/>
      <c r="EYK90" s="232"/>
      <c r="EYL90" s="232"/>
      <c r="EYM90" s="232"/>
      <c r="EYN90" s="232"/>
      <c r="EYO90" s="232"/>
      <c r="EYP90" s="232"/>
      <c r="EYQ90" s="232"/>
      <c r="EYR90" s="232"/>
      <c r="EYS90" s="232"/>
      <c r="EYT90" s="232"/>
      <c r="EYU90" s="232"/>
      <c r="EYV90" s="232"/>
      <c r="EYW90" s="232"/>
      <c r="EYX90" s="232"/>
      <c r="EYY90" s="232"/>
      <c r="EYZ90" s="232"/>
      <c r="EZA90" s="232"/>
      <c r="EZB90" s="232"/>
      <c r="EZC90" s="232"/>
      <c r="EZD90" s="232"/>
      <c r="EZE90" s="232"/>
      <c r="EZF90" s="232"/>
      <c r="EZG90" s="232"/>
      <c r="EZH90" s="232"/>
      <c r="EZI90" s="232"/>
      <c r="EZJ90" s="232"/>
      <c r="EZK90" s="232"/>
      <c r="EZL90" s="232"/>
      <c r="EZM90" s="232"/>
      <c r="EZN90" s="232"/>
      <c r="EZO90" s="232"/>
      <c r="EZP90" s="232"/>
      <c r="EZQ90" s="232"/>
      <c r="EZR90" s="232"/>
      <c r="EZS90" s="232"/>
      <c r="EZT90" s="232"/>
      <c r="EZU90" s="232"/>
      <c r="EZV90" s="232"/>
      <c r="EZW90" s="232"/>
      <c r="EZX90" s="232"/>
      <c r="EZY90" s="232"/>
      <c r="EZZ90" s="232"/>
      <c r="FAA90" s="232"/>
      <c r="FAB90" s="232"/>
      <c r="FAC90" s="232"/>
      <c r="FAD90" s="232"/>
      <c r="FAE90" s="232"/>
      <c r="FAF90" s="232"/>
      <c r="FAG90" s="232"/>
      <c r="FAH90" s="232"/>
      <c r="FAI90" s="232"/>
      <c r="FAJ90" s="232"/>
      <c r="FAK90" s="232"/>
      <c r="FAL90" s="232"/>
      <c r="FAM90" s="232"/>
      <c r="FAN90" s="232"/>
      <c r="FAO90" s="232"/>
      <c r="FAP90" s="232"/>
      <c r="FAQ90" s="232"/>
      <c r="FAR90" s="232"/>
      <c r="FAS90" s="232"/>
      <c r="FAT90" s="232"/>
      <c r="FAU90" s="232"/>
      <c r="FAV90" s="232"/>
      <c r="FAW90" s="232"/>
      <c r="FAX90" s="232"/>
      <c r="FAY90" s="232"/>
      <c r="FAZ90" s="232"/>
      <c r="FBA90" s="232"/>
      <c r="FBB90" s="232"/>
      <c r="FBC90" s="232"/>
      <c r="FBD90" s="232"/>
      <c r="FBE90" s="232"/>
      <c r="FBF90" s="232"/>
      <c r="FBG90" s="232"/>
      <c r="FBH90" s="232"/>
      <c r="FBI90" s="232"/>
      <c r="FBJ90" s="232"/>
      <c r="FBK90" s="232"/>
      <c r="FBL90" s="232"/>
      <c r="FBM90" s="232"/>
      <c r="FBN90" s="232"/>
      <c r="FBO90" s="232"/>
      <c r="FBP90" s="232"/>
      <c r="FBQ90" s="232"/>
      <c r="FBR90" s="232"/>
      <c r="FBS90" s="232"/>
      <c r="FBT90" s="232"/>
      <c r="FBU90" s="232"/>
      <c r="FBV90" s="232"/>
      <c r="FBW90" s="232"/>
      <c r="FBX90" s="232"/>
      <c r="FBY90" s="232"/>
      <c r="FBZ90" s="232"/>
      <c r="FCA90" s="232"/>
      <c r="FCB90" s="232"/>
      <c r="FCC90" s="232"/>
      <c r="FCD90" s="232"/>
      <c r="FCE90" s="232"/>
      <c r="FCF90" s="232"/>
      <c r="FCG90" s="232"/>
      <c r="FCH90" s="232"/>
      <c r="FCI90" s="232"/>
      <c r="FCJ90" s="232"/>
      <c r="FCK90" s="232"/>
      <c r="FCL90" s="232"/>
      <c r="FCM90" s="232"/>
      <c r="FCN90" s="232"/>
      <c r="FCO90" s="232"/>
      <c r="FCP90" s="232"/>
      <c r="FCQ90" s="232"/>
      <c r="FCR90" s="232"/>
      <c r="FCS90" s="232"/>
      <c r="FCT90" s="232"/>
      <c r="FCU90" s="232"/>
      <c r="FCV90" s="232"/>
      <c r="FCW90" s="232"/>
      <c r="FCX90" s="232"/>
      <c r="FCY90" s="232"/>
      <c r="FCZ90" s="232"/>
      <c r="FDA90" s="232"/>
      <c r="FDB90" s="232"/>
      <c r="FDC90" s="232"/>
      <c r="FDD90" s="232"/>
      <c r="FDE90" s="232"/>
      <c r="FDF90" s="232"/>
      <c r="FDG90" s="232"/>
      <c r="FDH90" s="232"/>
      <c r="FDI90" s="232"/>
      <c r="FDJ90" s="232"/>
      <c r="FDK90" s="232"/>
      <c r="FDL90" s="232"/>
      <c r="FDM90" s="232"/>
      <c r="FDN90" s="232"/>
      <c r="FDO90" s="232"/>
      <c r="FDP90" s="232"/>
      <c r="FDQ90" s="232"/>
      <c r="FDR90" s="232"/>
      <c r="FDS90" s="232"/>
      <c r="FDT90" s="232"/>
      <c r="FDU90" s="232"/>
      <c r="FDV90" s="232"/>
      <c r="FDW90" s="232"/>
      <c r="FDX90" s="232"/>
      <c r="FDY90" s="232"/>
      <c r="FDZ90" s="232"/>
      <c r="FEA90" s="232"/>
      <c r="FEB90" s="232"/>
      <c r="FEC90" s="232"/>
      <c r="FED90" s="232"/>
      <c r="FEE90" s="232"/>
      <c r="FEF90" s="232"/>
      <c r="FEG90" s="232"/>
      <c r="FEH90" s="232"/>
      <c r="FEI90" s="232"/>
      <c r="FEJ90" s="232"/>
      <c r="FEK90" s="232"/>
      <c r="FEL90" s="232"/>
      <c r="FEM90" s="232"/>
      <c r="FEN90" s="232"/>
      <c r="FEO90" s="232"/>
      <c r="FEP90" s="232"/>
      <c r="FEQ90" s="232"/>
      <c r="FER90" s="232"/>
      <c r="FES90" s="232"/>
      <c r="FET90" s="232"/>
      <c r="FEU90" s="232"/>
      <c r="FEV90" s="232"/>
      <c r="FEW90" s="232"/>
      <c r="FEX90" s="232"/>
      <c r="FEY90" s="232"/>
      <c r="FEZ90" s="232"/>
      <c r="FFA90" s="232"/>
      <c r="FFB90" s="232"/>
      <c r="FFC90" s="232"/>
      <c r="FFD90" s="232"/>
      <c r="FFE90" s="232"/>
      <c r="FFF90" s="232"/>
      <c r="FFG90" s="232"/>
      <c r="FFH90" s="232"/>
      <c r="FFI90" s="232"/>
      <c r="FFJ90" s="232"/>
      <c r="FFK90" s="232"/>
      <c r="FFL90" s="232"/>
      <c r="FFM90" s="232"/>
      <c r="FFN90" s="232"/>
      <c r="FFO90" s="232"/>
      <c r="FFP90" s="232"/>
      <c r="FFQ90" s="232"/>
      <c r="FFR90" s="232"/>
      <c r="FFS90" s="232"/>
      <c r="FFT90" s="232"/>
      <c r="FFU90" s="232"/>
      <c r="FFV90" s="232"/>
      <c r="FFW90" s="232"/>
      <c r="FFX90" s="232"/>
      <c r="FFY90" s="232"/>
      <c r="FFZ90" s="232"/>
      <c r="FGA90" s="232"/>
      <c r="FGB90" s="232"/>
      <c r="FGC90" s="232"/>
      <c r="FGD90" s="232"/>
      <c r="FGE90" s="232"/>
      <c r="FGF90" s="232"/>
      <c r="FGG90" s="232"/>
      <c r="FGH90" s="232"/>
      <c r="FGI90" s="232"/>
      <c r="FGJ90" s="232"/>
      <c r="FGK90" s="232"/>
      <c r="FGL90" s="232"/>
      <c r="FGM90" s="232"/>
      <c r="FGN90" s="232"/>
      <c r="FGO90" s="232"/>
      <c r="FGP90" s="232"/>
      <c r="FGQ90" s="232"/>
      <c r="FGR90" s="232"/>
      <c r="FGS90" s="232"/>
      <c r="FGT90" s="232"/>
      <c r="FGU90" s="232"/>
      <c r="FGV90" s="232"/>
      <c r="FGW90" s="232"/>
      <c r="FGX90" s="232"/>
      <c r="FGY90" s="232"/>
      <c r="FGZ90" s="232"/>
      <c r="FHA90" s="232"/>
      <c r="FHB90" s="232"/>
      <c r="FHC90" s="232"/>
      <c r="FHD90" s="232"/>
      <c r="FHE90" s="232"/>
      <c r="FHF90" s="232"/>
      <c r="FHG90" s="232"/>
      <c r="FHH90" s="232"/>
      <c r="FHI90" s="232"/>
      <c r="FHJ90" s="232"/>
      <c r="FHK90" s="232"/>
      <c r="FHL90" s="232"/>
      <c r="FHM90" s="232"/>
      <c r="FHN90" s="232"/>
      <c r="FHO90" s="232"/>
      <c r="FHP90" s="232"/>
      <c r="FHQ90" s="232"/>
      <c r="FHR90" s="232"/>
      <c r="FHS90" s="232"/>
      <c r="FHT90" s="232"/>
      <c r="FHU90" s="232"/>
      <c r="FHV90" s="232"/>
      <c r="FHW90" s="232"/>
      <c r="FHX90" s="232"/>
      <c r="FHY90" s="232"/>
      <c r="FHZ90" s="232"/>
      <c r="FIA90" s="232"/>
      <c r="FIB90" s="232"/>
      <c r="FIC90" s="232"/>
      <c r="FID90" s="232"/>
      <c r="FIE90" s="232"/>
      <c r="FIF90" s="232"/>
      <c r="FIG90" s="232"/>
      <c r="FIH90" s="232"/>
      <c r="FII90" s="232"/>
      <c r="FIJ90" s="232"/>
      <c r="FIK90" s="232"/>
      <c r="FIL90" s="232"/>
      <c r="FIM90" s="232"/>
      <c r="FIN90" s="232"/>
      <c r="FIO90" s="232"/>
      <c r="FIP90" s="232"/>
      <c r="FIQ90" s="232"/>
      <c r="FIR90" s="232"/>
      <c r="FIS90" s="232"/>
      <c r="FIT90" s="232"/>
      <c r="FIU90" s="232"/>
      <c r="FIV90" s="232"/>
      <c r="FIW90" s="232"/>
      <c r="FIX90" s="232"/>
      <c r="FIY90" s="232"/>
      <c r="FIZ90" s="232"/>
      <c r="FJA90" s="232"/>
      <c r="FJB90" s="232"/>
      <c r="FJC90" s="232"/>
      <c r="FJD90" s="232"/>
      <c r="FJE90" s="232"/>
      <c r="FJF90" s="232"/>
      <c r="FJG90" s="232"/>
      <c r="FJH90" s="232"/>
      <c r="FJI90" s="232"/>
      <c r="FJJ90" s="232"/>
      <c r="FJK90" s="232"/>
      <c r="FJL90" s="232"/>
      <c r="FJM90" s="232"/>
      <c r="FJN90" s="232"/>
      <c r="FJO90" s="232"/>
      <c r="FJP90" s="232"/>
      <c r="FJQ90" s="232"/>
      <c r="FJR90" s="232"/>
      <c r="FJS90" s="232"/>
      <c r="FJT90" s="232"/>
      <c r="FJU90" s="232"/>
      <c r="FJV90" s="232"/>
      <c r="FJW90" s="232"/>
      <c r="FJX90" s="232"/>
      <c r="FJY90" s="232"/>
      <c r="FJZ90" s="232"/>
      <c r="FKA90" s="232"/>
      <c r="FKB90" s="232"/>
      <c r="FKC90" s="232"/>
      <c r="FKD90" s="232"/>
      <c r="FKE90" s="232"/>
      <c r="FKF90" s="232"/>
      <c r="FKG90" s="232"/>
      <c r="FKH90" s="232"/>
      <c r="FKI90" s="232"/>
      <c r="FKJ90" s="232"/>
      <c r="FKK90" s="232"/>
      <c r="FKL90" s="232"/>
      <c r="FKM90" s="232"/>
      <c r="FKN90" s="232"/>
      <c r="FKO90" s="232"/>
      <c r="FKP90" s="232"/>
      <c r="FKQ90" s="232"/>
      <c r="FKR90" s="232"/>
      <c r="FKS90" s="232"/>
      <c r="FKT90" s="232"/>
      <c r="FKU90" s="232"/>
      <c r="FKV90" s="232"/>
      <c r="FKW90" s="232"/>
      <c r="FKX90" s="232"/>
      <c r="FKY90" s="232"/>
      <c r="FKZ90" s="232"/>
      <c r="FLA90" s="232"/>
      <c r="FLB90" s="232"/>
      <c r="FLC90" s="232"/>
      <c r="FLD90" s="232"/>
      <c r="FLE90" s="232"/>
      <c r="FLF90" s="232"/>
      <c r="FLG90" s="232"/>
      <c r="FLH90" s="232"/>
      <c r="FLI90" s="232"/>
      <c r="FLJ90" s="232"/>
      <c r="FLK90" s="232"/>
      <c r="FLL90" s="232"/>
      <c r="FLM90" s="232"/>
      <c r="FLN90" s="232"/>
      <c r="FLO90" s="232"/>
      <c r="FLP90" s="232"/>
      <c r="FLQ90" s="232"/>
      <c r="FLR90" s="232"/>
      <c r="FLS90" s="232"/>
      <c r="FLT90" s="232"/>
      <c r="FLU90" s="232"/>
      <c r="FLV90" s="232"/>
      <c r="FLW90" s="232"/>
      <c r="FLX90" s="232"/>
      <c r="FLY90" s="232"/>
      <c r="FLZ90" s="232"/>
      <c r="FMA90" s="232"/>
      <c r="FMB90" s="232"/>
      <c r="FMC90" s="232"/>
      <c r="FMD90" s="232"/>
      <c r="FME90" s="232"/>
      <c r="FMF90" s="232"/>
      <c r="FMG90" s="232"/>
      <c r="FMH90" s="232"/>
      <c r="FMI90" s="232"/>
      <c r="FMJ90" s="232"/>
      <c r="FMK90" s="232"/>
      <c r="FML90" s="232"/>
      <c r="FMM90" s="232"/>
      <c r="FMN90" s="232"/>
      <c r="FMO90" s="232"/>
      <c r="FMP90" s="232"/>
      <c r="FMQ90" s="232"/>
      <c r="FMR90" s="232"/>
      <c r="FMS90" s="232"/>
      <c r="FMT90" s="232"/>
      <c r="FMU90" s="232"/>
      <c r="FMV90" s="232"/>
      <c r="FMW90" s="232"/>
      <c r="FMX90" s="232"/>
      <c r="FMY90" s="232"/>
      <c r="FMZ90" s="232"/>
      <c r="FNA90" s="232"/>
      <c r="FNB90" s="232"/>
      <c r="FNC90" s="232"/>
      <c r="FND90" s="232"/>
      <c r="FNE90" s="232"/>
      <c r="FNF90" s="232"/>
      <c r="FNG90" s="232"/>
      <c r="FNH90" s="232"/>
      <c r="FNI90" s="232"/>
      <c r="FNJ90" s="232"/>
      <c r="FNK90" s="232"/>
      <c r="FNL90" s="232"/>
      <c r="FNM90" s="232"/>
      <c r="FNN90" s="232"/>
      <c r="FNO90" s="232"/>
      <c r="FNP90" s="232"/>
      <c r="FNQ90" s="232"/>
      <c r="FNR90" s="232"/>
      <c r="FNS90" s="232"/>
      <c r="FNT90" s="232"/>
      <c r="FNU90" s="232"/>
      <c r="FNV90" s="232"/>
      <c r="FNW90" s="232"/>
      <c r="FNX90" s="232"/>
      <c r="FNY90" s="232"/>
      <c r="FNZ90" s="232"/>
      <c r="FOA90" s="232"/>
      <c r="FOB90" s="232"/>
      <c r="FOC90" s="232"/>
      <c r="FOD90" s="232"/>
      <c r="FOE90" s="232"/>
      <c r="FOF90" s="232"/>
      <c r="FOG90" s="232"/>
      <c r="FOH90" s="232"/>
      <c r="FOI90" s="232"/>
      <c r="FOJ90" s="232"/>
      <c r="FOK90" s="232"/>
      <c r="FOL90" s="232"/>
      <c r="FOM90" s="232"/>
      <c r="FON90" s="232"/>
      <c r="FOO90" s="232"/>
      <c r="FOP90" s="232"/>
      <c r="FOQ90" s="232"/>
      <c r="FOR90" s="232"/>
      <c r="FOS90" s="232"/>
      <c r="FOT90" s="232"/>
      <c r="FOU90" s="232"/>
      <c r="FOV90" s="232"/>
      <c r="FOW90" s="232"/>
      <c r="FOX90" s="232"/>
      <c r="FOY90" s="232"/>
      <c r="FOZ90" s="232"/>
      <c r="FPA90" s="232"/>
      <c r="FPB90" s="232"/>
      <c r="FPC90" s="232"/>
      <c r="FPD90" s="232"/>
      <c r="FPE90" s="232"/>
      <c r="FPF90" s="232"/>
      <c r="FPG90" s="232"/>
      <c r="FPH90" s="232"/>
      <c r="FPI90" s="232"/>
      <c r="FPJ90" s="232"/>
      <c r="FPK90" s="232"/>
      <c r="FPL90" s="232"/>
      <c r="FPM90" s="232"/>
      <c r="FPN90" s="232"/>
      <c r="FPO90" s="232"/>
      <c r="FPP90" s="232"/>
      <c r="FPQ90" s="232"/>
      <c r="FPR90" s="232"/>
      <c r="FPS90" s="232"/>
      <c r="FPT90" s="232"/>
      <c r="FPU90" s="232"/>
      <c r="FPV90" s="232"/>
      <c r="FPW90" s="232"/>
      <c r="FPX90" s="232"/>
      <c r="FPY90" s="232"/>
      <c r="FPZ90" s="232"/>
      <c r="FQA90" s="232"/>
      <c r="FQB90" s="232"/>
      <c r="FQC90" s="232"/>
      <c r="FQD90" s="232"/>
      <c r="FQE90" s="232"/>
      <c r="FQF90" s="232"/>
      <c r="FQG90" s="232"/>
      <c r="FQH90" s="232"/>
      <c r="FQI90" s="232"/>
      <c r="FQJ90" s="232"/>
      <c r="FQK90" s="232"/>
      <c r="FQL90" s="232"/>
      <c r="FQM90" s="232"/>
      <c r="FQN90" s="232"/>
      <c r="FQO90" s="232"/>
      <c r="FQP90" s="232"/>
      <c r="FQQ90" s="232"/>
      <c r="FQR90" s="232"/>
      <c r="FQS90" s="232"/>
      <c r="FQT90" s="232"/>
      <c r="FQU90" s="232"/>
      <c r="FQV90" s="232"/>
      <c r="FQW90" s="232"/>
      <c r="FQX90" s="232"/>
      <c r="FQY90" s="232"/>
      <c r="FQZ90" s="232"/>
      <c r="FRA90" s="232"/>
      <c r="FRB90" s="232"/>
      <c r="FRC90" s="232"/>
      <c r="FRD90" s="232"/>
      <c r="FRE90" s="232"/>
      <c r="FRF90" s="232"/>
      <c r="FRG90" s="232"/>
      <c r="FRH90" s="232"/>
      <c r="FRI90" s="232"/>
      <c r="FRJ90" s="232"/>
      <c r="FRK90" s="232"/>
      <c r="FRL90" s="232"/>
      <c r="FRM90" s="232"/>
      <c r="FRN90" s="232"/>
      <c r="FRO90" s="232"/>
      <c r="FRP90" s="232"/>
      <c r="FRQ90" s="232"/>
      <c r="FRR90" s="232"/>
      <c r="FRS90" s="232"/>
      <c r="FRT90" s="232"/>
      <c r="FRU90" s="232"/>
      <c r="FRV90" s="232"/>
      <c r="FRW90" s="232"/>
      <c r="FRX90" s="232"/>
      <c r="FRY90" s="232"/>
      <c r="FRZ90" s="232"/>
      <c r="FSA90" s="232"/>
      <c r="FSB90" s="232"/>
      <c r="FSC90" s="232"/>
      <c r="FSD90" s="232"/>
      <c r="FSE90" s="232"/>
      <c r="FSF90" s="232"/>
      <c r="FSG90" s="232"/>
      <c r="FSH90" s="232"/>
      <c r="FSI90" s="232"/>
      <c r="FSJ90" s="232"/>
      <c r="FSK90" s="232"/>
      <c r="FSL90" s="232"/>
      <c r="FSM90" s="232"/>
      <c r="FSN90" s="232"/>
      <c r="FSO90" s="232"/>
      <c r="FSP90" s="232"/>
      <c r="FSQ90" s="232"/>
      <c r="FSR90" s="232"/>
      <c r="FSS90" s="232"/>
      <c r="FST90" s="232"/>
      <c r="FSU90" s="232"/>
      <c r="FSV90" s="232"/>
      <c r="FSW90" s="232"/>
      <c r="FSX90" s="232"/>
      <c r="FSY90" s="232"/>
      <c r="FSZ90" s="232"/>
      <c r="FTA90" s="232"/>
      <c r="FTB90" s="232"/>
      <c r="FTC90" s="232"/>
      <c r="FTD90" s="232"/>
      <c r="FTE90" s="232"/>
      <c r="FTF90" s="232"/>
      <c r="FTG90" s="232"/>
      <c r="FTH90" s="232"/>
      <c r="FTI90" s="232"/>
      <c r="FTJ90" s="232"/>
      <c r="FTK90" s="232"/>
      <c r="FTL90" s="232"/>
      <c r="FTM90" s="232"/>
      <c r="FTN90" s="232"/>
      <c r="FTO90" s="232"/>
      <c r="FTP90" s="232"/>
      <c r="FTQ90" s="232"/>
      <c r="FTR90" s="232"/>
      <c r="FTS90" s="232"/>
      <c r="FTT90" s="232"/>
      <c r="FTU90" s="232"/>
      <c r="FTV90" s="232"/>
      <c r="FTW90" s="232"/>
      <c r="FTX90" s="232"/>
      <c r="FTY90" s="232"/>
      <c r="FTZ90" s="232"/>
      <c r="FUA90" s="232"/>
      <c r="FUB90" s="232"/>
      <c r="FUC90" s="232"/>
      <c r="FUD90" s="232"/>
      <c r="FUE90" s="232"/>
      <c r="FUF90" s="232"/>
      <c r="FUG90" s="232"/>
      <c r="FUH90" s="232"/>
      <c r="FUI90" s="232"/>
      <c r="FUJ90" s="232"/>
      <c r="FUK90" s="232"/>
      <c r="FUL90" s="232"/>
      <c r="FUM90" s="232"/>
      <c r="FUN90" s="232"/>
      <c r="FUO90" s="232"/>
      <c r="FUP90" s="232"/>
      <c r="FUQ90" s="232"/>
      <c r="FUR90" s="232"/>
      <c r="FUS90" s="232"/>
      <c r="FUT90" s="232"/>
      <c r="FUU90" s="232"/>
      <c r="FUV90" s="232"/>
      <c r="FUW90" s="232"/>
      <c r="FUX90" s="232"/>
      <c r="FUY90" s="232"/>
      <c r="FUZ90" s="232"/>
      <c r="FVA90" s="232"/>
      <c r="FVB90" s="232"/>
      <c r="FVC90" s="232"/>
      <c r="FVD90" s="232"/>
      <c r="FVE90" s="232"/>
      <c r="FVF90" s="232"/>
      <c r="FVG90" s="232"/>
      <c r="FVH90" s="232"/>
      <c r="FVI90" s="232"/>
      <c r="FVJ90" s="232"/>
      <c r="FVK90" s="232"/>
      <c r="FVL90" s="232"/>
      <c r="FVM90" s="232"/>
      <c r="FVN90" s="232"/>
      <c r="FVO90" s="232"/>
      <c r="FVP90" s="232"/>
      <c r="FVQ90" s="232"/>
      <c r="FVR90" s="232"/>
      <c r="FVS90" s="232"/>
      <c r="FVT90" s="232"/>
      <c r="FVU90" s="232"/>
      <c r="FVV90" s="232"/>
      <c r="FVW90" s="232"/>
      <c r="FVX90" s="232"/>
      <c r="FVY90" s="232"/>
      <c r="FVZ90" s="232"/>
      <c r="FWA90" s="232"/>
      <c r="FWB90" s="232"/>
      <c r="FWC90" s="232"/>
      <c r="FWD90" s="232"/>
      <c r="FWE90" s="232"/>
      <c r="FWF90" s="232"/>
      <c r="FWG90" s="232"/>
      <c r="FWH90" s="232"/>
      <c r="FWI90" s="232"/>
      <c r="FWJ90" s="232"/>
      <c r="FWK90" s="232"/>
      <c r="FWL90" s="232"/>
      <c r="FWM90" s="232"/>
      <c r="FWN90" s="232"/>
      <c r="FWO90" s="232"/>
      <c r="FWP90" s="232"/>
      <c r="FWQ90" s="232"/>
      <c r="FWR90" s="232"/>
      <c r="FWS90" s="232"/>
      <c r="FWT90" s="232"/>
      <c r="FWU90" s="232"/>
      <c r="FWV90" s="232"/>
      <c r="FWW90" s="232"/>
      <c r="FWX90" s="232"/>
      <c r="FWY90" s="232"/>
      <c r="FWZ90" s="232"/>
      <c r="FXA90" s="232"/>
      <c r="FXB90" s="232"/>
      <c r="FXC90" s="232"/>
      <c r="FXD90" s="232"/>
      <c r="FXE90" s="232"/>
      <c r="FXF90" s="232"/>
      <c r="FXG90" s="232"/>
      <c r="FXH90" s="232"/>
      <c r="FXI90" s="232"/>
      <c r="FXJ90" s="232"/>
      <c r="FXK90" s="232"/>
      <c r="FXL90" s="232"/>
      <c r="FXM90" s="232"/>
      <c r="FXN90" s="232"/>
      <c r="FXO90" s="232"/>
      <c r="FXP90" s="232"/>
      <c r="FXQ90" s="232"/>
      <c r="FXR90" s="232"/>
      <c r="FXS90" s="232"/>
      <c r="FXT90" s="232"/>
      <c r="FXU90" s="232"/>
      <c r="FXV90" s="232"/>
      <c r="FXW90" s="232"/>
      <c r="FXX90" s="232"/>
      <c r="FXY90" s="232"/>
      <c r="FXZ90" s="232"/>
      <c r="FYA90" s="232"/>
      <c r="FYB90" s="232"/>
      <c r="FYC90" s="232"/>
      <c r="FYD90" s="232"/>
      <c r="FYE90" s="232"/>
      <c r="FYF90" s="232"/>
      <c r="FYG90" s="232"/>
      <c r="FYH90" s="232"/>
      <c r="FYI90" s="232"/>
      <c r="FYJ90" s="232"/>
      <c r="FYK90" s="232"/>
      <c r="FYL90" s="232"/>
      <c r="FYM90" s="232"/>
      <c r="FYN90" s="232"/>
      <c r="FYO90" s="232"/>
      <c r="FYP90" s="232"/>
      <c r="FYQ90" s="232"/>
      <c r="FYR90" s="232"/>
      <c r="FYS90" s="232"/>
      <c r="FYT90" s="232"/>
      <c r="FYU90" s="232"/>
      <c r="FYV90" s="232"/>
      <c r="FYW90" s="232"/>
      <c r="FYX90" s="232"/>
      <c r="FYY90" s="232"/>
      <c r="FYZ90" s="232"/>
      <c r="FZA90" s="232"/>
      <c r="FZB90" s="232"/>
      <c r="FZC90" s="232"/>
      <c r="FZD90" s="232"/>
      <c r="FZE90" s="232"/>
      <c r="FZF90" s="232"/>
      <c r="FZG90" s="232"/>
      <c r="FZH90" s="232"/>
      <c r="FZI90" s="232"/>
      <c r="FZJ90" s="232"/>
      <c r="FZK90" s="232"/>
      <c r="FZL90" s="232"/>
      <c r="FZM90" s="232"/>
      <c r="FZN90" s="232"/>
      <c r="FZO90" s="232"/>
      <c r="FZP90" s="232"/>
      <c r="FZQ90" s="232"/>
      <c r="FZR90" s="232"/>
      <c r="FZS90" s="232"/>
      <c r="FZT90" s="232"/>
      <c r="FZU90" s="232"/>
      <c r="FZV90" s="232"/>
      <c r="FZW90" s="232"/>
      <c r="FZX90" s="232"/>
      <c r="FZY90" s="232"/>
      <c r="FZZ90" s="232"/>
      <c r="GAA90" s="232"/>
      <c r="GAB90" s="232"/>
      <c r="GAC90" s="232"/>
      <c r="GAD90" s="232"/>
      <c r="GAE90" s="232"/>
      <c r="GAF90" s="232"/>
      <c r="GAG90" s="232"/>
      <c r="GAH90" s="232"/>
      <c r="GAI90" s="232"/>
      <c r="GAJ90" s="232"/>
      <c r="GAK90" s="232"/>
      <c r="GAL90" s="232"/>
      <c r="GAM90" s="232"/>
      <c r="GAN90" s="232"/>
      <c r="GAO90" s="232"/>
      <c r="GAP90" s="232"/>
      <c r="GAQ90" s="232"/>
      <c r="GAR90" s="232"/>
      <c r="GAS90" s="232"/>
      <c r="GAT90" s="232"/>
      <c r="GAU90" s="232"/>
      <c r="GAV90" s="232"/>
      <c r="GAW90" s="232"/>
      <c r="GAX90" s="232"/>
      <c r="GAY90" s="232"/>
      <c r="GAZ90" s="232"/>
      <c r="GBA90" s="232"/>
      <c r="GBB90" s="232"/>
      <c r="GBC90" s="232"/>
      <c r="GBD90" s="232"/>
      <c r="GBE90" s="232"/>
      <c r="GBF90" s="232"/>
      <c r="GBG90" s="232"/>
      <c r="GBH90" s="232"/>
      <c r="GBI90" s="232"/>
      <c r="GBJ90" s="232"/>
      <c r="GBK90" s="232"/>
      <c r="GBL90" s="232"/>
      <c r="GBM90" s="232"/>
      <c r="GBN90" s="232"/>
      <c r="GBO90" s="232"/>
      <c r="GBP90" s="232"/>
      <c r="GBQ90" s="232"/>
      <c r="GBR90" s="232"/>
      <c r="GBS90" s="232"/>
      <c r="GBT90" s="232"/>
      <c r="GBU90" s="232"/>
      <c r="GBV90" s="232"/>
      <c r="GBW90" s="232"/>
      <c r="GBX90" s="232"/>
      <c r="GBY90" s="232"/>
      <c r="GBZ90" s="232"/>
      <c r="GCA90" s="232"/>
      <c r="GCB90" s="232"/>
      <c r="GCC90" s="232"/>
      <c r="GCD90" s="232"/>
      <c r="GCE90" s="232"/>
      <c r="GCF90" s="232"/>
      <c r="GCG90" s="232"/>
      <c r="GCH90" s="232"/>
      <c r="GCI90" s="232"/>
      <c r="GCJ90" s="232"/>
      <c r="GCK90" s="232"/>
      <c r="GCL90" s="232"/>
      <c r="GCM90" s="232"/>
      <c r="GCN90" s="232"/>
      <c r="GCO90" s="232"/>
      <c r="GCP90" s="232"/>
      <c r="GCQ90" s="232"/>
      <c r="GCR90" s="232"/>
      <c r="GCS90" s="232"/>
      <c r="GCT90" s="232"/>
      <c r="GCU90" s="232"/>
      <c r="GCV90" s="232"/>
      <c r="GCW90" s="232"/>
      <c r="GCX90" s="232"/>
      <c r="GCY90" s="232"/>
      <c r="GCZ90" s="232"/>
      <c r="GDA90" s="232"/>
      <c r="GDB90" s="232"/>
      <c r="GDC90" s="232"/>
      <c r="GDD90" s="232"/>
      <c r="GDE90" s="232"/>
      <c r="GDF90" s="232"/>
      <c r="GDG90" s="232"/>
      <c r="GDH90" s="232"/>
      <c r="GDI90" s="232"/>
      <c r="GDJ90" s="232"/>
      <c r="GDK90" s="232"/>
      <c r="GDL90" s="232"/>
      <c r="GDM90" s="232"/>
      <c r="GDN90" s="232"/>
      <c r="GDO90" s="232"/>
      <c r="GDP90" s="232"/>
      <c r="GDQ90" s="232"/>
      <c r="GDR90" s="232"/>
      <c r="GDS90" s="232"/>
      <c r="GDT90" s="232"/>
      <c r="GDU90" s="232"/>
      <c r="GDV90" s="232"/>
      <c r="GDW90" s="232"/>
      <c r="GDX90" s="232"/>
      <c r="GDY90" s="232"/>
      <c r="GDZ90" s="232"/>
      <c r="GEA90" s="232"/>
      <c r="GEB90" s="232"/>
      <c r="GEC90" s="232"/>
      <c r="GED90" s="232"/>
      <c r="GEE90" s="232"/>
      <c r="GEF90" s="232"/>
      <c r="GEG90" s="232"/>
      <c r="GEH90" s="232"/>
      <c r="GEI90" s="232"/>
      <c r="GEJ90" s="232"/>
      <c r="GEK90" s="232"/>
      <c r="GEL90" s="232"/>
      <c r="GEM90" s="232"/>
      <c r="GEN90" s="232"/>
      <c r="GEO90" s="232"/>
      <c r="GEP90" s="232"/>
      <c r="GEQ90" s="232"/>
      <c r="GER90" s="232"/>
      <c r="GES90" s="232"/>
      <c r="GET90" s="232"/>
      <c r="GEU90" s="232"/>
      <c r="GEV90" s="232"/>
      <c r="GEW90" s="232"/>
      <c r="GEX90" s="232"/>
      <c r="GEY90" s="232"/>
      <c r="GEZ90" s="232"/>
      <c r="GFA90" s="232"/>
      <c r="GFB90" s="232"/>
      <c r="GFC90" s="232"/>
      <c r="GFD90" s="232"/>
      <c r="GFE90" s="232"/>
      <c r="GFF90" s="232"/>
      <c r="GFG90" s="232"/>
      <c r="GFH90" s="232"/>
      <c r="GFI90" s="232"/>
      <c r="GFJ90" s="232"/>
      <c r="GFK90" s="232"/>
      <c r="GFL90" s="232"/>
      <c r="GFM90" s="232"/>
      <c r="GFN90" s="232"/>
      <c r="GFO90" s="232"/>
      <c r="GFP90" s="232"/>
      <c r="GFQ90" s="232"/>
      <c r="GFR90" s="232"/>
      <c r="GFS90" s="232"/>
      <c r="GFT90" s="232"/>
      <c r="GFU90" s="232"/>
      <c r="GFV90" s="232"/>
      <c r="GFW90" s="232"/>
      <c r="GFX90" s="232"/>
      <c r="GFY90" s="232"/>
      <c r="GFZ90" s="232"/>
      <c r="GGA90" s="232"/>
      <c r="GGB90" s="232"/>
      <c r="GGC90" s="232"/>
      <c r="GGD90" s="232"/>
      <c r="GGE90" s="232"/>
      <c r="GGF90" s="232"/>
      <c r="GGG90" s="232"/>
      <c r="GGH90" s="232"/>
      <c r="GGI90" s="232"/>
      <c r="GGJ90" s="232"/>
      <c r="GGK90" s="232"/>
      <c r="GGL90" s="232"/>
      <c r="GGM90" s="232"/>
      <c r="GGN90" s="232"/>
      <c r="GGO90" s="232"/>
      <c r="GGP90" s="232"/>
      <c r="GGQ90" s="232"/>
      <c r="GGR90" s="232"/>
      <c r="GGS90" s="232"/>
      <c r="GGT90" s="232"/>
      <c r="GGU90" s="232"/>
      <c r="GGV90" s="232"/>
      <c r="GGW90" s="232"/>
      <c r="GGX90" s="232"/>
      <c r="GGY90" s="232"/>
      <c r="GGZ90" s="232"/>
      <c r="GHA90" s="232"/>
      <c r="GHB90" s="232"/>
      <c r="GHC90" s="232"/>
      <c r="GHD90" s="232"/>
      <c r="GHE90" s="232"/>
      <c r="GHF90" s="232"/>
      <c r="GHG90" s="232"/>
      <c r="GHH90" s="232"/>
      <c r="GHI90" s="232"/>
      <c r="GHJ90" s="232"/>
      <c r="GHK90" s="232"/>
      <c r="GHL90" s="232"/>
      <c r="GHM90" s="232"/>
      <c r="GHN90" s="232"/>
      <c r="GHO90" s="232"/>
      <c r="GHP90" s="232"/>
      <c r="GHQ90" s="232"/>
      <c r="GHR90" s="232"/>
      <c r="GHS90" s="232"/>
      <c r="GHT90" s="232"/>
      <c r="GHU90" s="232"/>
      <c r="GHV90" s="232"/>
      <c r="GHW90" s="232"/>
      <c r="GHX90" s="232"/>
      <c r="GHY90" s="232"/>
      <c r="GHZ90" s="232"/>
      <c r="GIA90" s="232"/>
      <c r="GIB90" s="232"/>
      <c r="GIC90" s="232"/>
      <c r="GID90" s="232"/>
      <c r="GIE90" s="232"/>
      <c r="GIF90" s="232"/>
      <c r="GIG90" s="232"/>
      <c r="GIH90" s="232"/>
      <c r="GII90" s="232"/>
      <c r="GIJ90" s="232"/>
      <c r="GIK90" s="232"/>
      <c r="GIL90" s="232"/>
      <c r="GIM90" s="232"/>
      <c r="GIN90" s="232"/>
      <c r="GIO90" s="232"/>
      <c r="GIP90" s="232"/>
      <c r="GIQ90" s="232"/>
      <c r="GIR90" s="232"/>
      <c r="GIS90" s="232"/>
      <c r="GIT90" s="232"/>
      <c r="GIU90" s="232"/>
      <c r="GIV90" s="232"/>
      <c r="GIW90" s="232"/>
      <c r="GIX90" s="232"/>
      <c r="GIY90" s="232"/>
      <c r="GIZ90" s="232"/>
      <c r="GJA90" s="232"/>
      <c r="GJB90" s="232"/>
      <c r="GJC90" s="232"/>
      <c r="GJD90" s="232"/>
      <c r="GJE90" s="232"/>
      <c r="GJF90" s="232"/>
      <c r="GJG90" s="232"/>
      <c r="GJH90" s="232"/>
      <c r="GJI90" s="232"/>
      <c r="GJJ90" s="232"/>
      <c r="GJK90" s="232"/>
      <c r="GJL90" s="232"/>
      <c r="GJM90" s="232"/>
      <c r="GJN90" s="232"/>
      <c r="GJO90" s="232"/>
      <c r="GJP90" s="232"/>
      <c r="GJQ90" s="232"/>
      <c r="GJR90" s="232"/>
      <c r="GJS90" s="232"/>
      <c r="GJT90" s="232"/>
      <c r="GJU90" s="232"/>
      <c r="GJV90" s="232"/>
      <c r="GJW90" s="232"/>
      <c r="GJX90" s="232"/>
      <c r="GJY90" s="232"/>
      <c r="GJZ90" s="232"/>
      <c r="GKA90" s="232"/>
      <c r="GKB90" s="232"/>
      <c r="GKC90" s="232"/>
      <c r="GKD90" s="232"/>
      <c r="GKE90" s="232"/>
      <c r="GKF90" s="232"/>
      <c r="GKG90" s="232"/>
      <c r="GKH90" s="232"/>
      <c r="GKI90" s="232"/>
      <c r="GKJ90" s="232"/>
      <c r="GKK90" s="232"/>
      <c r="GKL90" s="232"/>
      <c r="GKM90" s="232"/>
      <c r="GKN90" s="232"/>
      <c r="GKO90" s="232"/>
      <c r="GKP90" s="232"/>
      <c r="GKQ90" s="232"/>
      <c r="GKR90" s="232"/>
      <c r="GKS90" s="232"/>
      <c r="GKT90" s="232"/>
      <c r="GKU90" s="232"/>
      <c r="GKV90" s="232"/>
      <c r="GKW90" s="232"/>
      <c r="GKX90" s="232"/>
      <c r="GKY90" s="232"/>
      <c r="GKZ90" s="232"/>
      <c r="GLA90" s="232"/>
      <c r="GLB90" s="232"/>
      <c r="GLC90" s="232"/>
      <c r="GLD90" s="232"/>
      <c r="GLE90" s="232"/>
      <c r="GLF90" s="232"/>
      <c r="GLG90" s="232"/>
      <c r="GLH90" s="232"/>
      <c r="GLI90" s="232"/>
      <c r="GLJ90" s="232"/>
      <c r="GLK90" s="232"/>
      <c r="GLL90" s="232"/>
      <c r="GLM90" s="232"/>
      <c r="GLN90" s="232"/>
      <c r="GLO90" s="232"/>
      <c r="GLP90" s="232"/>
      <c r="GLQ90" s="232"/>
      <c r="GLR90" s="232"/>
      <c r="GLS90" s="232"/>
      <c r="GLT90" s="232"/>
      <c r="GLU90" s="232"/>
      <c r="GLV90" s="232"/>
      <c r="GLW90" s="232"/>
      <c r="GLX90" s="232"/>
      <c r="GLY90" s="232"/>
      <c r="GLZ90" s="232"/>
      <c r="GMA90" s="232"/>
      <c r="GMB90" s="232"/>
      <c r="GMC90" s="232"/>
      <c r="GMD90" s="232"/>
      <c r="GME90" s="232"/>
      <c r="GMF90" s="232"/>
      <c r="GMG90" s="232"/>
      <c r="GMH90" s="232"/>
      <c r="GMI90" s="232"/>
      <c r="GMJ90" s="232"/>
      <c r="GMK90" s="232"/>
      <c r="GML90" s="232"/>
      <c r="GMM90" s="232"/>
      <c r="GMN90" s="232"/>
      <c r="GMO90" s="232"/>
      <c r="GMP90" s="232"/>
      <c r="GMQ90" s="232"/>
      <c r="GMR90" s="232"/>
      <c r="GMS90" s="232"/>
      <c r="GMT90" s="232"/>
      <c r="GMU90" s="232"/>
      <c r="GMV90" s="232"/>
      <c r="GMW90" s="232"/>
      <c r="GMX90" s="232"/>
      <c r="GMY90" s="232"/>
      <c r="GMZ90" s="232"/>
      <c r="GNA90" s="232"/>
      <c r="GNB90" s="232"/>
      <c r="GNC90" s="232"/>
      <c r="GND90" s="232"/>
      <c r="GNE90" s="232"/>
      <c r="GNF90" s="232"/>
      <c r="GNG90" s="232"/>
      <c r="GNH90" s="232"/>
      <c r="GNI90" s="232"/>
      <c r="GNJ90" s="232"/>
      <c r="GNK90" s="232"/>
      <c r="GNL90" s="232"/>
      <c r="GNM90" s="232"/>
      <c r="GNN90" s="232"/>
      <c r="GNO90" s="232"/>
      <c r="GNP90" s="232"/>
      <c r="GNQ90" s="232"/>
      <c r="GNR90" s="232"/>
      <c r="GNS90" s="232"/>
      <c r="GNT90" s="232"/>
      <c r="GNU90" s="232"/>
      <c r="GNV90" s="232"/>
      <c r="GNW90" s="232"/>
      <c r="GNX90" s="232"/>
      <c r="GNY90" s="232"/>
      <c r="GNZ90" s="232"/>
      <c r="GOA90" s="232"/>
      <c r="GOB90" s="232"/>
      <c r="GOC90" s="232"/>
      <c r="GOD90" s="232"/>
      <c r="GOE90" s="232"/>
      <c r="GOF90" s="232"/>
      <c r="GOG90" s="232"/>
      <c r="GOH90" s="232"/>
      <c r="GOI90" s="232"/>
      <c r="GOJ90" s="232"/>
      <c r="GOK90" s="232"/>
      <c r="GOL90" s="232"/>
      <c r="GOM90" s="232"/>
      <c r="GON90" s="232"/>
      <c r="GOO90" s="232"/>
      <c r="GOP90" s="232"/>
      <c r="GOQ90" s="232"/>
      <c r="GOR90" s="232"/>
      <c r="GOS90" s="232"/>
      <c r="GOT90" s="232"/>
      <c r="GOU90" s="232"/>
      <c r="GOV90" s="232"/>
      <c r="GOW90" s="232"/>
      <c r="GOX90" s="232"/>
      <c r="GOY90" s="232"/>
      <c r="GOZ90" s="232"/>
      <c r="GPA90" s="232"/>
      <c r="GPB90" s="232"/>
      <c r="GPC90" s="232"/>
      <c r="GPD90" s="232"/>
      <c r="GPE90" s="232"/>
      <c r="GPF90" s="232"/>
      <c r="GPG90" s="232"/>
      <c r="GPH90" s="232"/>
      <c r="GPI90" s="232"/>
      <c r="GPJ90" s="232"/>
      <c r="GPK90" s="232"/>
      <c r="GPL90" s="232"/>
      <c r="GPM90" s="232"/>
      <c r="GPN90" s="232"/>
      <c r="GPO90" s="232"/>
      <c r="GPP90" s="232"/>
      <c r="GPQ90" s="232"/>
      <c r="GPR90" s="232"/>
      <c r="GPS90" s="232"/>
      <c r="GPT90" s="232"/>
      <c r="GPU90" s="232"/>
      <c r="GPV90" s="232"/>
      <c r="GPW90" s="232"/>
      <c r="GPX90" s="232"/>
      <c r="GPY90" s="232"/>
      <c r="GPZ90" s="232"/>
      <c r="GQA90" s="232"/>
      <c r="GQB90" s="232"/>
      <c r="GQC90" s="232"/>
      <c r="GQD90" s="232"/>
      <c r="GQE90" s="232"/>
      <c r="GQF90" s="232"/>
      <c r="GQG90" s="232"/>
      <c r="GQH90" s="232"/>
      <c r="GQI90" s="232"/>
      <c r="GQJ90" s="232"/>
      <c r="GQK90" s="232"/>
      <c r="GQL90" s="232"/>
      <c r="GQM90" s="232"/>
      <c r="GQN90" s="232"/>
      <c r="GQO90" s="232"/>
      <c r="GQP90" s="232"/>
      <c r="GQQ90" s="232"/>
      <c r="GQR90" s="232"/>
      <c r="GQS90" s="232"/>
      <c r="GQT90" s="232"/>
      <c r="GQU90" s="232"/>
      <c r="GQV90" s="232"/>
      <c r="GQW90" s="232"/>
      <c r="GQX90" s="232"/>
      <c r="GQY90" s="232"/>
      <c r="GQZ90" s="232"/>
      <c r="GRA90" s="232"/>
      <c r="GRB90" s="232"/>
      <c r="GRC90" s="232"/>
      <c r="GRD90" s="232"/>
      <c r="GRE90" s="232"/>
      <c r="GRF90" s="232"/>
      <c r="GRG90" s="232"/>
      <c r="GRH90" s="232"/>
      <c r="GRI90" s="232"/>
      <c r="GRJ90" s="232"/>
      <c r="GRK90" s="232"/>
      <c r="GRL90" s="232"/>
      <c r="GRM90" s="232"/>
      <c r="GRN90" s="232"/>
      <c r="GRO90" s="232"/>
      <c r="GRP90" s="232"/>
      <c r="GRQ90" s="232"/>
      <c r="GRR90" s="232"/>
      <c r="GRS90" s="232"/>
      <c r="GRT90" s="232"/>
      <c r="GRU90" s="232"/>
      <c r="GRV90" s="232"/>
      <c r="GRW90" s="232"/>
      <c r="GRX90" s="232"/>
      <c r="GRY90" s="232"/>
      <c r="GRZ90" s="232"/>
      <c r="GSA90" s="232"/>
      <c r="GSB90" s="232"/>
      <c r="GSC90" s="232"/>
      <c r="GSD90" s="232"/>
      <c r="GSE90" s="232"/>
      <c r="GSF90" s="232"/>
      <c r="GSG90" s="232"/>
      <c r="GSH90" s="232"/>
      <c r="GSI90" s="232"/>
      <c r="GSJ90" s="232"/>
      <c r="GSK90" s="232"/>
      <c r="GSL90" s="232"/>
      <c r="GSM90" s="232"/>
      <c r="GSN90" s="232"/>
      <c r="GSO90" s="232"/>
      <c r="GSP90" s="232"/>
      <c r="GSQ90" s="232"/>
      <c r="GSR90" s="232"/>
      <c r="GSS90" s="232"/>
      <c r="GST90" s="232"/>
      <c r="GSU90" s="232"/>
      <c r="GSV90" s="232"/>
      <c r="GSW90" s="232"/>
      <c r="GSX90" s="232"/>
      <c r="GSY90" s="232"/>
      <c r="GSZ90" s="232"/>
      <c r="GTA90" s="232"/>
      <c r="GTB90" s="232"/>
      <c r="GTC90" s="232"/>
      <c r="GTD90" s="232"/>
      <c r="GTE90" s="232"/>
      <c r="GTF90" s="232"/>
      <c r="GTG90" s="232"/>
      <c r="GTH90" s="232"/>
      <c r="GTI90" s="232"/>
      <c r="GTJ90" s="232"/>
      <c r="GTK90" s="232"/>
      <c r="GTL90" s="232"/>
      <c r="GTM90" s="232"/>
      <c r="GTN90" s="232"/>
      <c r="GTO90" s="232"/>
      <c r="GTP90" s="232"/>
      <c r="GTQ90" s="232"/>
      <c r="GTR90" s="232"/>
      <c r="GTS90" s="232"/>
      <c r="GTT90" s="232"/>
      <c r="GTU90" s="232"/>
      <c r="GTV90" s="232"/>
      <c r="GTW90" s="232"/>
      <c r="GTX90" s="232"/>
      <c r="GTY90" s="232"/>
      <c r="GTZ90" s="232"/>
      <c r="GUA90" s="232"/>
      <c r="GUB90" s="232"/>
      <c r="GUC90" s="232"/>
      <c r="GUD90" s="232"/>
      <c r="GUE90" s="232"/>
      <c r="GUF90" s="232"/>
      <c r="GUG90" s="232"/>
      <c r="GUH90" s="232"/>
      <c r="GUI90" s="232"/>
      <c r="GUJ90" s="232"/>
      <c r="GUK90" s="232"/>
      <c r="GUL90" s="232"/>
      <c r="GUM90" s="232"/>
      <c r="GUN90" s="232"/>
      <c r="GUO90" s="232"/>
      <c r="GUP90" s="232"/>
      <c r="GUQ90" s="232"/>
      <c r="GUR90" s="232"/>
      <c r="GUS90" s="232"/>
      <c r="GUT90" s="232"/>
      <c r="GUU90" s="232"/>
      <c r="GUV90" s="232"/>
      <c r="GUW90" s="232"/>
      <c r="GUX90" s="232"/>
      <c r="GUY90" s="232"/>
      <c r="GUZ90" s="232"/>
      <c r="GVA90" s="232"/>
      <c r="GVB90" s="232"/>
      <c r="GVC90" s="232"/>
      <c r="GVD90" s="232"/>
      <c r="GVE90" s="232"/>
      <c r="GVF90" s="232"/>
      <c r="GVG90" s="232"/>
      <c r="GVH90" s="232"/>
      <c r="GVI90" s="232"/>
      <c r="GVJ90" s="232"/>
      <c r="GVK90" s="232"/>
      <c r="GVL90" s="232"/>
      <c r="GVM90" s="232"/>
      <c r="GVN90" s="232"/>
      <c r="GVO90" s="232"/>
      <c r="GVP90" s="232"/>
      <c r="GVQ90" s="232"/>
      <c r="GVR90" s="232"/>
      <c r="GVS90" s="232"/>
      <c r="GVT90" s="232"/>
      <c r="GVU90" s="232"/>
      <c r="GVV90" s="232"/>
      <c r="GVW90" s="232"/>
      <c r="GVX90" s="232"/>
      <c r="GVY90" s="232"/>
      <c r="GVZ90" s="232"/>
      <c r="GWA90" s="232"/>
      <c r="GWB90" s="232"/>
      <c r="GWC90" s="232"/>
      <c r="GWD90" s="232"/>
      <c r="GWE90" s="232"/>
      <c r="GWF90" s="232"/>
      <c r="GWG90" s="232"/>
      <c r="GWH90" s="232"/>
      <c r="GWI90" s="232"/>
      <c r="GWJ90" s="232"/>
      <c r="GWK90" s="232"/>
      <c r="GWL90" s="232"/>
      <c r="GWM90" s="232"/>
      <c r="GWN90" s="232"/>
      <c r="GWO90" s="232"/>
      <c r="GWP90" s="232"/>
      <c r="GWQ90" s="232"/>
      <c r="GWR90" s="232"/>
      <c r="GWS90" s="232"/>
      <c r="GWT90" s="232"/>
      <c r="GWU90" s="232"/>
      <c r="GWV90" s="232"/>
      <c r="GWW90" s="232"/>
      <c r="GWX90" s="232"/>
      <c r="GWY90" s="232"/>
      <c r="GWZ90" s="232"/>
      <c r="GXA90" s="232"/>
      <c r="GXB90" s="232"/>
      <c r="GXC90" s="232"/>
      <c r="GXD90" s="232"/>
      <c r="GXE90" s="232"/>
      <c r="GXF90" s="232"/>
      <c r="GXG90" s="232"/>
      <c r="GXH90" s="232"/>
      <c r="GXI90" s="232"/>
      <c r="GXJ90" s="232"/>
      <c r="GXK90" s="232"/>
      <c r="GXL90" s="232"/>
      <c r="GXM90" s="232"/>
      <c r="GXN90" s="232"/>
      <c r="GXO90" s="232"/>
      <c r="GXP90" s="232"/>
      <c r="GXQ90" s="232"/>
      <c r="GXR90" s="232"/>
      <c r="GXS90" s="232"/>
      <c r="GXT90" s="232"/>
      <c r="GXU90" s="232"/>
      <c r="GXV90" s="232"/>
      <c r="GXW90" s="232"/>
      <c r="GXX90" s="232"/>
      <c r="GXY90" s="232"/>
      <c r="GXZ90" s="232"/>
      <c r="GYA90" s="232"/>
      <c r="GYB90" s="232"/>
      <c r="GYC90" s="232"/>
      <c r="GYD90" s="232"/>
      <c r="GYE90" s="232"/>
      <c r="GYF90" s="232"/>
      <c r="GYG90" s="232"/>
      <c r="GYH90" s="232"/>
      <c r="GYI90" s="232"/>
      <c r="GYJ90" s="232"/>
      <c r="GYK90" s="232"/>
      <c r="GYL90" s="232"/>
      <c r="GYM90" s="232"/>
      <c r="GYN90" s="232"/>
      <c r="GYO90" s="232"/>
      <c r="GYP90" s="232"/>
      <c r="GYQ90" s="232"/>
      <c r="GYR90" s="232"/>
      <c r="GYS90" s="232"/>
      <c r="GYT90" s="232"/>
      <c r="GYU90" s="232"/>
      <c r="GYV90" s="232"/>
      <c r="GYW90" s="232"/>
      <c r="GYX90" s="232"/>
      <c r="GYY90" s="232"/>
      <c r="GYZ90" s="232"/>
      <c r="GZA90" s="232"/>
      <c r="GZB90" s="232"/>
      <c r="GZC90" s="232"/>
      <c r="GZD90" s="232"/>
      <c r="GZE90" s="232"/>
      <c r="GZF90" s="232"/>
      <c r="GZG90" s="232"/>
      <c r="GZH90" s="232"/>
      <c r="GZI90" s="232"/>
      <c r="GZJ90" s="232"/>
      <c r="GZK90" s="232"/>
      <c r="GZL90" s="232"/>
      <c r="GZM90" s="232"/>
      <c r="GZN90" s="232"/>
      <c r="GZO90" s="232"/>
      <c r="GZP90" s="232"/>
      <c r="GZQ90" s="232"/>
      <c r="GZR90" s="232"/>
      <c r="GZS90" s="232"/>
      <c r="GZT90" s="232"/>
      <c r="GZU90" s="232"/>
      <c r="GZV90" s="232"/>
      <c r="GZW90" s="232"/>
      <c r="GZX90" s="232"/>
      <c r="GZY90" s="232"/>
      <c r="GZZ90" s="232"/>
      <c r="HAA90" s="232"/>
      <c r="HAB90" s="232"/>
      <c r="HAC90" s="232"/>
      <c r="HAD90" s="232"/>
      <c r="HAE90" s="232"/>
      <c r="HAF90" s="232"/>
      <c r="HAG90" s="232"/>
      <c r="HAH90" s="232"/>
      <c r="HAI90" s="232"/>
      <c r="HAJ90" s="232"/>
      <c r="HAK90" s="232"/>
      <c r="HAL90" s="232"/>
      <c r="HAM90" s="232"/>
      <c r="HAN90" s="232"/>
      <c r="HAO90" s="232"/>
      <c r="HAP90" s="232"/>
      <c r="HAQ90" s="232"/>
      <c r="HAR90" s="232"/>
      <c r="HAS90" s="232"/>
      <c r="HAT90" s="232"/>
      <c r="HAU90" s="232"/>
      <c r="HAV90" s="232"/>
      <c r="HAW90" s="232"/>
      <c r="HAX90" s="232"/>
      <c r="HAY90" s="232"/>
      <c r="HAZ90" s="232"/>
      <c r="HBA90" s="232"/>
      <c r="HBB90" s="232"/>
      <c r="HBC90" s="232"/>
      <c r="HBD90" s="232"/>
      <c r="HBE90" s="232"/>
      <c r="HBF90" s="232"/>
      <c r="HBG90" s="232"/>
      <c r="HBH90" s="232"/>
      <c r="HBI90" s="232"/>
      <c r="HBJ90" s="232"/>
      <c r="HBK90" s="232"/>
      <c r="HBL90" s="232"/>
      <c r="HBM90" s="232"/>
      <c r="HBN90" s="232"/>
      <c r="HBO90" s="232"/>
      <c r="HBP90" s="232"/>
      <c r="HBQ90" s="232"/>
      <c r="HBR90" s="232"/>
      <c r="HBS90" s="232"/>
      <c r="HBT90" s="232"/>
      <c r="HBU90" s="232"/>
      <c r="HBV90" s="232"/>
      <c r="HBW90" s="232"/>
      <c r="HBX90" s="232"/>
      <c r="HBY90" s="232"/>
      <c r="HBZ90" s="232"/>
      <c r="HCA90" s="232"/>
      <c r="HCB90" s="232"/>
      <c r="HCC90" s="232"/>
      <c r="HCD90" s="232"/>
      <c r="HCE90" s="232"/>
      <c r="HCF90" s="232"/>
      <c r="HCG90" s="232"/>
      <c r="HCH90" s="232"/>
      <c r="HCI90" s="232"/>
      <c r="HCJ90" s="232"/>
      <c r="HCK90" s="232"/>
      <c r="HCL90" s="232"/>
      <c r="HCM90" s="232"/>
      <c r="HCN90" s="232"/>
      <c r="HCO90" s="232"/>
      <c r="HCP90" s="232"/>
      <c r="HCQ90" s="232"/>
      <c r="HCR90" s="232"/>
      <c r="HCS90" s="232"/>
      <c r="HCT90" s="232"/>
      <c r="HCU90" s="232"/>
      <c r="HCV90" s="232"/>
      <c r="HCW90" s="232"/>
      <c r="HCX90" s="232"/>
      <c r="HCY90" s="232"/>
      <c r="HCZ90" s="232"/>
      <c r="HDA90" s="232"/>
      <c r="HDB90" s="232"/>
      <c r="HDC90" s="232"/>
      <c r="HDD90" s="232"/>
      <c r="HDE90" s="232"/>
      <c r="HDF90" s="232"/>
      <c r="HDG90" s="232"/>
      <c r="HDH90" s="232"/>
      <c r="HDI90" s="232"/>
      <c r="HDJ90" s="232"/>
      <c r="HDK90" s="232"/>
      <c r="HDL90" s="232"/>
      <c r="HDM90" s="232"/>
      <c r="HDN90" s="232"/>
      <c r="HDO90" s="232"/>
      <c r="HDP90" s="232"/>
      <c r="HDQ90" s="232"/>
      <c r="HDR90" s="232"/>
      <c r="HDS90" s="232"/>
      <c r="HDT90" s="232"/>
      <c r="HDU90" s="232"/>
      <c r="HDV90" s="232"/>
      <c r="HDW90" s="232"/>
      <c r="HDX90" s="232"/>
      <c r="HDY90" s="232"/>
      <c r="HDZ90" s="232"/>
      <c r="HEA90" s="232"/>
      <c r="HEB90" s="232"/>
      <c r="HEC90" s="232"/>
      <c r="HED90" s="232"/>
      <c r="HEE90" s="232"/>
      <c r="HEF90" s="232"/>
      <c r="HEG90" s="232"/>
      <c r="HEH90" s="232"/>
      <c r="HEI90" s="232"/>
      <c r="HEJ90" s="232"/>
      <c r="HEK90" s="232"/>
      <c r="HEL90" s="232"/>
      <c r="HEM90" s="232"/>
      <c r="HEN90" s="232"/>
      <c r="HEO90" s="232"/>
      <c r="HEP90" s="232"/>
      <c r="HEQ90" s="232"/>
      <c r="HER90" s="232"/>
      <c r="HES90" s="232"/>
      <c r="HET90" s="232"/>
      <c r="HEU90" s="232"/>
      <c r="HEV90" s="232"/>
      <c r="HEW90" s="232"/>
      <c r="HEX90" s="232"/>
      <c r="HEY90" s="232"/>
      <c r="HEZ90" s="232"/>
      <c r="HFA90" s="232"/>
      <c r="HFB90" s="232"/>
      <c r="HFC90" s="232"/>
      <c r="HFD90" s="232"/>
      <c r="HFE90" s="232"/>
      <c r="HFF90" s="232"/>
      <c r="HFG90" s="232"/>
      <c r="HFH90" s="232"/>
      <c r="HFI90" s="232"/>
      <c r="HFJ90" s="232"/>
      <c r="HFK90" s="232"/>
      <c r="HFL90" s="232"/>
      <c r="HFM90" s="232"/>
      <c r="HFN90" s="232"/>
      <c r="HFO90" s="232"/>
      <c r="HFP90" s="232"/>
      <c r="HFQ90" s="232"/>
      <c r="HFR90" s="232"/>
      <c r="HFS90" s="232"/>
      <c r="HFT90" s="232"/>
      <c r="HFU90" s="232"/>
      <c r="HFV90" s="232"/>
      <c r="HFW90" s="232"/>
      <c r="HFX90" s="232"/>
      <c r="HFY90" s="232"/>
      <c r="HFZ90" s="232"/>
      <c r="HGA90" s="232"/>
      <c r="HGB90" s="232"/>
      <c r="HGC90" s="232"/>
      <c r="HGD90" s="232"/>
      <c r="HGE90" s="232"/>
      <c r="HGF90" s="232"/>
      <c r="HGG90" s="232"/>
      <c r="HGH90" s="232"/>
      <c r="HGI90" s="232"/>
      <c r="HGJ90" s="232"/>
      <c r="HGK90" s="232"/>
      <c r="HGL90" s="232"/>
      <c r="HGM90" s="232"/>
      <c r="HGN90" s="232"/>
      <c r="HGO90" s="232"/>
      <c r="HGP90" s="232"/>
      <c r="HGQ90" s="232"/>
      <c r="HGR90" s="232"/>
      <c r="HGS90" s="232"/>
      <c r="HGT90" s="232"/>
      <c r="HGU90" s="232"/>
      <c r="HGV90" s="232"/>
      <c r="HGW90" s="232"/>
      <c r="HGX90" s="232"/>
      <c r="HGY90" s="232"/>
      <c r="HGZ90" s="232"/>
      <c r="HHA90" s="232"/>
      <c r="HHB90" s="232"/>
      <c r="HHC90" s="232"/>
      <c r="HHD90" s="232"/>
      <c r="HHE90" s="232"/>
      <c r="HHF90" s="232"/>
      <c r="HHG90" s="232"/>
      <c r="HHH90" s="232"/>
      <c r="HHI90" s="232"/>
      <c r="HHJ90" s="232"/>
      <c r="HHK90" s="232"/>
      <c r="HHL90" s="232"/>
      <c r="HHM90" s="232"/>
      <c r="HHN90" s="232"/>
      <c r="HHO90" s="232"/>
      <c r="HHP90" s="232"/>
      <c r="HHQ90" s="232"/>
      <c r="HHR90" s="232"/>
      <c r="HHS90" s="232"/>
      <c r="HHT90" s="232"/>
      <c r="HHU90" s="232"/>
      <c r="HHV90" s="232"/>
      <c r="HHW90" s="232"/>
      <c r="HHX90" s="232"/>
      <c r="HHY90" s="232"/>
      <c r="HHZ90" s="232"/>
      <c r="HIA90" s="232"/>
      <c r="HIB90" s="232"/>
      <c r="HIC90" s="232"/>
      <c r="HID90" s="232"/>
      <c r="HIE90" s="232"/>
      <c r="HIF90" s="232"/>
      <c r="HIG90" s="232"/>
      <c r="HIH90" s="232"/>
      <c r="HII90" s="232"/>
      <c r="HIJ90" s="232"/>
      <c r="HIK90" s="232"/>
      <c r="HIL90" s="232"/>
      <c r="HIM90" s="232"/>
      <c r="HIN90" s="232"/>
      <c r="HIO90" s="232"/>
      <c r="HIP90" s="232"/>
      <c r="HIQ90" s="232"/>
      <c r="HIR90" s="232"/>
      <c r="HIS90" s="232"/>
      <c r="HIT90" s="232"/>
      <c r="HIU90" s="232"/>
      <c r="HIV90" s="232"/>
      <c r="HIW90" s="232"/>
      <c r="HIX90" s="232"/>
      <c r="HIY90" s="232"/>
      <c r="HIZ90" s="232"/>
      <c r="HJA90" s="232"/>
      <c r="HJB90" s="232"/>
      <c r="HJC90" s="232"/>
      <c r="HJD90" s="232"/>
      <c r="HJE90" s="232"/>
      <c r="HJF90" s="232"/>
      <c r="HJG90" s="232"/>
      <c r="HJH90" s="232"/>
      <c r="HJI90" s="232"/>
      <c r="HJJ90" s="232"/>
      <c r="HJK90" s="232"/>
      <c r="HJL90" s="232"/>
      <c r="HJM90" s="232"/>
      <c r="HJN90" s="232"/>
      <c r="HJO90" s="232"/>
      <c r="HJP90" s="232"/>
      <c r="HJQ90" s="232"/>
      <c r="HJR90" s="232"/>
      <c r="HJS90" s="232"/>
      <c r="HJT90" s="232"/>
      <c r="HJU90" s="232"/>
      <c r="HJV90" s="232"/>
      <c r="HJW90" s="232"/>
      <c r="HJX90" s="232"/>
      <c r="HJY90" s="232"/>
      <c r="HJZ90" s="232"/>
      <c r="HKA90" s="232"/>
      <c r="HKB90" s="232"/>
      <c r="HKC90" s="232"/>
      <c r="HKD90" s="232"/>
      <c r="HKE90" s="232"/>
      <c r="HKF90" s="232"/>
      <c r="HKG90" s="232"/>
      <c r="HKH90" s="232"/>
      <c r="HKI90" s="232"/>
      <c r="HKJ90" s="232"/>
      <c r="HKK90" s="232"/>
      <c r="HKL90" s="232"/>
      <c r="HKM90" s="232"/>
      <c r="HKN90" s="232"/>
      <c r="HKO90" s="232"/>
      <c r="HKP90" s="232"/>
      <c r="HKQ90" s="232"/>
      <c r="HKR90" s="232"/>
      <c r="HKS90" s="232"/>
      <c r="HKT90" s="232"/>
      <c r="HKU90" s="232"/>
      <c r="HKV90" s="232"/>
      <c r="HKW90" s="232"/>
      <c r="HKX90" s="232"/>
      <c r="HKY90" s="232"/>
      <c r="HKZ90" s="232"/>
      <c r="HLA90" s="232"/>
      <c r="HLB90" s="232"/>
      <c r="HLC90" s="232"/>
      <c r="HLD90" s="232"/>
      <c r="HLE90" s="232"/>
      <c r="HLF90" s="232"/>
      <c r="HLG90" s="232"/>
      <c r="HLH90" s="232"/>
      <c r="HLI90" s="232"/>
      <c r="HLJ90" s="232"/>
      <c r="HLK90" s="232"/>
      <c r="HLL90" s="232"/>
      <c r="HLM90" s="232"/>
      <c r="HLN90" s="232"/>
      <c r="HLO90" s="232"/>
      <c r="HLP90" s="232"/>
      <c r="HLQ90" s="232"/>
      <c r="HLR90" s="232"/>
      <c r="HLS90" s="232"/>
      <c r="HLT90" s="232"/>
      <c r="HLU90" s="232"/>
      <c r="HLV90" s="232"/>
      <c r="HLW90" s="232"/>
      <c r="HLX90" s="232"/>
      <c r="HLY90" s="232"/>
      <c r="HLZ90" s="232"/>
      <c r="HMA90" s="232"/>
      <c r="HMB90" s="232"/>
      <c r="HMC90" s="232"/>
      <c r="HMD90" s="232"/>
      <c r="HME90" s="232"/>
      <c r="HMF90" s="232"/>
      <c r="HMG90" s="232"/>
      <c r="HMH90" s="232"/>
      <c r="HMI90" s="232"/>
      <c r="HMJ90" s="232"/>
      <c r="HMK90" s="232"/>
      <c r="HML90" s="232"/>
      <c r="HMM90" s="232"/>
      <c r="HMN90" s="232"/>
      <c r="HMO90" s="232"/>
      <c r="HMP90" s="232"/>
      <c r="HMQ90" s="232"/>
      <c r="HMR90" s="232"/>
      <c r="HMS90" s="232"/>
      <c r="HMT90" s="232"/>
      <c r="HMU90" s="232"/>
      <c r="HMV90" s="232"/>
      <c r="HMW90" s="232"/>
      <c r="HMX90" s="232"/>
      <c r="HMY90" s="232"/>
      <c r="HMZ90" s="232"/>
      <c r="HNA90" s="232"/>
      <c r="HNB90" s="232"/>
      <c r="HNC90" s="232"/>
      <c r="HND90" s="232"/>
      <c r="HNE90" s="232"/>
      <c r="HNF90" s="232"/>
      <c r="HNG90" s="232"/>
      <c r="HNH90" s="232"/>
      <c r="HNI90" s="232"/>
      <c r="HNJ90" s="232"/>
      <c r="HNK90" s="232"/>
      <c r="HNL90" s="232"/>
      <c r="HNM90" s="232"/>
      <c r="HNN90" s="232"/>
      <c r="HNO90" s="232"/>
      <c r="HNP90" s="232"/>
      <c r="HNQ90" s="232"/>
      <c r="HNR90" s="232"/>
      <c r="HNS90" s="232"/>
      <c r="HNT90" s="232"/>
      <c r="HNU90" s="232"/>
      <c r="HNV90" s="232"/>
      <c r="HNW90" s="232"/>
      <c r="HNX90" s="232"/>
      <c r="HNY90" s="232"/>
      <c r="HNZ90" s="232"/>
      <c r="HOA90" s="232"/>
      <c r="HOB90" s="232"/>
      <c r="HOC90" s="232"/>
      <c r="HOD90" s="232"/>
      <c r="HOE90" s="232"/>
      <c r="HOF90" s="232"/>
      <c r="HOG90" s="232"/>
      <c r="HOH90" s="232"/>
      <c r="HOI90" s="232"/>
      <c r="HOJ90" s="232"/>
      <c r="HOK90" s="232"/>
      <c r="HOL90" s="232"/>
      <c r="HOM90" s="232"/>
      <c r="HON90" s="232"/>
      <c r="HOO90" s="232"/>
      <c r="HOP90" s="232"/>
      <c r="HOQ90" s="232"/>
      <c r="HOR90" s="232"/>
      <c r="HOS90" s="232"/>
      <c r="HOT90" s="232"/>
      <c r="HOU90" s="232"/>
      <c r="HOV90" s="232"/>
      <c r="HOW90" s="232"/>
      <c r="HOX90" s="232"/>
      <c r="HOY90" s="232"/>
      <c r="HOZ90" s="232"/>
      <c r="HPA90" s="232"/>
      <c r="HPB90" s="232"/>
      <c r="HPC90" s="232"/>
      <c r="HPD90" s="232"/>
      <c r="HPE90" s="232"/>
      <c r="HPF90" s="232"/>
      <c r="HPG90" s="232"/>
      <c r="HPH90" s="232"/>
      <c r="HPI90" s="232"/>
      <c r="HPJ90" s="232"/>
      <c r="HPK90" s="232"/>
      <c r="HPL90" s="232"/>
      <c r="HPM90" s="232"/>
      <c r="HPN90" s="232"/>
      <c r="HPO90" s="232"/>
      <c r="HPP90" s="232"/>
      <c r="HPQ90" s="232"/>
      <c r="HPR90" s="232"/>
      <c r="HPS90" s="232"/>
      <c r="HPT90" s="232"/>
      <c r="HPU90" s="232"/>
      <c r="HPV90" s="232"/>
      <c r="HPW90" s="232"/>
      <c r="HPX90" s="232"/>
      <c r="HPY90" s="232"/>
      <c r="HPZ90" s="232"/>
      <c r="HQA90" s="232"/>
      <c r="HQB90" s="232"/>
      <c r="HQC90" s="232"/>
      <c r="HQD90" s="232"/>
      <c r="HQE90" s="232"/>
      <c r="HQF90" s="232"/>
      <c r="HQG90" s="232"/>
      <c r="HQH90" s="232"/>
      <c r="HQI90" s="232"/>
      <c r="HQJ90" s="232"/>
      <c r="HQK90" s="232"/>
      <c r="HQL90" s="232"/>
      <c r="HQM90" s="232"/>
      <c r="HQN90" s="232"/>
      <c r="HQO90" s="232"/>
      <c r="HQP90" s="232"/>
      <c r="HQQ90" s="232"/>
      <c r="HQR90" s="232"/>
      <c r="HQS90" s="232"/>
      <c r="HQT90" s="232"/>
      <c r="HQU90" s="232"/>
      <c r="HQV90" s="232"/>
      <c r="HQW90" s="232"/>
      <c r="HQX90" s="232"/>
      <c r="HQY90" s="232"/>
      <c r="HQZ90" s="232"/>
      <c r="HRA90" s="232"/>
      <c r="HRB90" s="232"/>
      <c r="HRC90" s="232"/>
      <c r="HRD90" s="232"/>
      <c r="HRE90" s="232"/>
      <c r="HRF90" s="232"/>
      <c r="HRG90" s="232"/>
      <c r="HRH90" s="232"/>
      <c r="HRI90" s="232"/>
      <c r="HRJ90" s="232"/>
      <c r="HRK90" s="232"/>
      <c r="HRL90" s="232"/>
      <c r="HRM90" s="232"/>
      <c r="HRN90" s="232"/>
      <c r="HRO90" s="232"/>
      <c r="HRP90" s="232"/>
      <c r="HRQ90" s="232"/>
      <c r="HRR90" s="232"/>
      <c r="HRS90" s="232"/>
      <c r="HRT90" s="232"/>
      <c r="HRU90" s="232"/>
      <c r="HRV90" s="232"/>
      <c r="HRW90" s="232"/>
      <c r="HRX90" s="232"/>
      <c r="HRY90" s="232"/>
      <c r="HRZ90" s="232"/>
      <c r="HSA90" s="232"/>
      <c r="HSB90" s="232"/>
      <c r="HSC90" s="232"/>
      <c r="HSD90" s="232"/>
      <c r="HSE90" s="232"/>
      <c r="HSF90" s="232"/>
      <c r="HSG90" s="232"/>
      <c r="HSH90" s="232"/>
      <c r="HSI90" s="232"/>
      <c r="HSJ90" s="232"/>
      <c r="HSK90" s="232"/>
      <c r="HSL90" s="232"/>
      <c r="HSM90" s="232"/>
      <c r="HSN90" s="232"/>
      <c r="HSO90" s="232"/>
      <c r="HSP90" s="232"/>
      <c r="HSQ90" s="232"/>
      <c r="HSR90" s="232"/>
      <c r="HSS90" s="232"/>
      <c r="HST90" s="232"/>
      <c r="HSU90" s="232"/>
      <c r="HSV90" s="232"/>
      <c r="HSW90" s="232"/>
      <c r="HSX90" s="232"/>
      <c r="HSY90" s="232"/>
      <c r="HSZ90" s="232"/>
      <c r="HTA90" s="232"/>
      <c r="HTB90" s="232"/>
      <c r="HTC90" s="232"/>
      <c r="HTD90" s="232"/>
      <c r="HTE90" s="232"/>
      <c r="HTF90" s="232"/>
      <c r="HTG90" s="232"/>
      <c r="HTH90" s="232"/>
      <c r="HTI90" s="232"/>
      <c r="HTJ90" s="232"/>
      <c r="HTK90" s="232"/>
      <c r="HTL90" s="232"/>
      <c r="HTM90" s="232"/>
      <c r="HTN90" s="232"/>
      <c r="HTO90" s="232"/>
      <c r="HTP90" s="232"/>
      <c r="HTQ90" s="232"/>
      <c r="HTR90" s="232"/>
      <c r="HTS90" s="232"/>
      <c r="HTT90" s="232"/>
      <c r="HTU90" s="232"/>
      <c r="HTV90" s="232"/>
      <c r="HTW90" s="232"/>
      <c r="HTX90" s="232"/>
      <c r="HTY90" s="232"/>
      <c r="HTZ90" s="232"/>
      <c r="HUA90" s="232"/>
      <c r="HUB90" s="232"/>
      <c r="HUC90" s="232"/>
      <c r="HUD90" s="232"/>
      <c r="HUE90" s="232"/>
      <c r="HUF90" s="232"/>
      <c r="HUG90" s="232"/>
      <c r="HUH90" s="232"/>
      <c r="HUI90" s="232"/>
      <c r="HUJ90" s="232"/>
      <c r="HUK90" s="232"/>
      <c r="HUL90" s="232"/>
      <c r="HUM90" s="232"/>
      <c r="HUN90" s="232"/>
      <c r="HUO90" s="232"/>
      <c r="HUP90" s="232"/>
      <c r="HUQ90" s="232"/>
      <c r="HUR90" s="232"/>
      <c r="HUS90" s="232"/>
      <c r="HUT90" s="232"/>
      <c r="HUU90" s="232"/>
      <c r="HUV90" s="232"/>
      <c r="HUW90" s="232"/>
      <c r="HUX90" s="232"/>
      <c r="HUY90" s="232"/>
      <c r="HUZ90" s="232"/>
      <c r="HVA90" s="232"/>
      <c r="HVB90" s="232"/>
      <c r="HVC90" s="232"/>
      <c r="HVD90" s="232"/>
      <c r="HVE90" s="232"/>
      <c r="HVF90" s="232"/>
      <c r="HVG90" s="232"/>
      <c r="HVH90" s="232"/>
      <c r="HVI90" s="232"/>
      <c r="HVJ90" s="232"/>
      <c r="HVK90" s="232"/>
      <c r="HVL90" s="232"/>
      <c r="HVM90" s="232"/>
      <c r="HVN90" s="232"/>
      <c r="HVO90" s="232"/>
      <c r="HVP90" s="232"/>
      <c r="HVQ90" s="232"/>
      <c r="HVR90" s="232"/>
      <c r="HVS90" s="232"/>
      <c r="HVT90" s="232"/>
      <c r="HVU90" s="232"/>
      <c r="HVV90" s="232"/>
      <c r="HVW90" s="232"/>
      <c r="HVX90" s="232"/>
      <c r="HVY90" s="232"/>
      <c r="HVZ90" s="232"/>
      <c r="HWA90" s="232"/>
      <c r="HWB90" s="232"/>
      <c r="HWC90" s="232"/>
      <c r="HWD90" s="232"/>
      <c r="HWE90" s="232"/>
      <c r="HWF90" s="232"/>
      <c r="HWG90" s="232"/>
      <c r="HWH90" s="232"/>
      <c r="HWI90" s="232"/>
      <c r="HWJ90" s="232"/>
      <c r="HWK90" s="232"/>
      <c r="HWL90" s="232"/>
      <c r="HWM90" s="232"/>
      <c r="HWN90" s="232"/>
      <c r="HWO90" s="232"/>
      <c r="HWP90" s="232"/>
      <c r="HWQ90" s="232"/>
      <c r="HWR90" s="232"/>
      <c r="HWS90" s="232"/>
      <c r="HWT90" s="232"/>
      <c r="HWU90" s="232"/>
      <c r="HWV90" s="232"/>
      <c r="HWW90" s="232"/>
      <c r="HWX90" s="232"/>
      <c r="HWY90" s="232"/>
      <c r="HWZ90" s="232"/>
      <c r="HXA90" s="232"/>
      <c r="HXB90" s="232"/>
      <c r="HXC90" s="232"/>
      <c r="HXD90" s="232"/>
      <c r="HXE90" s="232"/>
      <c r="HXF90" s="232"/>
      <c r="HXG90" s="232"/>
      <c r="HXH90" s="232"/>
      <c r="HXI90" s="232"/>
      <c r="HXJ90" s="232"/>
      <c r="HXK90" s="232"/>
      <c r="HXL90" s="232"/>
      <c r="HXM90" s="232"/>
      <c r="HXN90" s="232"/>
      <c r="HXO90" s="232"/>
      <c r="HXP90" s="232"/>
      <c r="HXQ90" s="232"/>
      <c r="HXR90" s="232"/>
      <c r="HXS90" s="232"/>
      <c r="HXT90" s="232"/>
      <c r="HXU90" s="232"/>
      <c r="HXV90" s="232"/>
      <c r="HXW90" s="232"/>
      <c r="HXX90" s="232"/>
      <c r="HXY90" s="232"/>
      <c r="HXZ90" s="232"/>
      <c r="HYA90" s="232"/>
      <c r="HYB90" s="232"/>
      <c r="HYC90" s="232"/>
      <c r="HYD90" s="232"/>
      <c r="HYE90" s="232"/>
      <c r="HYF90" s="232"/>
      <c r="HYG90" s="232"/>
      <c r="HYH90" s="232"/>
      <c r="HYI90" s="232"/>
      <c r="HYJ90" s="232"/>
      <c r="HYK90" s="232"/>
      <c r="HYL90" s="232"/>
      <c r="HYM90" s="232"/>
      <c r="HYN90" s="232"/>
      <c r="HYO90" s="232"/>
      <c r="HYP90" s="232"/>
      <c r="HYQ90" s="232"/>
      <c r="HYR90" s="232"/>
      <c r="HYS90" s="232"/>
      <c r="HYT90" s="232"/>
      <c r="HYU90" s="232"/>
      <c r="HYV90" s="232"/>
      <c r="HYW90" s="232"/>
      <c r="HYX90" s="232"/>
      <c r="HYY90" s="232"/>
      <c r="HYZ90" s="232"/>
      <c r="HZA90" s="232"/>
      <c r="HZB90" s="232"/>
      <c r="HZC90" s="232"/>
      <c r="HZD90" s="232"/>
      <c r="HZE90" s="232"/>
      <c r="HZF90" s="232"/>
      <c r="HZG90" s="232"/>
      <c r="HZH90" s="232"/>
      <c r="HZI90" s="232"/>
      <c r="HZJ90" s="232"/>
      <c r="HZK90" s="232"/>
      <c r="HZL90" s="232"/>
      <c r="HZM90" s="232"/>
      <c r="HZN90" s="232"/>
      <c r="HZO90" s="232"/>
      <c r="HZP90" s="232"/>
      <c r="HZQ90" s="232"/>
      <c r="HZR90" s="232"/>
      <c r="HZS90" s="232"/>
      <c r="HZT90" s="232"/>
      <c r="HZU90" s="232"/>
      <c r="HZV90" s="232"/>
      <c r="HZW90" s="232"/>
      <c r="HZX90" s="232"/>
      <c r="HZY90" s="232"/>
      <c r="HZZ90" s="232"/>
      <c r="IAA90" s="232"/>
      <c r="IAB90" s="232"/>
      <c r="IAC90" s="232"/>
      <c r="IAD90" s="232"/>
      <c r="IAE90" s="232"/>
      <c r="IAF90" s="232"/>
      <c r="IAG90" s="232"/>
      <c r="IAH90" s="232"/>
      <c r="IAI90" s="232"/>
      <c r="IAJ90" s="232"/>
      <c r="IAK90" s="232"/>
      <c r="IAL90" s="232"/>
      <c r="IAM90" s="232"/>
      <c r="IAN90" s="232"/>
      <c r="IAO90" s="232"/>
      <c r="IAP90" s="232"/>
      <c r="IAQ90" s="232"/>
      <c r="IAR90" s="232"/>
      <c r="IAS90" s="232"/>
      <c r="IAT90" s="232"/>
      <c r="IAU90" s="232"/>
      <c r="IAV90" s="232"/>
      <c r="IAW90" s="232"/>
      <c r="IAX90" s="232"/>
      <c r="IAY90" s="232"/>
      <c r="IAZ90" s="232"/>
      <c r="IBA90" s="232"/>
      <c r="IBB90" s="232"/>
      <c r="IBC90" s="232"/>
      <c r="IBD90" s="232"/>
      <c r="IBE90" s="232"/>
      <c r="IBF90" s="232"/>
      <c r="IBG90" s="232"/>
      <c r="IBH90" s="232"/>
      <c r="IBI90" s="232"/>
      <c r="IBJ90" s="232"/>
      <c r="IBK90" s="232"/>
      <c r="IBL90" s="232"/>
      <c r="IBM90" s="232"/>
      <c r="IBN90" s="232"/>
      <c r="IBO90" s="232"/>
      <c r="IBP90" s="232"/>
      <c r="IBQ90" s="232"/>
      <c r="IBR90" s="232"/>
      <c r="IBS90" s="232"/>
      <c r="IBT90" s="232"/>
      <c r="IBU90" s="232"/>
      <c r="IBV90" s="232"/>
      <c r="IBW90" s="232"/>
      <c r="IBX90" s="232"/>
      <c r="IBY90" s="232"/>
      <c r="IBZ90" s="232"/>
      <c r="ICA90" s="232"/>
      <c r="ICB90" s="232"/>
      <c r="ICC90" s="232"/>
      <c r="ICD90" s="232"/>
      <c r="ICE90" s="232"/>
      <c r="ICF90" s="232"/>
      <c r="ICG90" s="232"/>
      <c r="ICH90" s="232"/>
      <c r="ICI90" s="232"/>
      <c r="ICJ90" s="232"/>
      <c r="ICK90" s="232"/>
      <c r="ICL90" s="232"/>
      <c r="ICM90" s="232"/>
      <c r="ICN90" s="232"/>
      <c r="ICO90" s="232"/>
      <c r="ICP90" s="232"/>
      <c r="ICQ90" s="232"/>
      <c r="ICR90" s="232"/>
      <c r="ICS90" s="232"/>
      <c r="ICT90" s="232"/>
      <c r="ICU90" s="232"/>
      <c r="ICV90" s="232"/>
      <c r="ICW90" s="232"/>
      <c r="ICX90" s="232"/>
      <c r="ICY90" s="232"/>
      <c r="ICZ90" s="232"/>
      <c r="IDA90" s="232"/>
      <c r="IDB90" s="232"/>
      <c r="IDC90" s="232"/>
      <c r="IDD90" s="232"/>
      <c r="IDE90" s="232"/>
      <c r="IDF90" s="232"/>
      <c r="IDG90" s="232"/>
      <c r="IDH90" s="232"/>
      <c r="IDI90" s="232"/>
      <c r="IDJ90" s="232"/>
      <c r="IDK90" s="232"/>
      <c r="IDL90" s="232"/>
      <c r="IDM90" s="232"/>
      <c r="IDN90" s="232"/>
      <c r="IDO90" s="232"/>
      <c r="IDP90" s="232"/>
      <c r="IDQ90" s="232"/>
      <c r="IDR90" s="232"/>
      <c r="IDS90" s="232"/>
      <c r="IDT90" s="232"/>
      <c r="IDU90" s="232"/>
      <c r="IDV90" s="232"/>
      <c r="IDW90" s="232"/>
      <c r="IDX90" s="232"/>
      <c r="IDY90" s="232"/>
      <c r="IDZ90" s="232"/>
      <c r="IEA90" s="232"/>
      <c r="IEB90" s="232"/>
      <c r="IEC90" s="232"/>
      <c r="IED90" s="232"/>
      <c r="IEE90" s="232"/>
      <c r="IEF90" s="232"/>
      <c r="IEG90" s="232"/>
      <c r="IEH90" s="232"/>
      <c r="IEI90" s="232"/>
      <c r="IEJ90" s="232"/>
      <c r="IEK90" s="232"/>
      <c r="IEL90" s="232"/>
      <c r="IEM90" s="232"/>
      <c r="IEN90" s="232"/>
      <c r="IEO90" s="232"/>
      <c r="IEP90" s="232"/>
      <c r="IEQ90" s="232"/>
      <c r="IER90" s="232"/>
      <c r="IES90" s="232"/>
      <c r="IET90" s="232"/>
      <c r="IEU90" s="232"/>
      <c r="IEV90" s="232"/>
      <c r="IEW90" s="232"/>
      <c r="IEX90" s="232"/>
      <c r="IEY90" s="232"/>
      <c r="IEZ90" s="232"/>
      <c r="IFA90" s="232"/>
      <c r="IFB90" s="232"/>
      <c r="IFC90" s="232"/>
      <c r="IFD90" s="232"/>
      <c r="IFE90" s="232"/>
      <c r="IFF90" s="232"/>
      <c r="IFG90" s="232"/>
      <c r="IFH90" s="232"/>
      <c r="IFI90" s="232"/>
      <c r="IFJ90" s="232"/>
      <c r="IFK90" s="232"/>
      <c r="IFL90" s="232"/>
      <c r="IFM90" s="232"/>
      <c r="IFN90" s="232"/>
      <c r="IFO90" s="232"/>
      <c r="IFP90" s="232"/>
      <c r="IFQ90" s="232"/>
      <c r="IFR90" s="232"/>
      <c r="IFS90" s="232"/>
      <c r="IFT90" s="232"/>
      <c r="IFU90" s="232"/>
      <c r="IFV90" s="232"/>
      <c r="IFW90" s="232"/>
      <c r="IFX90" s="232"/>
      <c r="IFY90" s="232"/>
      <c r="IFZ90" s="232"/>
      <c r="IGA90" s="232"/>
      <c r="IGB90" s="232"/>
      <c r="IGC90" s="232"/>
      <c r="IGD90" s="232"/>
      <c r="IGE90" s="232"/>
      <c r="IGF90" s="232"/>
      <c r="IGG90" s="232"/>
      <c r="IGH90" s="232"/>
      <c r="IGI90" s="232"/>
      <c r="IGJ90" s="232"/>
      <c r="IGK90" s="232"/>
      <c r="IGL90" s="232"/>
      <c r="IGM90" s="232"/>
      <c r="IGN90" s="232"/>
      <c r="IGO90" s="232"/>
      <c r="IGP90" s="232"/>
      <c r="IGQ90" s="232"/>
      <c r="IGR90" s="232"/>
      <c r="IGS90" s="232"/>
      <c r="IGT90" s="232"/>
      <c r="IGU90" s="232"/>
      <c r="IGV90" s="232"/>
      <c r="IGW90" s="232"/>
      <c r="IGX90" s="232"/>
      <c r="IGY90" s="232"/>
      <c r="IGZ90" s="232"/>
      <c r="IHA90" s="232"/>
      <c r="IHB90" s="232"/>
      <c r="IHC90" s="232"/>
      <c r="IHD90" s="232"/>
      <c r="IHE90" s="232"/>
      <c r="IHF90" s="232"/>
      <c r="IHG90" s="232"/>
      <c r="IHH90" s="232"/>
      <c r="IHI90" s="232"/>
      <c r="IHJ90" s="232"/>
      <c r="IHK90" s="232"/>
      <c r="IHL90" s="232"/>
      <c r="IHM90" s="232"/>
      <c r="IHN90" s="232"/>
      <c r="IHO90" s="232"/>
      <c r="IHP90" s="232"/>
      <c r="IHQ90" s="232"/>
      <c r="IHR90" s="232"/>
      <c r="IHS90" s="232"/>
      <c r="IHT90" s="232"/>
      <c r="IHU90" s="232"/>
      <c r="IHV90" s="232"/>
      <c r="IHW90" s="232"/>
      <c r="IHX90" s="232"/>
      <c r="IHY90" s="232"/>
      <c r="IHZ90" s="232"/>
      <c r="IIA90" s="232"/>
      <c r="IIB90" s="232"/>
      <c r="IIC90" s="232"/>
      <c r="IID90" s="232"/>
      <c r="IIE90" s="232"/>
      <c r="IIF90" s="232"/>
      <c r="IIG90" s="232"/>
      <c r="IIH90" s="232"/>
      <c r="III90" s="232"/>
      <c r="IIJ90" s="232"/>
      <c r="IIK90" s="232"/>
      <c r="IIL90" s="232"/>
      <c r="IIM90" s="232"/>
      <c r="IIN90" s="232"/>
      <c r="IIO90" s="232"/>
      <c r="IIP90" s="232"/>
      <c r="IIQ90" s="232"/>
      <c r="IIR90" s="232"/>
      <c r="IIS90" s="232"/>
      <c r="IIT90" s="232"/>
      <c r="IIU90" s="232"/>
      <c r="IIV90" s="232"/>
      <c r="IIW90" s="232"/>
      <c r="IIX90" s="232"/>
      <c r="IIY90" s="232"/>
      <c r="IIZ90" s="232"/>
      <c r="IJA90" s="232"/>
      <c r="IJB90" s="232"/>
      <c r="IJC90" s="232"/>
      <c r="IJD90" s="232"/>
      <c r="IJE90" s="232"/>
      <c r="IJF90" s="232"/>
      <c r="IJG90" s="232"/>
      <c r="IJH90" s="232"/>
      <c r="IJI90" s="232"/>
      <c r="IJJ90" s="232"/>
      <c r="IJK90" s="232"/>
      <c r="IJL90" s="232"/>
      <c r="IJM90" s="232"/>
      <c r="IJN90" s="232"/>
      <c r="IJO90" s="232"/>
      <c r="IJP90" s="232"/>
      <c r="IJQ90" s="232"/>
      <c r="IJR90" s="232"/>
      <c r="IJS90" s="232"/>
      <c r="IJT90" s="232"/>
      <c r="IJU90" s="232"/>
      <c r="IJV90" s="232"/>
      <c r="IJW90" s="232"/>
      <c r="IJX90" s="232"/>
      <c r="IJY90" s="232"/>
      <c r="IJZ90" s="232"/>
      <c r="IKA90" s="232"/>
      <c r="IKB90" s="232"/>
      <c r="IKC90" s="232"/>
      <c r="IKD90" s="232"/>
      <c r="IKE90" s="232"/>
      <c r="IKF90" s="232"/>
      <c r="IKG90" s="232"/>
      <c r="IKH90" s="232"/>
      <c r="IKI90" s="232"/>
      <c r="IKJ90" s="232"/>
      <c r="IKK90" s="232"/>
      <c r="IKL90" s="232"/>
      <c r="IKM90" s="232"/>
      <c r="IKN90" s="232"/>
      <c r="IKO90" s="232"/>
      <c r="IKP90" s="232"/>
      <c r="IKQ90" s="232"/>
      <c r="IKR90" s="232"/>
      <c r="IKS90" s="232"/>
      <c r="IKT90" s="232"/>
      <c r="IKU90" s="232"/>
      <c r="IKV90" s="232"/>
      <c r="IKW90" s="232"/>
      <c r="IKX90" s="232"/>
      <c r="IKY90" s="232"/>
      <c r="IKZ90" s="232"/>
      <c r="ILA90" s="232"/>
      <c r="ILB90" s="232"/>
      <c r="ILC90" s="232"/>
      <c r="ILD90" s="232"/>
      <c r="ILE90" s="232"/>
      <c r="ILF90" s="232"/>
      <c r="ILG90" s="232"/>
      <c r="ILH90" s="232"/>
      <c r="ILI90" s="232"/>
      <c r="ILJ90" s="232"/>
      <c r="ILK90" s="232"/>
      <c r="ILL90" s="232"/>
      <c r="ILM90" s="232"/>
      <c r="ILN90" s="232"/>
      <c r="ILO90" s="232"/>
      <c r="ILP90" s="232"/>
      <c r="ILQ90" s="232"/>
      <c r="ILR90" s="232"/>
      <c r="ILS90" s="232"/>
      <c r="ILT90" s="232"/>
      <c r="ILU90" s="232"/>
      <c r="ILV90" s="232"/>
      <c r="ILW90" s="232"/>
      <c r="ILX90" s="232"/>
      <c r="ILY90" s="232"/>
      <c r="ILZ90" s="232"/>
      <c r="IMA90" s="232"/>
      <c r="IMB90" s="232"/>
      <c r="IMC90" s="232"/>
      <c r="IMD90" s="232"/>
      <c r="IME90" s="232"/>
      <c r="IMF90" s="232"/>
      <c r="IMG90" s="232"/>
      <c r="IMH90" s="232"/>
      <c r="IMI90" s="232"/>
      <c r="IMJ90" s="232"/>
      <c r="IMK90" s="232"/>
      <c r="IML90" s="232"/>
      <c r="IMM90" s="232"/>
      <c r="IMN90" s="232"/>
      <c r="IMO90" s="232"/>
      <c r="IMP90" s="232"/>
      <c r="IMQ90" s="232"/>
      <c r="IMR90" s="232"/>
      <c r="IMS90" s="232"/>
      <c r="IMT90" s="232"/>
      <c r="IMU90" s="232"/>
      <c r="IMV90" s="232"/>
      <c r="IMW90" s="232"/>
      <c r="IMX90" s="232"/>
      <c r="IMY90" s="232"/>
      <c r="IMZ90" s="232"/>
      <c r="INA90" s="232"/>
      <c r="INB90" s="232"/>
      <c r="INC90" s="232"/>
      <c r="IND90" s="232"/>
      <c r="INE90" s="232"/>
      <c r="INF90" s="232"/>
      <c r="ING90" s="232"/>
      <c r="INH90" s="232"/>
      <c r="INI90" s="232"/>
      <c r="INJ90" s="232"/>
      <c r="INK90" s="232"/>
      <c r="INL90" s="232"/>
      <c r="INM90" s="232"/>
      <c r="INN90" s="232"/>
      <c r="INO90" s="232"/>
      <c r="INP90" s="232"/>
      <c r="INQ90" s="232"/>
      <c r="INR90" s="232"/>
      <c r="INS90" s="232"/>
      <c r="INT90" s="232"/>
      <c r="INU90" s="232"/>
      <c r="INV90" s="232"/>
      <c r="INW90" s="232"/>
      <c r="INX90" s="232"/>
      <c r="INY90" s="232"/>
      <c r="INZ90" s="232"/>
      <c r="IOA90" s="232"/>
      <c r="IOB90" s="232"/>
      <c r="IOC90" s="232"/>
      <c r="IOD90" s="232"/>
      <c r="IOE90" s="232"/>
      <c r="IOF90" s="232"/>
      <c r="IOG90" s="232"/>
      <c r="IOH90" s="232"/>
      <c r="IOI90" s="232"/>
      <c r="IOJ90" s="232"/>
      <c r="IOK90" s="232"/>
      <c r="IOL90" s="232"/>
      <c r="IOM90" s="232"/>
      <c r="ION90" s="232"/>
      <c r="IOO90" s="232"/>
      <c r="IOP90" s="232"/>
      <c r="IOQ90" s="232"/>
      <c r="IOR90" s="232"/>
      <c r="IOS90" s="232"/>
      <c r="IOT90" s="232"/>
      <c r="IOU90" s="232"/>
      <c r="IOV90" s="232"/>
      <c r="IOW90" s="232"/>
      <c r="IOX90" s="232"/>
      <c r="IOY90" s="232"/>
      <c r="IOZ90" s="232"/>
      <c r="IPA90" s="232"/>
      <c r="IPB90" s="232"/>
      <c r="IPC90" s="232"/>
      <c r="IPD90" s="232"/>
      <c r="IPE90" s="232"/>
      <c r="IPF90" s="232"/>
      <c r="IPG90" s="232"/>
      <c r="IPH90" s="232"/>
      <c r="IPI90" s="232"/>
      <c r="IPJ90" s="232"/>
      <c r="IPK90" s="232"/>
      <c r="IPL90" s="232"/>
      <c r="IPM90" s="232"/>
      <c r="IPN90" s="232"/>
      <c r="IPO90" s="232"/>
      <c r="IPP90" s="232"/>
      <c r="IPQ90" s="232"/>
      <c r="IPR90" s="232"/>
      <c r="IPS90" s="232"/>
      <c r="IPT90" s="232"/>
      <c r="IPU90" s="232"/>
      <c r="IPV90" s="232"/>
      <c r="IPW90" s="232"/>
      <c r="IPX90" s="232"/>
      <c r="IPY90" s="232"/>
      <c r="IPZ90" s="232"/>
      <c r="IQA90" s="232"/>
      <c r="IQB90" s="232"/>
      <c r="IQC90" s="232"/>
      <c r="IQD90" s="232"/>
      <c r="IQE90" s="232"/>
      <c r="IQF90" s="232"/>
      <c r="IQG90" s="232"/>
      <c r="IQH90" s="232"/>
      <c r="IQI90" s="232"/>
      <c r="IQJ90" s="232"/>
      <c r="IQK90" s="232"/>
      <c r="IQL90" s="232"/>
      <c r="IQM90" s="232"/>
      <c r="IQN90" s="232"/>
      <c r="IQO90" s="232"/>
      <c r="IQP90" s="232"/>
      <c r="IQQ90" s="232"/>
      <c r="IQR90" s="232"/>
      <c r="IQS90" s="232"/>
      <c r="IQT90" s="232"/>
      <c r="IQU90" s="232"/>
      <c r="IQV90" s="232"/>
      <c r="IQW90" s="232"/>
      <c r="IQX90" s="232"/>
      <c r="IQY90" s="232"/>
      <c r="IQZ90" s="232"/>
      <c r="IRA90" s="232"/>
      <c r="IRB90" s="232"/>
      <c r="IRC90" s="232"/>
      <c r="IRD90" s="232"/>
      <c r="IRE90" s="232"/>
      <c r="IRF90" s="232"/>
      <c r="IRG90" s="232"/>
      <c r="IRH90" s="232"/>
      <c r="IRI90" s="232"/>
      <c r="IRJ90" s="232"/>
      <c r="IRK90" s="232"/>
      <c r="IRL90" s="232"/>
      <c r="IRM90" s="232"/>
      <c r="IRN90" s="232"/>
      <c r="IRO90" s="232"/>
      <c r="IRP90" s="232"/>
      <c r="IRQ90" s="232"/>
      <c r="IRR90" s="232"/>
      <c r="IRS90" s="232"/>
      <c r="IRT90" s="232"/>
      <c r="IRU90" s="232"/>
      <c r="IRV90" s="232"/>
      <c r="IRW90" s="232"/>
      <c r="IRX90" s="232"/>
      <c r="IRY90" s="232"/>
      <c r="IRZ90" s="232"/>
      <c r="ISA90" s="232"/>
      <c r="ISB90" s="232"/>
      <c r="ISC90" s="232"/>
      <c r="ISD90" s="232"/>
      <c r="ISE90" s="232"/>
      <c r="ISF90" s="232"/>
      <c r="ISG90" s="232"/>
      <c r="ISH90" s="232"/>
      <c r="ISI90" s="232"/>
      <c r="ISJ90" s="232"/>
      <c r="ISK90" s="232"/>
      <c r="ISL90" s="232"/>
      <c r="ISM90" s="232"/>
      <c r="ISN90" s="232"/>
      <c r="ISO90" s="232"/>
      <c r="ISP90" s="232"/>
      <c r="ISQ90" s="232"/>
      <c r="ISR90" s="232"/>
      <c r="ISS90" s="232"/>
      <c r="IST90" s="232"/>
      <c r="ISU90" s="232"/>
      <c r="ISV90" s="232"/>
      <c r="ISW90" s="232"/>
      <c r="ISX90" s="232"/>
      <c r="ISY90" s="232"/>
      <c r="ISZ90" s="232"/>
      <c r="ITA90" s="232"/>
      <c r="ITB90" s="232"/>
      <c r="ITC90" s="232"/>
      <c r="ITD90" s="232"/>
      <c r="ITE90" s="232"/>
      <c r="ITF90" s="232"/>
      <c r="ITG90" s="232"/>
      <c r="ITH90" s="232"/>
      <c r="ITI90" s="232"/>
      <c r="ITJ90" s="232"/>
      <c r="ITK90" s="232"/>
      <c r="ITL90" s="232"/>
      <c r="ITM90" s="232"/>
      <c r="ITN90" s="232"/>
      <c r="ITO90" s="232"/>
      <c r="ITP90" s="232"/>
      <c r="ITQ90" s="232"/>
      <c r="ITR90" s="232"/>
      <c r="ITS90" s="232"/>
      <c r="ITT90" s="232"/>
      <c r="ITU90" s="232"/>
      <c r="ITV90" s="232"/>
      <c r="ITW90" s="232"/>
      <c r="ITX90" s="232"/>
      <c r="ITY90" s="232"/>
      <c r="ITZ90" s="232"/>
      <c r="IUA90" s="232"/>
      <c r="IUB90" s="232"/>
      <c r="IUC90" s="232"/>
      <c r="IUD90" s="232"/>
      <c r="IUE90" s="232"/>
      <c r="IUF90" s="232"/>
      <c r="IUG90" s="232"/>
      <c r="IUH90" s="232"/>
      <c r="IUI90" s="232"/>
      <c r="IUJ90" s="232"/>
      <c r="IUK90" s="232"/>
      <c r="IUL90" s="232"/>
      <c r="IUM90" s="232"/>
      <c r="IUN90" s="232"/>
      <c r="IUO90" s="232"/>
      <c r="IUP90" s="232"/>
      <c r="IUQ90" s="232"/>
      <c r="IUR90" s="232"/>
      <c r="IUS90" s="232"/>
      <c r="IUT90" s="232"/>
      <c r="IUU90" s="232"/>
      <c r="IUV90" s="232"/>
      <c r="IUW90" s="232"/>
      <c r="IUX90" s="232"/>
      <c r="IUY90" s="232"/>
      <c r="IUZ90" s="232"/>
      <c r="IVA90" s="232"/>
      <c r="IVB90" s="232"/>
      <c r="IVC90" s="232"/>
      <c r="IVD90" s="232"/>
      <c r="IVE90" s="232"/>
      <c r="IVF90" s="232"/>
      <c r="IVG90" s="232"/>
      <c r="IVH90" s="232"/>
      <c r="IVI90" s="232"/>
      <c r="IVJ90" s="232"/>
      <c r="IVK90" s="232"/>
      <c r="IVL90" s="232"/>
      <c r="IVM90" s="232"/>
      <c r="IVN90" s="232"/>
      <c r="IVO90" s="232"/>
      <c r="IVP90" s="232"/>
      <c r="IVQ90" s="232"/>
      <c r="IVR90" s="232"/>
      <c r="IVS90" s="232"/>
      <c r="IVT90" s="232"/>
      <c r="IVU90" s="232"/>
      <c r="IVV90" s="232"/>
      <c r="IVW90" s="232"/>
      <c r="IVX90" s="232"/>
      <c r="IVY90" s="232"/>
      <c r="IVZ90" s="232"/>
      <c r="IWA90" s="232"/>
      <c r="IWB90" s="232"/>
      <c r="IWC90" s="232"/>
      <c r="IWD90" s="232"/>
      <c r="IWE90" s="232"/>
      <c r="IWF90" s="232"/>
      <c r="IWG90" s="232"/>
      <c r="IWH90" s="232"/>
      <c r="IWI90" s="232"/>
      <c r="IWJ90" s="232"/>
      <c r="IWK90" s="232"/>
      <c r="IWL90" s="232"/>
      <c r="IWM90" s="232"/>
      <c r="IWN90" s="232"/>
      <c r="IWO90" s="232"/>
      <c r="IWP90" s="232"/>
      <c r="IWQ90" s="232"/>
      <c r="IWR90" s="232"/>
      <c r="IWS90" s="232"/>
      <c r="IWT90" s="232"/>
      <c r="IWU90" s="232"/>
      <c r="IWV90" s="232"/>
      <c r="IWW90" s="232"/>
      <c r="IWX90" s="232"/>
      <c r="IWY90" s="232"/>
      <c r="IWZ90" s="232"/>
      <c r="IXA90" s="232"/>
      <c r="IXB90" s="232"/>
      <c r="IXC90" s="232"/>
      <c r="IXD90" s="232"/>
      <c r="IXE90" s="232"/>
      <c r="IXF90" s="232"/>
      <c r="IXG90" s="232"/>
      <c r="IXH90" s="232"/>
      <c r="IXI90" s="232"/>
      <c r="IXJ90" s="232"/>
      <c r="IXK90" s="232"/>
      <c r="IXL90" s="232"/>
      <c r="IXM90" s="232"/>
      <c r="IXN90" s="232"/>
      <c r="IXO90" s="232"/>
      <c r="IXP90" s="232"/>
      <c r="IXQ90" s="232"/>
      <c r="IXR90" s="232"/>
      <c r="IXS90" s="232"/>
      <c r="IXT90" s="232"/>
      <c r="IXU90" s="232"/>
      <c r="IXV90" s="232"/>
      <c r="IXW90" s="232"/>
      <c r="IXX90" s="232"/>
      <c r="IXY90" s="232"/>
      <c r="IXZ90" s="232"/>
      <c r="IYA90" s="232"/>
      <c r="IYB90" s="232"/>
      <c r="IYC90" s="232"/>
      <c r="IYD90" s="232"/>
      <c r="IYE90" s="232"/>
      <c r="IYF90" s="232"/>
      <c r="IYG90" s="232"/>
      <c r="IYH90" s="232"/>
      <c r="IYI90" s="232"/>
      <c r="IYJ90" s="232"/>
      <c r="IYK90" s="232"/>
      <c r="IYL90" s="232"/>
      <c r="IYM90" s="232"/>
      <c r="IYN90" s="232"/>
      <c r="IYO90" s="232"/>
      <c r="IYP90" s="232"/>
      <c r="IYQ90" s="232"/>
      <c r="IYR90" s="232"/>
      <c r="IYS90" s="232"/>
      <c r="IYT90" s="232"/>
      <c r="IYU90" s="232"/>
      <c r="IYV90" s="232"/>
      <c r="IYW90" s="232"/>
      <c r="IYX90" s="232"/>
      <c r="IYY90" s="232"/>
      <c r="IYZ90" s="232"/>
      <c r="IZA90" s="232"/>
      <c r="IZB90" s="232"/>
      <c r="IZC90" s="232"/>
      <c r="IZD90" s="232"/>
      <c r="IZE90" s="232"/>
      <c r="IZF90" s="232"/>
      <c r="IZG90" s="232"/>
      <c r="IZH90" s="232"/>
      <c r="IZI90" s="232"/>
      <c r="IZJ90" s="232"/>
      <c r="IZK90" s="232"/>
      <c r="IZL90" s="232"/>
      <c r="IZM90" s="232"/>
      <c r="IZN90" s="232"/>
      <c r="IZO90" s="232"/>
      <c r="IZP90" s="232"/>
      <c r="IZQ90" s="232"/>
      <c r="IZR90" s="232"/>
      <c r="IZS90" s="232"/>
      <c r="IZT90" s="232"/>
      <c r="IZU90" s="232"/>
      <c r="IZV90" s="232"/>
      <c r="IZW90" s="232"/>
      <c r="IZX90" s="232"/>
      <c r="IZY90" s="232"/>
      <c r="IZZ90" s="232"/>
      <c r="JAA90" s="232"/>
      <c r="JAB90" s="232"/>
      <c r="JAC90" s="232"/>
      <c r="JAD90" s="232"/>
      <c r="JAE90" s="232"/>
      <c r="JAF90" s="232"/>
      <c r="JAG90" s="232"/>
      <c r="JAH90" s="232"/>
      <c r="JAI90" s="232"/>
      <c r="JAJ90" s="232"/>
      <c r="JAK90" s="232"/>
      <c r="JAL90" s="232"/>
      <c r="JAM90" s="232"/>
      <c r="JAN90" s="232"/>
      <c r="JAO90" s="232"/>
      <c r="JAP90" s="232"/>
      <c r="JAQ90" s="232"/>
      <c r="JAR90" s="232"/>
      <c r="JAS90" s="232"/>
      <c r="JAT90" s="232"/>
      <c r="JAU90" s="232"/>
      <c r="JAV90" s="232"/>
      <c r="JAW90" s="232"/>
      <c r="JAX90" s="232"/>
      <c r="JAY90" s="232"/>
      <c r="JAZ90" s="232"/>
      <c r="JBA90" s="232"/>
      <c r="JBB90" s="232"/>
      <c r="JBC90" s="232"/>
      <c r="JBD90" s="232"/>
      <c r="JBE90" s="232"/>
      <c r="JBF90" s="232"/>
      <c r="JBG90" s="232"/>
      <c r="JBH90" s="232"/>
      <c r="JBI90" s="232"/>
      <c r="JBJ90" s="232"/>
      <c r="JBK90" s="232"/>
      <c r="JBL90" s="232"/>
      <c r="JBM90" s="232"/>
      <c r="JBN90" s="232"/>
      <c r="JBO90" s="232"/>
      <c r="JBP90" s="232"/>
      <c r="JBQ90" s="232"/>
      <c r="JBR90" s="232"/>
      <c r="JBS90" s="232"/>
      <c r="JBT90" s="232"/>
      <c r="JBU90" s="232"/>
      <c r="JBV90" s="232"/>
      <c r="JBW90" s="232"/>
      <c r="JBX90" s="232"/>
      <c r="JBY90" s="232"/>
      <c r="JBZ90" s="232"/>
      <c r="JCA90" s="232"/>
      <c r="JCB90" s="232"/>
      <c r="JCC90" s="232"/>
      <c r="JCD90" s="232"/>
      <c r="JCE90" s="232"/>
      <c r="JCF90" s="232"/>
      <c r="JCG90" s="232"/>
      <c r="JCH90" s="232"/>
      <c r="JCI90" s="232"/>
      <c r="JCJ90" s="232"/>
      <c r="JCK90" s="232"/>
      <c r="JCL90" s="232"/>
      <c r="JCM90" s="232"/>
      <c r="JCN90" s="232"/>
      <c r="JCO90" s="232"/>
      <c r="JCP90" s="232"/>
      <c r="JCQ90" s="232"/>
      <c r="JCR90" s="232"/>
      <c r="JCS90" s="232"/>
      <c r="JCT90" s="232"/>
      <c r="JCU90" s="232"/>
      <c r="JCV90" s="232"/>
      <c r="JCW90" s="232"/>
      <c r="JCX90" s="232"/>
      <c r="JCY90" s="232"/>
      <c r="JCZ90" s="232"/>
      <c r="JDA90" s="232"/>
      <c r="JDB90" s="232"/>
      <c r="JDC90" s="232"/>
      <c r="JDD90" s="232"/>
      <c r="JDE90" s="232"/>
      <c r="JDF90" s="232"/>
      <c r="JDG90" s="232"/>
      <c r="JDH90" s="232"/>
      <c r="JDI90" s="232"/>
      <c r="JDJ90" s="232"/>
      <c r="JDK90" s="232"/>
      <c r="JDL90" s="232"/>
      <c r="JDM90" s="232"/>
      <c r="JDN90" s="232"/>
      <c r="JDO90" s="232"/>
      <c r="JDP90" s="232"/>
      <c r="JDQ90" s="232"/>
      <c r="JDR90" s="232"/>
      <c r="JDS90" s="232"/>
      <c r="JDT90" s="232"/>
      <c r="JDU90" s="232"/>
      <c r="JDV90" s="232"/>
      <c r="JDW90" s="232"/>
      <c r="JDX90" s="232"/>
      <c r="JDY90" s="232"/>
      <c r="JDZ90" s="232"/>
      <c r="JEA90" s="232"/>
      <c r="JEB90" s="232"/>
      <c r="JEC90" s="232"/>
      <c r="JED90" s="232"/>
      <c r="JEE90" s="232"/>
      <c r="JEF90" s="232"/>
      <c r="JEG90" s="232"/>
      <c r="JEH90" s="232"/>
      <c r="JEI90" s="232"/>
      <c r="JEJ90" s="232"/>
      <c r="JEK90" s="232"/>
      <c r="JEL90" s="232"/>
      <c r="JEM90" s="232"/>
      <c r="JEN90" s="232"/>
      <c r="JEO90" s="232"/>
      <c r="JEP90" s="232"/>
      <c r="JEQ90" s="232"/>
      <c r="JER90" s="232"/>
      <c r="JES90" s="232"/>
      <c r="JET90" s="232"/>
      <c r="JEU90" s="232"/>
      <c r="JEV90" s="232"/>
      <c r="JEW90" s="232"/>
      <c r="JEX90" s="232"/>
      <c r="JEY90" s="232"/>
      <c r="JEZ90" s="232"/>
      <c r="JFA90" s="232"/>
      <c r="JFB90" s="232"/>
      <c r="JFC90" s="232"/>
      <c r="JFD90" s="232"/>
      <c r="JFE90" s="232"/>
      <c r="JFF90" s="232"/>
      <c r="JFG90" s="232"/>
      <c r="JFH90" s="232"/>
      <c r="JFI90" s="232"/>
      <c r="JFJ90" s="232"/>
      <c r="JFK90" s="232"/>
      <c r="JFL90" s="232"/>
      <c r="JFM90" s="232"/>
      <c r="JFN90" s="232"/>
      <c r="JFO90" s="232"/>
      <c r="JFP90" s="232"/>
      <c r="JFQ90" s="232"/>
      <c r="JFR90" s="232"/>
      <c r="JFS90" s="232"/>
      <c r="JFT90" s="232"/>
      <c r="JFU90" s="232"/>
      <c r="JFV90" s="232"/>
      <c r="JFW90" s="232"/>
      <c r="JFX90" s="232"/>
      <c r="JFY90" s="232"/>
      <c r="JFZ90" s="232"/>
      <c r="JGA90" s="232"/>
      <c r="JGB90" s="232"/>
      <c r="JGC90" s="232"/>
      <c r="JGD90" s="232"/>
      <c r="JGE90" s="232"/>
      <c r="JGF90" s="232"/>
      <c r="JGG90" s="232"/>
      <c r="JGH90" s="232"/>
      <c r="JGI90" s="232"/>
      <c r="JGJ90" s="232"/>
      <c r="JGK90" s="232"/>
      <c r="JGL90" s="232"/>
      <c r="JGM90" s="232"/>
      <c r="JGN90" s="232"/>
      <c r="JGO90" s="232"/>
      <c r="JGP90" s="232"/>
      <c r="JGQ90" s="232"/>
      <c r="JGR90" s="232"/>
      <c r="JGS90" s="232"/>
      <c r="JGT90" s="232"/>
      <c r="JGU90" s="232"/>
      <c r="JGV90" s="232"/>
      <c r="JGW90" s="232"/>
      <c r="JGX90" s="232"/>
      <c r="JGY90" s="232"/>
      <c r="JGZ90" s="232"/>
      <c r="JHA90" s="232"/>
      <c r="JHB90" s="232"/>
      <c r="JHC90" s="232"/>
      <c r="JHD90" s="232"/>
      <c r="JHE90" s="232"/>
      <c r="JHF90" s="232"/>
      <c r="JHG90" s="232"/>
      <c r="JHH90" s="232"/>
      <c r="JHI90" s="232"/>
      <c r="JHJ90" s="232"/>
      <c r="JHK90" s="232"/>
      <c r="JHL90" s="232"/>
      <c r="JHM90" s="232"/>
      <c r="JHN90" s="232"/>
      <c r="JHO90" s="232"/>
      <c r="JHP90" s="232"/>
      <c r="JHQ90" s="232"/>
      <c r="JHR90" s="232"/>
      <c r="JHS90" s="232"/>
      <c r="JHT90" s="232"/>
      <c r="JHU90" s="232"/>
      <c r="JHV90" s="232"/>
      <c r="JHW90" s="232"/>
      <c r="JHX90" s="232"/>
      <c r="JHY90" s="232"/>
      <c r="JHZ90" s="232"/>
      <c r="JIA90" s="232"/>
      <c r="JIB90" s="232"/>
      <c r="JIC90" s="232"/>
      <c r="JID90" s="232"/>
      <c r="JIE90" s="232"/>
      <c r="JIF90" s="232"/>
      <c r="JIG90" s="232"/>
      <c r="JIH90" s="232"/>
      <c r="JII90" s="232"/>
      <c r="JIJ90" s="232"/>
      <c r="JIK90" s="232"/>
      <c r="JIL90" s="232"/>
      <c r="JIM90" s="232"/>
      <c r="JIN90" s="232"/>
      <c r="JIO90" s="232"/>
      <c r="JIP90" s="232"/>
      <c r="JIQ90" s="232"/>
      <c r="JIR90" s="232"/>
      <c r="JIS90" s="232"/>
      <c r="JIT90" s="232"/>
      <c r="JIU90" s="232"/>
      <c r="JIV90" s="232"/>
      <c r="JIW90" s="232"/>
      <c r="JIX90" s="232"/>
      <c r="JIY90" s="232"/>
      <c r="JIZ90" s="232"/>
      <c r="JJA90" s="232"/>
      <c r="JJB90" s="232"/>
      <c r="JJC90" s="232"/>
      <c r="JJD90" s="232"/>
      <c r="JJE90" s="232"/>
      <c r="JJF90" s="232"/>
      <c r="JJG90" s="232"/>
      <c r="JJH90" s="232"/>
      <c r="JJI90" s="232"/>
      <c r="JJJ90" s="232"/>
      <c r="JJK90" s="232"/>
      <c r="JJL90" s="232"/>
      <c r="JJM90" s="232"/>
      <c r="JJN90" s="232"/>
      <c r="JJO90" s="232"/>
      <c r="JJP90" s="232"/>
      <c r="JJQ90" s="232"/>
      <c r="JJR90" s="232"/>
      <c r="JJS90" s="232"/>
      <c r="JJT90" s="232"/>
      <c r="JJU90" s="232"/>
      <c r="JJV90" s="232"/>
      <c r="JJW90" s="232"/>
      <c r="JJX90" s="232"/>
      <c r="JJY90" s="232"/>
      <c r="JJZ90" s="232"/>
      <c r="JKA90" s="232"/>
      <c r="JKB90" s="232"/>
      <c r="JKC90" s="232"/>
      <c r="JKD90" s="232"/>
      <c r="JKE90" s="232"/>
      <c r="JKF90" s="232"/>
      <c r="JKG90" s="232"/>
      <c r="JKH90" s="232"/>
      <c r="JKI90" s="232"/>
      <c r="JKJ90" s="232"/>
      <c r="JKK90" s="232"/>
      <c r="JKL90" s="232"/>
      <c r="JKM90" s="232"/>
      <c r="JKN90" s="232"/>
      <c r="JKO90" s="232"/>
      <c r="JKP90" s="232"/>
      <c r="JKQ90" s="232"/>
      <c r="JKR90" s="232"/>
      <c r="JKS90" s="232"/>
      <c r="JKT90" s="232"/>
      <c r="JKU90" s="232"/>
      <c r="JKV90" s="232"/>
      <c r="JKW90" s="232"/>
      <c r="JKX90" s="232"/>
      <c r="JKY90" s="232"/>
      <c r="JKZ90" s="232"/>
      <c r="JLA90" s="232"/>
      <c r="JLB90" s="232"/>
      <c r="JLC90" s="232"/>
      <c r="JLD90" s="232"/>
      <c r="JLE90" s="232"/>
      <c r="JLF90" s="232"/>
      <c r="JLG90" s="232"/>
      <c r="JLH90" s="232"/>
      <c r="JLI90" s="232"/>
      <c r="JLJ90" s="232"/>
      <c r="JLK90" s="232"/>
      <c r="JLL90" s="232"/>
      <c r="JLM90" s="232"/>
      <c r="JLN90" s="232"/>
      <c r="JLO90" s="232"/>
      <c r="JLP90" s="232"/>
      <c r="JLQ90" s="232"/>
      <c r="JLR90" s="232"/>
      <c r="JLS90" s="232"/>
      <c r="JLT90" s="232"/>
      <c r="JLU90" s="232"/>
      <c r="JLV90" s="232"/>
      <c r="JLW90" s="232"/>
      <c r="JLX90" s="232"/>
      <c r="JLY90" s="232"/>
      <c r="JLZ90" s="232"/>
      <c r="JMA90" s="232"/>
      <c r="JMB90" s="232"/>
      <c r="JMC90" s="232"/>
      <c r="JMD90" s="232"/>
      <c r="JME90" s="232"/>
      <c r="JMF90" s="232"/>
      <c r="JMG90" s="232"/>
      <c r="JMH90" s="232"/>
      <c r="JMI90" s="232"/>
      <c r="JMJ90" s="232"/>
      <c r="JMK90" s="232"/>
      <c r="JML90" s="232"/>
      <c r="JMM90" s="232"/>
      <c r="JMN90" s="232"/>
      <c r="JMO90" s="232"/>
      <c r="JMP90" s="232"/>
      <c r="JMQ90" s="232"/>
      <c r="JMR90" s="232"/>
      <c r="JMS90" s="232"/>
      <c r="JMT90" s="232"/>
      <c r="JMU90" s="232"/>
      <c r="JMV90" s="232"/>
      <c r="JMW90" s="232"/>
      <c r="JMX90" s="232"/>
      <c r="JMY90" s="232"/>
      <c r="JMZ90" s="232"/>
      <c r="JNA90" s="232"/>
      <c r="JNB90" s="232"/>
      <c r="JNC90" s="232"/>
      <c r="JND90" s="232"/>
      <c r="JNE90" s="232"/>
      <c r="JNF90" s="232"/>
      <c r="JNG90" s="232"/>
      <c r="JNH90" s="232"/>
      <c r="JNI90" s="232"/>
      <c r="JNJ90" s="232"/>
      <c r="JNK90" s="232"/>
      <c r="JNL90" s="232"/>
      <c r="JNM90" s="232"/>
      <c r="JNN90" s="232"/>
      <c r="JNO90" s="232"/>
      <c r="JNP90" s="232"/>
      <c r="JNQ90" s="232"/>
      <c r="JNR90" s="232"/>
      <c r="JNS90" s="232"/>
      <c r="JNT90" s="232"/>
      <c r="JNU90" s="232"/>
      <c r="JNV90" s="232"/>
      <c r="JNW90" s="232"/>
      <c r="JNX90" s="232"/>
      <c r="JNY90" s="232"/>
      <c r="JNZ90" s="232"/>
      <c r="JOA90" s="232"/>
      <c r="JOB90" s="232"/>
      <c r="JOC90" s="232"/>
      <c r="JOD90" s="232"/>
      <c r="JOE90" s="232"/>
      <c r="JOF90" s="232"/>
      <c r="JOG90" s="232"/>
      <c r="JOH90" s="232"/>
      <c r="JOI90" s="232"/>
      <c r="JOJ90" s="232"/>
      <c r="JOK90" s="232"/>
      <c r="JOL90" s="232"/>
      <c r="JOM90" s="232"/>
      <c r="JON90" s="232"/>
      <c r="JOO90" s="232"/>
      <c r="JOP90" s="232"/>
      <c r="JOQ90" s="232"/>
      <c r="JOR90" s="232"/>
      <c r="JOS90" s="232"/>
      <c r="JOT90" s="232"/>
      <c r="JOU90" s="232"/>
      <c r="JOV90" s="232"/>
      <c r="JOW90" s="232"/>
      <c r="JOX90" s="232"/>
      <c r="JOY90" s="232"/>
      <c r="JOZ90" s="232"/>
      <c r="JPA90" s="232"/>
      <c r="JPB90" s="232"/>
      <c r="JPC90" s="232"/>
      <c r="JPD90" s="232"/>
      <c r="JPE90" s="232"/>
      <c r="JPF90" s="232"/>
      <c r="JPG90" s="232"/>
      <c r="JPH90" s="232"/>
      <c r="JPI90" s="232"/>
      <c r="JPJ90" s="232"/>
      <c r="JPK90" s="232"/>
      <c r="JPL90" s="232"/>
      <c r="JPM90" s="232"/>
      <c r="JPN90" s="232"/>
      <c r="JPO90" s="232"/>
      <c r="JPP90" s="232"/>
      <c r="JPQ90" s="232"/>
      <c r="JPR90" s="232"/>
      <c r="JPS90" s="232"/>
      <c r="JPT90" s="232"/>
      <c r="JPU90" s="232"/>
      <c r="JPV90" s="232"/>
      <c r="JPW90" s="232"/>
      <c r="JPX90" s="232"/>
      <c r="JPY90" s="232"/>
      <c r="JPZ90" s="232"/>
      <c r="JQA90" s="232"/>
      <c r="JQB90" s="232"/>
      <c r="JQC90" s="232"/>
      <c r="JQD90" s="232"/>
      <c r="JQE90" s="232"/>
      <c r="JQF90" s="232"/>
      <c r="JQG90" s="232"/>
      <c r="JQH90" s="232"/>
      <c r="JQI90" s="232"/>
      <c r="JQJ90" s="232"/>
      <c r="JQK90" s="232"/>
      <c r="JQL90" s="232"/>
      <c r="JQM90" s="232"/>
      <c r="JQN90" s="232"/>
      <c r="JQO90" s="232"/>
      <c r="JQP90" s="232"/>
      <c r="JQQ90" s="232"/>
      <c r="JQR90" s="232"/>
      <c r="JQS90" s="232"/>
      <c r="JQT90" s="232"/>
      <c r="JQU90" s="232"/>
      <c r="JQV90" s="232"/>
      <c r="JQW90" s="232"/>
      <c r="JQX90" s="232"/>
      <c r="JQY90" s="232"/>
      <c r="JQZ90" s="232"/>
      <c r="JRA90" s="232"/>
      <c r="JRB90" s="232"/>
      <c r="JRC90" s="232"/>
      <c r="JRD90" s="232"/>
      <c r="JRE90" s="232"/>
      <c r="JRF90" s="232"/>
      <c r="JRG90" s="232"/>
      <c r="JRH90" s="232"/>
      <c r="JRI90" s="232"/>
      <c r="JRJ90" s="232"/>
      <c r="JRK90" s="232"/>
      <c r="JRL90" s="232"/>
      <c r="JRM90" s="232"/>
      <c r="JRN90" s="232"/>
      <c r="JRO90" s="232"/>
      <c r="JRP90" s="232"/>
      <c r="JRQ90" s="232"/>
      <c r="JRR90" s="232"/>
      <c r="JRS90" s="232"/>
      <c r="JRT90" s="232"/>
      <c r="JRU90" s="232"/>
      <c r="JRV90" s="232"/>
      <c r="JRW90" s="232"/>
      <c r="JRX90" s="232"/>
      <c r="JRY90" s="232"/>
      <c r="JRZ90" s="232"/>
      <c r="JSA90" s="232"/>
      <c r="JSB90" s="232"/>
      <c r="JSC90" s="232"/>
      <c r="JSD90" s="232"/>
      <c r="JSE90" s="232"/>
      <c r="JSF90" s="232"/>
      <c r="JSG90" s="232"/>
      <c r="JSH90" s="232"/>
      <c r="JSI90" s="232"/>
      <c r="JSJ90" s="232"/>
      <c r="JSK90" s="232"/>
      <c r="JSL90" s="232"/>
      <c r="JSM90" s="232"/>
      <c r="JSN90" s="232"/>
      <c r="JSO90" s="232"/>
      <c r="JSP90" s="232"/>
      <c r="JSQ90" s="232"/>
      <c r="JSR90" s="232"/>
      <c r="JSS90" s="232"/>
      <c r="JST90" s="232"/>
      <c r="JSU90" s="232"/>
      <c r="JSV90" s="232"/>
      <c r="JSW90" s="232"/>
      <c r="JSX90" s="232"/>
      <c r="JSY90" s="232"/>
      <c r="JSZ90" s="232"/>
      <c r="JTA90" s="232"/>
      <c r="JTB90" s="232"/>
      <c r="JTC90" s="232"/>
      <c r="JTD90" s="232"/>
      <c r="JTE90" s="232"/>
      <c r="JTF90" s="232"/>
      <c r="JTG90" s="232"/>
      <c r="JTH90" s="232"/>
      <c r="JTI90" s="232"/>
      <c r="JTJ90" s="232"/>
      <c r="JTK90" s="232"/>
      <c r="JTL90" s="232"/>
      <c r="JTM90" s="232"/>
      <c r="JTN90" s="232"/>
      <c r="JTO90" s="232"/>
      <c r="JTP90" s="232"/>
      <c r="JTQ90" s="232"/>
      <c r="JTR90" s="232"/>
      <c r="JTS90" s="232"/>
      <c r="JTT90" s="232"/>
      <c r="JTU90" s="232"/>
      <c r="JTV90" s="232"/>
      <c r="JTW90" s="232"/>
      <c r="JTX90" s="232"/>
      <c r="JTY90" s="232"/>
      <c r="JTZ90" s="232"/>
      <c r="JUA90" s="232"/>
      <c r="JUB90" s="232"/>
      <c r="JUC90" s="232"/>
      <c r="JUD90" s="232"/>
      <c r="JUE90" s="232"/>
      <c r="JUF90" s="232"/>
      <c r="JUG90" s="232"/>
      <c r="JUH90" s="232"/>
      <c r="JUI90" s="232"/>
      <c r="JUJ90" s="232"/>
      <c r="JUK90" s="232"/>
      <c r="JUL90" s="232"/>
      <c r="JUM90" s="232"/>
      <c r="JUN90" s="232"/>
      <c r="JUO90" s="232"/>
      <c r="JUP90" s="232"/>
      <c r="JUQ90" s="232"/>
      <c r="JUR90" s="232"/>
      <c r="JUS90" s="232"/>
      <c r="JUT90" s="232"/>
      <c r="JUU90" s="232"/>
      <c r="JUV90" s="232"/>
      <c r="JUW90" s="232"/>
      <c r="JUX90" s="232"/>
      <c r="JUY90" s="232"/>
      <c r="JUZ90" s="232"/>
      <c r="JVA90" s="232"/>
      <c r="JVB90" s="232"/>
      <c r="JVC90" s="232"/>
      <c r="JVD90" s="232"/>
      <c r="JVE90" s="232"/>
      <c r="JVF90" s="232"/>
      <c r="JVG90" s="232"/>
      <c r="JVH90" s="232"/>
      <c r="JVI90" s="232"/>
      <c r="JVJ90" s="232"/>
      <c r="JVK90" s="232"/>
      <c r="JVL90" s="232"/>
      <c r="JVM90" s="232"/>
      <c r="JVN90" s="232"/>
      <c r="JVO90" s="232"/>
      <c r="JVP90" s="232"/>
      <c r="JVQ90" s="232"/>
      <c r="JVR90" s="232"/>
      <c r="JVS90" s="232"/>
      <c r="JVT90" s="232"/>
      <c r="JVU90" s="232"/>
      <c r="JVV90" s="232"/>
      <c r="JVW90" s="232"/>
      <c r="JVX90" s="232"/>
      <c r="JVY90" s="232"/>
      <c r="JVZ90" s="232"/>
      <c r="JWA90" s="232"/>
      <c r="JWB90" s="232"/>
      <c r="JWC90" s="232"/>
      <c r="JWD90" s="232"/>
      <c r="JWE90" s="232"/>
      <c r="JWF90" s="232"/>
      <c r="JWG90" s="232"/>
      <c r="JWH90" s="232"/>
      <c r="JWI90" s="232"/>
      <c r="JWJ90" s="232"/>
      <c r="JWK90" s="232"/>
      <c r="JWL90" s="232"/>
      <c r="JWM90" s="232"/>
      <c r="JWN90" s="232"/>
      <c r="JWO90" s="232"/>
      <c r="JWP90" s="232"/>
      <c r="JWQ90" s="232"/>
      <c r="JWR90" s="232"/>
      <c r="JWS90" s="232"/>
      <c r="JWT90" s="232"/>
      <c r="JWU90" s="232"/>
      <c r="JWV90" s="232"/>
      <c r="JWW90" s="232"/>
      <c r="JWX90" s="232"/>
      <c r="JWY90" s="232"/>
      <c r="JWZ90" s="232"/>
      <c r="JXA90" s="232"/>
      <c r="JXB90" s="232"/>
      <c r="JXC90" s="232"/>
      <c r="JXD90" s="232"/>
      <c r="JXE90" s="232"/>
      <c r="JXF90" s="232"/>
      <c r="JXG90" s="232"/>
      <c r="JXH90" s="232"/>
      <c r="JXI90" s="232"/>
      <c r="JXJ90" s="232"/>
      <c r="JXK90" s="232"/>
      <c r="JXL90" s="232"/>
      <c r="JXM90" s="232"/>
      <c r="JXN90" s="232"/>
      <c r="JXO90" s="232"/>
      <c r="JXP90" s="232"/>
      <c r="JXQ90" s="232"/>
      <c r="JXR90" s="232"/>
      <c r="JXS90" s="232"/>
      <c r="JXT90" s="232"/>
      <c r="JXU90" s="232"/>
      <c r="JXV90" s="232"/>
      <c r="JXW90" s="232"/>
      <c r="JXX90" s="232"/>
      <c r="JXY90" s="232"/>
      <c r="JXZ90" s="232"/>
      <c r="JYA90" s="232"/>
      <c r="JYB90" s="232"/>
      <c r="JYC90" s="232"/>
      <c r="JYD90" s="232"/>
      <c r="JYE90" s="232"/>
      <c r="JYF90" s="232"/>
      <c r="JYG90" s="232"/>
      <c r="JYH90" s="232"/>
      <c r="JYI90" s="232"/>
      <c r="JYJ90" s="232"/>
      <c r="JYK90" s="232"/>
      <c r="JYL90" s="232"/>
      <c r="JYM90" s="232"/>
      <c r="JYN90" s="232"/>
      <c r="JYO90" s="232"/>
      <c r="JYP90" s="232"/>
      <c r="JYQ90" s="232"/>
      <c r="JYR90" s="232"/>
      <c r="JYS90" s="232"/>
      <c r="JYT90" s="232"/>
      <c r="JYU90" s="232"/>
      <c r="JYV90" s="232"/>
      <c r="JYW90" s="232"/>
      <c r="JYX90" s="232"/>
      <c r="JYY90" s="232"/>
      <c r="JYZ90" s="232"/>
      <c r="JZA90" s="232"/>
      <c r="JZB90" s="232"/>
      <c r="JZC90" s="232"/>
      <c r="JZD90" s="232"/>
      <c r="JZE90" s="232"/>
      <c r="JZF90" s="232"/>
      <c r="JZG90" s="232"/>
      <c r="JZH90" s="232"/>
      <c r="JZI90" s="232"/>
      <c r="JZJ90" s="232"/>
      <c r="JZK90" s="232"/>
      <c r="JZL90" s="232"/>
      <c r="JZM90" s="232"/>
      <c r="JZN90" s="232"/>
      <c r="JZO90" s="232"/>
      <c r="JZP90" s="232"/>
      <c r="JZQ90" s="232"/>
      <c r="JZR90" s="232"/>
      <c r="JZS90" s="232"/>
      <c r="JZT90" s="232"/>
      <c r="JZU90" s="232"/>
      <c r="JZV90" s="232"/>
      <c r="JZW90" s="232"/>
      <c r="JZX90" s="232"/>
      <c r="JZY90" s="232"/>
      <c r="JZZ90" s="232"/>
      <c r="KAA90" s="232"/>
      <c r="KAB90" s="232"/>
      <c r="KAC90" s="232"/>
      <c r="KAD90" s="232"/>
      <c r="KAE90" s="232"/>
      <c r="KAF90" s="232"/>
      <c r="KAG90" s="232"/>
      <c r="KAH90" s="232"/>
      <c r="KAI90" s="232"/>
      <c r="KAJ90" s="232"/>
      <c r="KAK90" s="232"/>
      <c r="KAL90" s="232"/>
      <c r="KAM90" s="232"/>
      <c r="KAN90" s="232"/>
      <c r="KAO90" s="232"/>
      <c r="KAP90" s="232"/>
      <c r="KAQ90" s="232"/>
      <c r="KAR90" s="232"/>
      <c r="KAS90" s="232"/>
      <c r="KAT90" s="232"/>
      <c r="KAU90" s="232"/>
      <c r="KAV90" s="232"/>
      <c r="KAW90" s="232"/>
      <c r="KAX90" s="232"/>
      <c r="KAY90" s="232"/>
      <c r="KAZ90" s="232"/>
      <c r="KBA90" s="232"/>
      <c r="KBB90" s="232"/>
      <c r="KBC90" s="232"/>
      <c r="KBD90" s="232"/>
      <c r="KBE90" s="232"/>
      <c r="KBF90" s="232"/>
      <c r="KBG90" s="232"/>
      <c r="KBH90" s="232"/>
      <c r="KBI90" s="232"/>
      <c r="KBJ90" s="232"/>
      <c r="KBK90" s="232"/>
      <c r="KBL90" s="232"/>
      <c r="KBM90" s="232"/>
      <c r="KBN90" s="232"/>
      <c r="KBO90" s="232"/>
      <c r="KBP90" s="232"/>
      <c r="KBQ90" s="232"/>
      <c r="KBR90" s="232"/>
      <c r="KBS90" s="232"/>
      <c r="KBT90" s="232"/>
      <c r="KBU90" s="232"/>
      <c r="KBV90" s="232"/>
      <c r="KBW90" s="232"/>
      <c r="KBX90" s="232"/>
      <c r="KBY90" s="232"/>
      <c r="KBZ90" s="232"/>
      <c r="KCA90" s="232"/>
      <c r="KCB90" s="232"/>
      <c r="KCC90" s="232"/>
      <c r="KCD90" s="232"/>
      <c r="KCE90" s="232"/>
      <c r="KCF90" s="232"/>
      <c r="KCG90" s="232"/>
      <c r="KCH90" s="232"/>
      <c r="KCI90" s="232"/>
      <c r="KCJ90" s="232"/>
      <c r="KCK90" s="232"/>
      <c r="KCL90" s="232"/>
      <c r="KCM90" s="232"/>
      <c r="KCN90" s="232"/>
      <c r="KCO90" s="232"/>
      <c r="KCP90" s="232"/>
      <c r="KCQ90" s="232"/>
      <c r="KCR90" s="232"/>
      <c r="KCS90" s="232"/>
      <c r="KCT90" s="232"/>
      <c r="KCU90" s="232"/>
      <c r="KCV90" s="232"/>
      <c r="KCW90" s="232"/>
      <c r="KCX90" s="232"/>
      <c r="KCY90" s="232"/>
      <c r="KCZ90" s="232"/>
      <c r="KDA90" s="232"/>
      <c r="KDB90" s="232"/>
      <c r="KDC90" s="232"/>
      <c r="KDD90" s="232"/>
      <c r="KDE90" s="232"/>
      <c r="KDF90" s="232"/>
      <c r="KDG90" s="232"/>
      <c r="KDH90" s="232"/>
      <c r="KDI90" s="232"/>
      <c r="KDJ90" s="232"/>
      <c r="KDK90" s="232"/>
      <c r="KDL90" s="232"/>
      <c r="KDM90" s="232"/>
      <c r="KDN90" s="232"/>
      <c r="KDO90" s="232"/>
      <c r="KDP90" s="232"/>
      <c r="KDQ90" s="232"/>
      <c r="KDR90" s="232"/>
      <c r="KDS90" s="232"/>
      <c r="KDT90" s="232"/>
      <c r="KDU90" s="232"/>
      <c r="KDV90" s="232"/>
      <c r="KDW90" s="232"/>
      <c r="KDX90" s="232"/>
      <c r="KDY90" s="232"/>
      <c r="KDZ90" s="232"/>
      <c r="KEA90" s="232"/>
      <c r="KEB90" s="232"/>
      <c r="KEC90" s="232"/>
      <c r="KED90" s="232"/>
      <c r="KEE90" s="232"/>
      <c r="KEF90" s="232"/>
      <c r="KEG90" s="232"/>
      <c r="KEH90" s="232"/>
      <c r="KEI90" s="232"/>
      <c r="KEJ90" s="232"/>
      <c r="KEK90" s="232"/>
      <c r="KEL90" s="232"/>
      <c r="KEM90" s="232"/>
      <c r="KEN90" s="232"/>
      <c r="KEO90" s="232"/>
      <c r="KEP90" s="232"/>
      <c r="KEQ90" s="232"/>
      <c r="KER90" s="232"/>
      <c r="KES90" s="232"/>
      <c r="KET90" s="232"/>
      <c r="KEU90" s="232"/>
      <c r="KEV90" s="232"/>
      <c r="KEW90" s="232"/>
      <c r="KEX90" s="232"/>
      <c r="KEY90" s="232"/>
      <c r="KEZ90" s="232"/>
      <c r="KFA90" s="232"/>
      <c r="KFB90" s="232"/>
      <c r="KFC90" s="232"/>
      <c r="KFD90" s="232"/>
      <c r="KFE90" s="232"/>
      <c r="KFF90" s="232"/>
      <c r="KFG90" s="232"/>
      <c r="KFH90" s="232"/>
      <c r="KFI90" s="232"/>
      <c r="KFJ90" s="232"/>
      <c r="KFK90" s="232"/>
      <c r="KFL90" s="232"/>
      <c r="KFM90" s="232"/>
      <c r="KFN90" s="232"/>
      <c r="KFO90" s="232"/>
      <c r="KFP90" s="232"/>
      <c r="KFQ90" s="232"/>
      <c r="KFR90" s="232"/>
      <c r="KFS90" s="232"/>
      <c r="KFT90" s="232"/>
      <c r="KFU90" s="232"/>
      <c r="KFV90" s="232"/>
      <c r="KFW90" s="232"/>
      <c r="KFX90" s="232"/>
      <c r="KFY90" s="232"/>
      <c r="KFZ90" s="232"/>
      <c r="KGA90" s="232"/>
      <c r="KGB90" s="232"/>
      <c r="KGC90" s="232"/>
      <c r="KGD90" s="232"/>
      <c r="KGE90" s="232"/>
      <c r="KGF90" s="232"/>
      <c r="KGG90" s="232"/>
      <c r="KGH90" s="232"/>
      <c r="KGI90" s="232"/>
      <c r="KGJ90" s="232"/>
      <c r="KGK90" s="232"/>
      <c r="KGL90" s="232"/>
      <c r="KGM90" s="232"/>
      <c r="KGN90" s="232"/>
      <c r="KGO90" s="232"/>
      <c r="KGP90" s="232"/>
      <c r="KGQ90" s="232"/>
      <c r="KGR90" s="232"/>
      <c r="KGS90" s="232"/>
      <c r="KGT90" s="232"/>
      <c r="KGU90" s="232"/>
      <c r="KGV90" s="232"/>
      <c r="KGW90" s="232"/>
      <c r="KGX90" s="232"/>
      <c r="KGY90" s="232"/>
      <c r="KGZ90" s="232"/>
      <c r="KHA90" s="232"/>
      <c r="KHB90" s="232"/>
      <c r="KHC90" s="232"/>
      <c r="KHD90" s="232"/>
      <c r="KHE90" s="232"/>
      <c r="KHF90" s="232"/>
      <c r="KHG90" s="232"/>
      <c r="KHH90" s="232"/>
      <c r="KHI90" s="232"/>
      <c r="KHJ90" s="232"/>
      <c r="KHK90" s="232"/>
      <c r="KHL90" s="232"/>
      <c r="KHM90" s="232"/>
      <c r="KHN90" s="232"/>
      <c r="KHO90" s="232"/>
      <c r="KHP90" s="232"/>
      <c r="KHQ90" s="232"/>
      <c r="KHR90" s="232"/>
      <c r="KHS90" s="232"/>
      <c r="KHT90" s="232"/>
      <c r="KHU90" s="232"/>
      <c r="KHV90" s="232"/>
      <c r="KHW90" s="232"/>
      <c r="KHX90" s="232"/>
      <c r="KHY90" s="232"/>
      <c r="KHZ90" s="232"/>
      <c r="KIA90" s="232"/>
      <c r="KIB90" s="232"/>
      <c r="KIC90" s="232"/>
      <c r="KID90" s="232"/>
      <c r="KIE90" s="232"/>
      <c r="KIF90" s="232"/>
      <c r="KIG90" s="232"/>
      <c r="KIH90" s="232"/>
      <c r="KII90" s="232"/>
      <c r="KIJ90" s="232"/>
      <c r="KIK90" s="232"/>
      <c r="KIL90" s="232"/>
      <c r="KIM90" s="232"/>
      <c r="KIN90" s="232"/>
      <c r="KIO90" s="232"/>
      <c r="KIP90" s="232"/>
      <c r="KIQ90" s="232"/>
      <c r="KIR90" s="232"/>
      <c r="KIS90" s="232"/>
      <c r="KIT90" s="232"/>
      <c r="KIU90" s="232"/>
      <c r="KIV90" s="232"/>
      <c r="KIW90" s="232"/>
      <c r="KIX90" s="232"/>
      <c r="KIY90" s="232"/>
      <c r="KIZ90" s="232"/>
      <c r="KJA90" s="232"/>
      <c r="KJB90" s="232"/>
      <c r="KJC90" s="232"/>
      <c r="KJD90" s="232"/>
      <c r="KJE90" s="232"/>
      <c r="KJF90" s="232"/>
      <c r="KJG90" s="232"/>
      <c r="KJH90" s="232"/>
      <c r="KJI90" s="232"/>
      <c r="KJJ90" s="232"/>
      <c r="KJK90" s="232"/>
      <c r="KJL90" s="232"/>
      <c r="KJM90" s="232"/>
      <c r="KJN90" s="232"/>
      <c r="KJO90" s="232"/>
      <c r="KJP90" s="232"/>
      <c r="KJQ90" s="232"/>
      <c r="KJR90" s="232"/>
      <c r="KJS90" s="232"/>
      <c r="KJT90" s="232"/>
      <c r="KJU90" s="232"/>
      <c r="KJV90" s="232"/>
      <c r="KJW90" s="232"/>
      <c r="KJX90" s="232"/>
      <c r="KJY90" s="232"/>
      <c r="KJZ90" s="232"/>
      <c r="KKA90" s="232"/>
      <c r="KKB90" s="232"/>
      <c r="KKC90" s="232"/>
      <c r="KKD90" s="232"/>
      <c r="KKE90" s="232"/>
      <c r="KKF90" s="232"/>
      <c r="KKG90" s="232"/>
      <c r="KKH90" s="232"/>
      <c r="KKI90" s="232"/>
      <c r="KKJ90" s="232"/>
      <c r="KKK90" s="232"/>
      <c r="KKL90" s="232"/>
      <c r="KKM90" s="232"/>
      <c r="KKN90" s="232"/>
      <c r="KKO90" s="232"/>
      <c r="KKP90" s="232"/>
      <c r="KKQ90" s="232"/>
      <c r="KKR90" s="232"/>
      <c r="KKS90" s="232"/>
      <c r="KKT90" s="232"/>
      <c r="KKU90" s="232"/>
      <c r="KKV90" s="232"/>
      <c r="KKW90" s="232"/>
      <c r="KKX90" s="232"/>
      <c r="KKY90" s="232"/>
      <c r="KKZ90" s="232"/>
      <c r="KLA90" s="232"/>
      <c r="KLB90" s="232"/>
      <c r="KLC90" s="232"/>
      <c r="KLD90" s="232"/>
      <c r="KLE90" s="232"/>
      <c r="KLF90" s="232"/>
      <c r="KLG90" s="232"/>
      <c r="KLH90" s="232"/>
      <c r="KLI90" s="232"/>
      <c r="KLJ90" s="232"/>
      <c r="KLK90" s="232"/>
      <c r="KLL90" s="232"/>
      <c r="KLM90" s="232"/>
      <c r="KLN90" s="232"/>
      <c r="KLO90" s="232"/>
      <c r="KLP90" s="232"/>
      <c r="KLQ90" s="232"/>
      <c r="KLR90" s="232"/>
      <c r="KLS90" s="232"/>
      <c r="KLT90" s="232"/>
      <c r="KLU90" s="232"/>
      <c r="KLV90" s="232"/>
      <c r="KLW90" s="232"/>
      <c r="KLX90" s="232"/>
      <c r="KLY90" s="232"/>
      <c r="KLZ90" s="232"/>
      <c r="KMA90" s="232"/>
      <c r="KMB90" s="232"/>
      <c r="KMC90" s="232"/>
      <c r="KMD90" s="232"/>
      <c r="KME90" s="232"/>
      <c r="KMF90" s="232"/>
      <c r="KMG90" s="232"/>
      <c r="KMH90" s="232"/>
      <c r="KMI90" s="232"/>
      <c r="KMJ90" s="232"/>
      <c r="KMK90" s="232"/>
      <c r="KML90" s="232"/>
      <c r="KMM90" s="232"/>
      <c r="KMN90" s="232"/>
      <c r="KMO90" s="232"/>
      <c r="KMP90" s="232"/>
      <c r="KMQ90" s="232"/>
      <c r="KMR90" s="232"/>
      <c r="KMS90" s="232"/>
      <c r="KMT90" s="232"/>
      <c r="KMU90" s="232"/>
      <c r="KMV90" s="232"/>
      <c r="KMW90" s="232"/>
      <c r="KMX90" s="232"/>
      <c r="KMY90" s="232"/>
      <c r="KMZ90" s="232"/>
      <c r="KNA90" s="232"/>
      <c r="KNB90" s="232"/>
      <c r="KNC90" s="232"/>
      <c r="KND90" s="232"/>
      <c r="KNE90" s="232"/>
      <c r="KNF90" s="232"/>
      <c r="KNG90" s="232"/>
      <c r="KNH90" s="232"/>
      <c r="KNI90" s="232"/>
      <c r="KNJ90" s="232"/>
      <c r="KNK90" s="232"/>
      <c r="KNL90" s="232"/>
      <c r="KNM90" s="232"/>
      <c r="KNN90" s="232"/>
      <c r="KNO90" s="232"/>
      <c r="KNP90" s="232"/>
      <c r="KNQ90" s="232"/>
      <c r="KNR90" s="232"/>
      <c r="KNS90" s="232"/>
      <c r="KNT90" s="232"/>
      <c r="KNU90" s="232"/>
      <c r="KNV90" s="232"/>
      <c r="KNW90" s="232"/>
      <c r="KNX90" s="232"/>
      <c r="KNY90" s="232"/>
      <c r="KNZ90" s="232"/>
      <c r="KOA90" s="232"/>
      <c r="KOB90" s="232"/>
      <c r="KOC90" s="232"/>
      <c r="KOD90" s="232"/>
      <c r="KOE90" s="232"/>
      <c r="KOF90" s="232"/>
      <c r="KOG90" s="232"/>
      <c r="KOH90" s="232"/>
      <c r="KOI90" s="232"/>
      <c r="KOJ90" s="232"/>
      <c r="KOK90" s="232"/>
      <c r="KOL90" s="232"/>
      <c r="KOM90" s="232"/>
      <c r="KON90" s="232"/>
      <c r="KOO90" s="232"/>
      <c r="KOP90" s="232"/>
      <c r="KOQ90" s="232"/>
      <c r="KOR90" s="232"/>
      <c r="KOS90" s="232"/>
      <c r="KOT90" s="232"/>
      <c r="KOU90" s="232"/>
      <c r="KOV90" s="232"/>
      <c r="KOW90" s="232"/>
      <c r="KOX90" s="232"/>
      <c r="KOY90" s="232"/>
      <c r="KOZ90" s="232"/>
      <c r="KPA90" s="232"/>
      <c r="KPB90" s="232"/>
      <c r="KPC90" s="232"/>
      <c r="KPD90" s="232"/>
      <c r="KPE90" s="232"/>
      <c r="KPF90" s="232"/>
      <c r="KPG90" s="232"/>
      <c r="KPH90" s="232"/>
      <c r="KPI90" s="232"/>
      <c r="KPJ90" s="232"/>
      <c r="KPK90" s="232"/>
      <c r="KPL90" s="232"/>
      <c r="KPM90" s="232"/>
      <c r="KPN90" s="232"/>
      <c r="KPO90" s="232"/>
      <c r="KPP90" s="232"/>
      <c r="KPQ90" s="232"/>
      <c r="KPR90" s="232"/>
      <c r="KPS90" s="232"/>
      <c r="KPT90" s="232"/>
      <c r="KPU90" s="232"/>
      <c r="KPV90" s="232"/>
      <c r="KPW90" s="232"/>
      <c r="KPX90" s="232"/>
      <c r="KPY90" s="232"/>
      <c r="KPZ90" s="232"/>
      <c r="KQA90" s="232"/>
      <c r="KQB90" s="232"/>
      <c r="KQC90" s="232"/>
      <c r="KQD90" s="232"/>
      <c r="KQE90" s="232"/>
      <c r="KQF90" s="232"/>
      <c r="KQG90" s="232"/>
      <c r="KQH90" s="232"/>
      <c r="KQI90" s="232"/>
      <c r="KQJ90" s="232"/>
      <c r="KQK90" s="232"/>
      <c r="KQL90" s="232"/>
      <c r="KQM90" s="232"/>
      <c r="KQN90" s="232"/>
      <c r="KQO90" s="232"/>
      <c r="KQP90" s="232"/>
      <c r="KQQ90" s="232"/>
      <c r="KQR90" s="232"/>
      <c r="KQS90" s="232"/>
      <c r="KQT90" s="232"/>
      <c r="KQU90" s="232"/>
      <c r="KQV90" s="232"/>
      <c r="KQW90" s="232"/>
      <c r="KQX90" s="232"/>
      <c r="KQY90" s="232"/>
      <c r="KQZ90" s="232"/>
      <c r="KRA90" s="232"/>
      <c r="KRB90" s="232"/>
      <c r="KRC90" s="232"/>
      <c r="KRD90" s="232"/>
      <c r="KRE90" s="232"/>
      <c r="KRF90" s="232"/>
      <c r="KRG90" s="232"/>
      <c r="KRH90" s="232"/>
      <c r="KRI90" s="232"/>
      <c r="KRJ90" s="232"/>
      <c r="KRK90" s="232"/>
      <c r="KRL90" s="232"/>
      <c r="KRM90" s="232"/>
      <c r="KRN90" s="232"/>
      <c r="KRO90" s="232"/>
      <c r="KRP90" s="232"/>
      <c r="KRQ90" s="232"/>
      <c r="KRR90" s="232"/>
      <c r="KRS90" s="232"/>
      <c r="KRT90" s="232"/>
      <c r="KRU90" s="232"/>
      <c r="KRV90" s="232"/>
      <c r="KRW90" s="232"/>
      <c r="KRX90" s="232"/>
      <c r="KRY90" s="232"/>
      <c r="KRZ90" s="232"/>
      <c r="KSA90" s="232"/>
      <c r="KSB90" s="232"/>
      <c r="KSC90" s="232"/>
      <c r="KSD90" s="232"/>
      <c r="KSE90" s="232"/>
      <c r="KSF90" s="232"/>
      <c r="KSG90" s="232"/>
      <c r="KSH90" s="232"/>
      <c r="KSI90" s="232"/>
      <c r="KSJ90" s="232"/>
      <c r="KSK90" s="232"/>
      <c r="KSL90" s="232"/>
      <c r="KSM90" s="232"/>
      <c r="KSN90" s="232"/>
      <c r="KSO90" s="232"/>
      <c r="KSP90" s="232"/>
      <c r="KSQ90" s="232"/>
      <c r="KSR90" s="232"/>
      <c r="KSS90" s="232"/>
      <c r="KST90" s="232"/>
      <c r="KSU90" s="232"/>
      <c r="KSV90" s="232"/>
      <c r="KSW90" s="232"/>
      <c r="KSX90" s="232"/>
      <c r="KSY90" s="232"/>
      <c r="KSZ90" s="232"/>
      <c r="KTA90" s="232"/>
      <c r="KTB90" s="232"/>
      <c r="KTC90" s="232"/>
      <c r="KTD90" s="232"/>
      <c r="KTE90" s="232"/>
      <c r="KTF90" s="232"/>
      <c r="KTG90" s="232"/>
      <c r="KTH90" s="232"/>
      <c r="KTI90" s="232"/>
      <c r="KTJ90" s="232"/>
      <c r="KTK90" s="232"/>
      <c r="KTL90" s="232"/>
      <c r="KTM90" s="232"/>
      <c r="KTN90" s="232"/>
      <c r="KTO90" s="232"/>
      <c r="KTP90" s="232"/>
      <c r="KTQ90" s="232"/>
      <c r="KTR90" s="232"/>
      <c r="KTS90" s="232"/>
      <c r="KTT90" s="232"/>
      <c r="KTU90" s="232"/>
      <c r="KTV90" s="232"/>
      <c r="KTW90" s="232"/>
      <c r="KTX90" s="232"/>
      <c r="KTY90" s="232"/>
      <c r="KTZ90" s="232"/>
      <c r="KUA90" s="232"/>
      <c r="KUB90" s="232"/>
      <c r="KUC90" s="232"/>
      <c r="KUD90" s="232"/>
      <c r="KUE90" s="232"/>
      <c r="KUF90" s="232"/>
      <c r="KUG90" s="232"/>
      <c r="KUH90" s="232"/>
      <c r="KUI90" s="232"/>
      <c r="KUJ90" s="232"/>
      <c r="KUK90" s="232"/>
      <c r="KUL90" s="232"/>
      <c r="KUM90" s="232"/>
      <c r="KUN90" s="232"/>
      <c r="KUO90" s="232"/>
      <c r="KUP90" s="232"/>
      <c r="KUQ90" s="232"/>
      <c r="KUR90" s="232"/>
      <c r="KUS90" s="232"/>
      <c r="KUT90" s="232"/>
      <c r="KUU90" s="232"/>
      <c r="KUV90" s="232"/>
      <c r="KUW90" s="232"/>
      <c r="KUX90" s="232"/>
      <c r="KUY90" s="232"/>
      <c r="KUZ90" s="232"/>
      <c r="KVA90" s="232"/>
      <c r="KVB90" s="232"/>
      <c r="KVC90" s="232"/>
      <c r="KVD90" s="232"/>
      <c r="KVE90" s="232"/>
      <c r="KVF90" s="232"/>
      <c r="KVG90" s="232"/>
      <c r="KVH90" s="232"/>
      <c r="KVI90" s="232"/>
      <c r="KVJ90" s="232"/>
      <c r="KVK90" s="232"/>
      <c r="KVL90" s="232"/>
      <c r="KVM90" s="232"/>
      <c r="KVN90" s="232"/>
      <c r="KVO90" s="232"/>
      <c r="KVP90" s="232"/>
      <c r="KVQ90" s="232"/>
      <c r="KVR90" s="232"/>
      <c r="KVS90" s="232"/>
      <c r="KVT90" s="232"/>
      <c r="KVU90" s="232"/>
      <c r="KVV90" s="232"/>
      <c r="KVW90" s="232"/>
      <c r="KVX90" s="232"/>
      <c r="KVY90" s="232"/>
      <c r="KVZ90" s="232"/>
      <c r="KWA90" s="232"/>
      <c r="KWB90" s="232"/>
      <c r="KWC90" s="232"/>
      <c r="KWD90" s="232"/>
      <c r="KWE90" s="232"/>
      <c r="KWF90" s="232"/>
      <c r="KWG90" s="232"/>
      <c r="KWH90" s="232"/>
      <c r="KWI90" s="232"/>
      <c r="KWJ90" s="232"/>
      <c r="KWK90" s="232"/>
      <c r="KWL90" s="232"/>
      <c r="KWM90" s="232"/>
      <c r="KWN90" s="232"/>
      <c r="KWO90" s="232"/>
      <c r="KWP90" s="232"/>
      <c r="KWQ90" s="232"/>
      <c r="KWR90" s="232"/>
      <c r="KWS90" s="232"/>
      <c r="KWT90" s="232"/>
      <c r="KWU90" s="232"/>
      <c r="KWV90" s="232"/>
      <c r="KWW90" s="232"/>
      <c r="KWX90" s="232"/>
      <c r="KWY90" s="232"/>
      <c r="KWZ90" s="232"/>
      <c r="KXA90" s="232"/>
      <c r="KXB90" s="232"/>
      <c r="KXC90" s="232"/>
      <c r="KXD90" s="232"/>
      <c r="KXE90" s="232"/>
      <c r="KXF90" s="232"/>
      <c r="KXG90" s="232"/>
      <c r="KXH90" s="232"/>
      <c r="KXI90" s="232"/>
      <c r="KXJ90" s="232"/>
      <c r="KXK90" s="232"/>
      <c r="KXL90" s="232"/>
      <c r="KXM90" s="232"/>
      <c r="KXN90" s="232"/>
      <c r="KXO90" s="232"/>
      <c r="KXP90" s="232"/>
      <c r="KXQ90" s="232"/>
      <c r="KXR90" s="232"/>
      <c r="KXS90" s="232"/>
      <c r="KXT90" s="232"/>
      <c r="KXU90" s="232"/>
      <c r="KXV90" s="232"/>
      <c r="KXW90" s="232"/>
      <c r="KXX90" s="232"/>
      <c r="KXY90" s="232"/>
      <c r="KXZ90" s="232"/>
      <c r="KYA90" s="232"/>
      <c r="KYB90" s="232"/>
      <c r="KYC90" s="232"/>
      <c r="KYD90" s="232"/>
      <c r="KYE90" s="232"/>
      <c r="KYF90" s="232"/>
      <c r="KYG90" s="232"/>
      <c r="KYH90" s="232"/>
      <c r="KYI90" s="232"/>
      <c r="KYJ90" s="232"/>
      <c r="KYK90" s="232"/>
      <c r="KYL90" s="232"/>
      <c r="KYM90" s="232"/>
      <c r="KYN90" s="232"/>
      <c r="KYO90" s="232"/>
      <c r="KYP90" s="232"/>
      <c r="KYQ90" s="232"/>
      <c r="KYR90" s="232"/>
      <c r="KYS90" s="232"/>
      <c r="KYT90" s="232"/>
      <c r="KYU90" s="232"/>
      <c r="KYV90" s="232"/>
      <c r="KYW90" s="232"/>
      <c r="KYX90" s="232"/>
      <c r="KYY90" s="232"/>
      <c r="KYZ90" s="232"/>
      <c r="KZA90" s="232"/>
      <c r="KZB90" s="232"/>
      <c r="KZC90" s="232"/>
      <c r="KZD90" s="232"/>
      <c r="KZE90" s="232"/>
      <c r="KZF90" s="232"/>
      <c r="KZG90" s="232"/>
      <c r="KZH90" s="232"/>
      <c r="KZI90" s="232"/>
      <c r="KZJ90" s="232"/>
      <c r="KZK90" s="232"/>
      <c r="KZL90" s="232"/>
      <c r="KZM90" s="232"/>
      <c r="KZN90" s="232"/>
      <c r="KZO90" s="232"/>
      <c r="KZP90" s="232"/>
      <c r="KZQ90" s="232"/>
      <c r="KZR90" s="232"/>
      <c r="KZS90" s="232"/>
      <c r="KZT90" s="232"/>
      <c r="KZU90" s="232"/>
      <c r="KZV90" s="232"/>
      <c r="KZW90" s="232"/>
      <c r="KZX90" s="232"/>
      <c r="KZY90" s="232"/>
      <c r="KZZ90" s="232"/>
      <c r="LAA90" s="232"/>
      <c r="LAB90" s="232"/>
      <c r="LAC90" s="232"/>
      <c r="LAD90" s="232"/>
      <c r="LAE90" s="232"/>
      <c r="LAF90" s="232"/>
      <c r="LAG90" s="232"/>
      <c r="LAH90" s="232"/>
      <c r="LAI90" s="232"/>
      <c r="LAJ90" s="232"/>
      <c r="LAK90" s="232"/>
      <c r="LAL90" s="232"/>
      <c r="LAM90" s="232"/>
      <c r="LAN90" s="232"/>
      <c r="LAO90" s="232"/>
      <c r="LAP90" s="232"/>
      <c r="LAQ90" s="232"/>
      <c r="LAR90" s="232"/>
      <c r="LAS90" s="232"/>
      <c r="LAT90" s="232"/>
      <c r="LAU90" s="232"/>
      <c r="LAV90" s="232"/>
      <c r="LAW90" s="232"/>
      <c r="LAX90" s="232"/>
      <c r="LAY90" s="232"/>
      <c r="LAZ90" s="232"/>
      <c r="LBA90" s="232"/>
      <c r="LBB90" s="232"/>
      <c r="LBC90" s="232"/>
      <c r="LBD90" s="232"/>
      <c r="LBE90" s="232"/>
      <c r="LBF90" s="232"/>
      <c r="LBG90" s="232"/>
      <c r="LBH90" s="232"/>
      <c r="LBI90" s="232"/>
      <c r="LBJ90" s="232"/>
      <c r="LBK90" s="232"/>
      <c r="LBL90" s="232"/>
      <c r="LBM90" s="232"/>
      <c r="LBN90" s="232"/>
      <c r="LBO90" s="232"/>
      <c r="LBP90" s="232"/>
      <c r="LBQ90" s="232"/>
      <c r="LBR90" s="232"/>
      <c r="LBS90" s="232"/>
      <c r="LBT90" s="232"/>
      <c r="LBU90" s="232"/>
      <c r="LBV90" s="232"/>
      <c r="LBW90" s="232"/>
      <c r="LBX90" s="232"/>
      <c r="LBY90" s="232"/>
      <c r="LBZ90" s="232"/>
      <c r="LCA90" s="232"/>
      <c r="LCB90" s="232"/>
      <c r="LCC90" s="232"/>
      <c r="LCD90" s="232"/>
      <c r="LCE90" s="232"/>
      <c r="LCF90" s="232"/>
      <c r="LCG90" s="232"/>
      <c r="LCH90" s="232"/>
      <c r="LCI90" s="232"/>
      <c r="LCJ90" s="232"/>
      <c r="LCK90" s="232"/>
      <c r="LCL90" s="232"/>
      <c r="LCM90" s="232"/>
      <c r="LCN90" s="232"/>
      <c r="LCO90" s="232"/>
      <c r="LCP90" s="232"/>
      <c r="LCQ90" s="232"/>
      <c r="LCR90" s="232"/>
      <c r="LCS90" s="232"/>
      <c r="LCT90" s="232"/>
      <c r="LCU90" s="232"/>
      <c r="LCV90" s="232"/>
      <c r="LCW90" s="232"/>
      <c r="LCX90" s="232"/>
      <c r="LCY90" s="232"/>
      <c r="LCZ90" s="232"/>
      <c r="LDA90" s="232"/>
      <c r="LDB90" s="232"/>
      <c r="LDC90" s="232"/>
      <c r="LDD90" s="232"/>
      <c r="LDE90" s="232"/>
      <c r="LDF90" s="232"/>
      <c r="LDG90" s="232"/>
      <c r="LDH90" s="232"/>
      <c r="LDI90" s="232"/>
      <c r="LDJ90" s="232"/>
      <c r="LDK90" s="232"/>
      <c r="LDL90" s="232"/>
      <c r="LDM90" s="232"/>
      <c r="LDN90" s="232"/>
      <c r="LDO90" s="232"/>
      <c r="LDP90" s="232"/>
      <c r="LDQ90" s="232"/>
      <c r="LDR90" s="232"/>
      <c r="LDS90" s="232"/>
      <c r="LDT90" s="232"/>
      <c r="LDU90" s="232"/>
      <c r="LDV90" s="232"/>
      <c r="LDW90" s="232"/>
      <c r="LDX90" s="232"/>
      <c r="LDY90" s="232"/>
      <c r="LDZ90" s="232"/>
      <c r="LEA90" s="232"/>
      <c r="LEB90" s="232"/>
      <c r="LEC90" s="232"/>
      <c r="LED90" s="232"/>
      <c r="LEE90" s="232"/>
      <c r="LEF90" s="232"/>
      <c r="LEG90" s="232"/>
      <c r="LEH90" s="232"/>
      <c r="LEI90" s="232"/>
      <c r="LEJ90" s="232"/>
      <c r="LEK90" s="232"/>
      <c r="LEL90" s="232"/>
      <c r="LEM90" s="232"/>
      <c r="LEN90" s="232"/>
      <c r="LEO90" s="232"/>
      <c r="LEP90" s="232"/>
      <c r="LEQ90" s="232"/>
      <c r="LER90" s="232"/>
      <c r="LES90" s="232"/>
      <c r="LET90" s="232"/>
      <c r="LEU90" s="232"/>
      <c r="LEV90" s="232"/>
      <c r="LEW90" s="232"/>
      <c r="LEX90" s="232"/>
      <c r="LEY90" s="232"/>
      <c r="LEZ90" s="232"/>
      <c r="LFA90" s="232"/>
      <c r="LFB90" s="232"/>
      <c r="LFC90" s="232"/>
      <c r="LFD90" s="232"/>
      <c r="LFE90" s="232"/>
      <c r="LFF90" s="232"/>
      <c r="LFG90" s="232"/>
      <c r="LFH90" s="232"/>
      <c r="LFI90" s="232"/>
      <c r="LFJ90" s="232"/>
      <c r="LFK90" s="232"/>
      <c r="LFL90" s="232"/>
      <c r="LFM90" s="232"/>
      <c r="LFN90" s="232"/>
      <c r="LFO90" s="232"/>
      <c r="LFP90" s="232"/>
      <c r="LFQ90" s="232"/>
      <c r="LFR90" s="232"/>
      <c r="LFS90" s="232"/>
      <c r="LFT90" s="232"/>
      <c r="LFU90" s="232"/>
      <c r="LFV90" s="232"/>
      <c r="LFW90" s="232"/>
      <c r="LFX90" s="232"/>
      <c r="LFY90" s="232"/>
      <c r="LFZ90" s="232"/>
      <c r="LGA90" s="232"/>
      <c r="LGB90" s="232"/>
      <c r="LGC90" s="232"/>
      <c r="LGD90" s="232"/>
      <c r="LGE90" s="232"/>
      <c r="LGF90" s="232"/>
      <c r="LGG90" s="232"/>
      <c r="LGH90" s="232"/>
      <c r="LGI90" s="232"/>
      <c r="LGJ90" s="232"/>
      <c r="LGK90" s="232"/>
      <c r="LGL90" s="232"/>
      <c r="LGM90" s="232"/>
      <c r="LGN90" s="232"/>
      <c r="LGO90" s="232"/>
      <c r="LGP90" s="232"/>
      <c r="LGQ90" s="232"/>
      <c r="LGR90" s="232"/>
      <c r="LGS90" s="232"/>
      <c r="LGT90" s="232"/>
      <c r="LGU90" s="232"/>
      <c r="LGV90" s="232"/>
      <c r="LGW90" s="232"/>
      <c r="LGX90" s="232"/>
      <c r="LGY90" s="232"/>
      <c r="LGZ90" s="232"/>
      <c r="LHA90" s="232"/>
      <c r="LHB90" s="232"/>
      <c r="LHC90" s="232"/>
      <c r="LHD90" s="232"/>
      <c r="LHE90" s="232"/>
      <c r="LHF90" s="232"/>
      <c r="LHG90" s="232"/>
      <c r="LHH90" s="232"/>
      <c r="LHI90" s="232"/>
      <c r="LHJ90" s="232"/>
      <c r="LHK90" s="232"/>
      <c r="LHL90" s="232"/>
      <c r="LHM90" s="232"/>
      <c r="LHN90" s="232"/>
      <c r="LHO90" s="232"/>
      <c r="LHP90" s="232"/>
      <c r="LHQ90" s="232"/>
      <c r="LHR90" s="232"/>
      <c r="LHS90" s="232"/>
      <c r="LHT90" s="232"/>
      <c r="LHU90" s="232"/>
      <c r="LHV90" s="232"/>
      <c r="LHW90" s="232"/>
      <c r="LHX90" s="232"/>
      <c r="LHY90" s="232"/>
      <c r="LHZ90" s="232"/>
      <c r="LIA90" s="232"/>
      <c r="LIB90" s="232"/>
      <c r="LIC90" s="232"/>
      <c r="LID90" s="232"/>
      <c r="LIE90" s="232"/>
      <c r="LIF90" s="232"/>
      <c r="LIG90" s="232"/>
      <c r="LIH90" s="232"/>
      <c r="LII90" s="232"/>
      <c r="LIJ90" s="232"/>
      <c r="LIK90" s="232"/>
      <c r="LIL90" s="232"/>
      <c r="LIM90" s="232"/>
      <c r="LIN90" s="232"/>
      <c r="LIO90" s="232"/>
      <c r="LIP90" s="232"/>
      <c r="LIQ90" s="232"/>
      <c r="LIR90" s="232"/>
      <c r="LIS90" s="232"/>
      <c r="LIT90" s="232"/>
      <c r="LIU90" s="232"/>
      <c r="LIV90" s="232"/>
      <c r="LIW90" s="232"/>
      <c r="LIX90" s="232"/>
      <c r="LIY90" s="232"/>
      <c r="LIZ90" s="232"/>
      <c r="LJA90" s="232"/>
      <c r="LJB90" s="232"/>
      <c r="LJC90" s="232"/>
      <c r="LJD90" s="232"/>
      <c r="LJE90" s="232"/>
      <c r="LJF90" s="232"/>
      <c r="LJG90" s="232"/>
      <c r="LJH90" s="232"/>
      <c r="LJI90" s="232"/>
      <c r="LJJ90" s="232"/>
      <c r="LJK90" s="232"/>
      <c r="LJL90" s="232"/>
      <c r="LJM90" s="232"/>
      <c r="LJN90" s="232"/>
      <c r="LJO90" s="232"/>
      <c r="LJP90" s="232"/>
      <c r="LJQ90" s="232"/>
      <c r="LJR90" s="232"/>
      <c r="LJS90" s="232"/>
      <c r="LJT90" s="232"/>
      <c r="LJU90" s="232"/>
      <c r="LJV90" s="232"/>
      <c r="LJW90" s="232"/>
      <c r="LJX90" s="232"/>
      <c r="LJY90" s="232"/>
      <c r="LJZ90" s="232"/>
      <c r="LKA90" s="232"/>
      <c r="LKB90" s="232"/>
      <c r="LKC90" s="232"/>
      <c r="LKD90" s="232"/>
      <c r="LKE90" s="232"/>
      <c r="LKF90" s="232"/>
      <c r="LKG90" s="232"/>
      <c r="LKH90" s="232"/>
      <c r="LKI90" s="232"/>
      <c r="LKJ90" s="232"/>
      <c r="LKK90" s="232"/>
      <c r="LKL90" s="232"/>
      <c r="LKM90" s="232"/>
      <c r="LKN90" s="232"/>
      <c r="LKO90" s="232"/>
      <c r="LKP90" s="232"/>
      <c r="LKQ90" s="232"/>
      <c r="LKR90" s="232"/>
      <c r="LKS90" s="232"/>
      <c r="LKT90" s="232"/>
      <c r="LKU90" s="232"/>
      <c r="LKV90" s="232"/>
      <c r="LKW90" s="232"/>
      <c r="LKX90" s="232"/>
      <c r="LKY90" s="232"/>
      <c r="LKZ90" s="232"/>
      <c r="LLA90" s="232"/>
      <c r="LLB90" s="232"/>
      <c r="LLC90" s="232"/>
      <c r="LLD90" s="232"/>
      <c r="LLE90" s="232"/>
      <c r="LLF90" s="232"/>
      <c r="LLG90" s="232"/>
      <c r="LLH90" s="232"/>
      <c r="LLI90" s="232"/>
      <c r="LLJ90" s="232"/>
      <c r="LLK90" s="232"/>
      <c r="LLL90" s="232"/>
      <c r="LLM90" s="232"/>
      <c r="LLN90" s="232"/>
      <c r="LLO90" s="232"/>
      <c r="LLP90" s="232"/>
      <c r="LLQ90" s="232"/>
      <c r="LLR90" s="232"/>
      <c r="LLS90" s="232"/>
      <c r="LLT90" s="232"/>
      <c r="LLU90" s="232"/>
      <c r="LLV90" s="232"/>
      <c r="LLW90" s="232"/>
      <c r="LLX90" s="232"/>
      <c r="LLY90" s="232"/>
      <c r="LLZ90" s="232"/>
      <c r="LMA90" s="232"/>
      <c r="LMB90" s="232"/>
      <c r="LMC90" s="232"/>
      <c r="LMD90" s="232"/>
      <c r="LME90" s="232"/>
      <c r="LMF90" s="232"/>
      <c r="LMG90" s="232"/>
      <c r="LMH90" s="232"/>
      <c r="LMI90" s="232"/>
      <c r="LMJ90" s="232"/>
      <c r="LMK90" s="232"/>
      <c r="LML90" s="232"/>
      <c r="LMM90" s="232"/>
      <c r="LMN90" s="232"/>
      <c r="LMO90" s="232"/>
      <c r="LMP90" s="232"/>
      <c r="LMQ90" s="232"/>
      <c r="LMR90" s="232"/>
      <c r="LMS90" s="232"/>
      <c r="LMT90" s="232"/>
      <c r="LMU90" s="232"/>
      <c r="LMV90" s="232"/>
      <c r="LMW90" s="232"/>
      <c r="LMX90" s="232"/>
      <c r="LMY90" s="232"/>
      <c r="LMZ90" s="232"/>
      <c r="LNA90" s="232"/>
      <c r="LNB90" s="232"/>
      <c r="LNC90" s="232"/>
      <c r="LND90" s="232"/>
      <c r="LNE90" s="232"/>
      <c r="LNF90" s="232"/>
      <c r="LNG90" s="232"/>
      <c r="LNH90" s="232"/>
      <c r="LNI90" s="232"/>
      <c r="LNJ90" s="232"/>
      <c r="LNK90" s="232"/>
      <c r="LNL90" s="232"/>
      <c r="LNM90" s="232"/>
      <c r="LNN90" s="232"/>
      <c r="LNO90" s="232"/>
      <c r="LNP90" s="232"/>
      <c r="LNQ90" s="232"/>
      <c r="LNR90" s="232"/>
      <c r="LNS90" s="232"/>
      <c r="LNT90" s="232"/>
      <c r="LNU90" s="232"/>
      <c r="LNV90" s="232"/>
      <c r="LNW90" s="232"/>
      <c r="LNX90" s="232"/>
      <c r="LNY90" s="232"/>
      <c r="LNZ90" s="232"/>
      <c r="LOA90" s="232"/>
      <c r="LOB90" s="232"/>
      <c r="LOC90" s="232"/>
      <c r="LOD90" s="232"/>
      <c r="LOE90" s="232"/>
      <c r="LOF90" s="232"/>
      <c r="LOG90" s="232"/>
      <c r="LOH90" s="232"/>
      <c r="LOI90" s="232"/>
      <c r="LOJ90" s="232"/>
      <c r="LOK90" s="232"/>
      <c r="LOL90" s="232"/>
      <c r="LOM90" s="232"/>
      <c r="LON90" s="232"/>
      <c r="LOO90" s="232"/>
      <c r="LOP90" s="232"/>
      <c r="LOQ90" s="232"/>
      <c r="LOR90" s="232"/>
      <c r="LOS90" s="232"/>
      <c r="LOT90" s="232"/>
      <c r="LOU90" s="232"/>
      <c r="LOV90" s="232"/>
      <c r="LOW90" s="232"/>
      <c r="LOX90" s="232"/>
      <c r="LOY90" s="232"/>
      <c r="LOZ90" s="232"/>
      <c r="LPA90" s="232"/>
      <c r="LPB90" s="232"/>
      <c r="LPC90" s="232"/>
      <c r="LPD90" s="232"/>
      <c r="LPE90" s="232"/>
      <c r="LPF90" s="232"/>
      <c r="LPG90" s="232"/>
      <c r="LPH90" s="232"/>
      <c r="LPI90" s="232"/>
      <c r="LPJ90" s="232"/>
      <c r="LPK90" s="232"/>
      <c r="LPL90" s="232"/>
      <c r="LPM90" s="232"/>
      <c r="LPN90" s="232"/>
      <c r="LPO90" s="232"/>
      <c r="LPP90" s="232"/>
      <c r="LPQ90" s="232"/>
      <c r="LPR90" s="232"/>
      <c r="LPS90" s="232"/>
      <c r="LPT90" s="232"/>
      <c r="LPU90" s="232"/>
      <c r="LPV90" s="232"/>
      <c r="LPW90" s="232"/>
      <c r="LPX90" s="232"/>
      <c r="LPY90" s="232"/>
      <c r="LPZ90" s="232"/>
      <c r="LQA90" s="232"/>
      <c r="LQB90" s="232"/>
      <c r="LQC90" s="232"/>
      <c r="LQD90" s="232"/>
      <c r="LQE90" s="232"/>
      <c r="LQF90" s="232"/>
      <c r="LQG90" s="232"/>
      <c r="LQH90" s="232"/>
      <c r="LQI90" s="232"/>
      <c r="LQJ90" s="232"/>
      <c r="LQK90" s="232"/>
      <c r="LQL90" s="232"/>
      <c r="LQM90" s="232"/>
      <c r="LQN90" s="232"/>
      <c r="LQO90" s="232"/>
      <c r="LQP90" s="232"/>
      <c r="LQQ90" s="232"/>
      <c r="LQR90" s="232"/>
      <c r="LQS90" s="232"/>
      <c r="LQT90" s="232"/>
      <c r="LQU90" s="232"/>
      <c r="LQV90" s="232"/>
      <c r="LQW90" s="232"/>
      <c r="LQX90" s="232"/>
      <c r="LQY90" s="232"/>
      <c r="LQZ90" s="232"/>
      <c r="LRA90" s="232"/>
      <c r="LRB90" s="232"/>
      <c r="LRC90" s="232"/>
      <c r="LRD90" s="232"/>
      <c r="LRE90" s="232"/>
      <c r="LRF90" s="232"/>
      <c r="LRG90" s="232"/>
      <c r="LRH90" s="232"/>
      <c r="LRI90" s="232"/>
      <c r="LRJ90" s="232"/>
      <c r="LRK90" s="232"/>
      <c r="LRL90" s="232"/>
      <c r="LRM90" s="232"/>
      <c r="LRN90" s="232"/>
      <c r="LRO90" s="232"/>
      <c r="LRP90" s="232"/>
      <c r="LRQ90" s="232"/>
      <c r="LRR90" s="232"/>
      <c r="LRS90" s="232"/>
      <c r="LRT90" s="232"/>
      <c r="LRU90" s="232"/>
      <c r="LRV90" s="232"/>
      <c r="LRW90" s="232"/>
      <c r="LRX90" s="232"/>
      <c r="LRY90" s="232"/>
      <c r="LRZ90" s="232"/>
      <c r="LSA90" s="232"/>
      <c r="LSB90" s="232"/>
      <c r="LSC90" s="232"/>
      <c r="LSD90" s="232"/>
      <c r="LSE90" s="232"/>
      <c r="LSF90" s="232"/>
      <c r="LSG90" s="232"/>
      <c r="LSH90" s="232"/>
      <c r="LSI90" s="232"/>
      <c r="LSJ90" s="232"/>
      <c r="LSK90" s="232"/>
      <c r="LSL90" s="232"/>
      <c r="LSM90" s="232"/>
      <c r="LSN90" s="232"/>
      <c r="LSO90" s="232"/>
      <c r="LSP90" s="232"/>
      <c r="LSQ90" s="232"/>
      <c r="LSR90" s="232"/>
      <c r="LSS90" s="232"/>
      <c r="LST90" s="232"/>
      <c r="LSU90" s="232"/>
      <c r="LSV90" s="232"/>
      <c r="LSW90" s="232"/>
      <c r="LSX90" s="232"/>
      <c r="LSY90" s="232"/>
      <c r="LSZ90" s="232"/>
      <c r="LTA90" s="232"/>
      <c r="LTB90" s="232"/>
      <c r="LTC90" s="232"/>
      <c r="LTD90" s="232"/>
      <c r="LTE90" s="232"/>
      <c r="LTF90" s="232"/>
      <c r="LTG90" s="232"/>
      <c r="LTH90" s="232"/>
      <c r="LTI90" s="232"/>
      <c r="LTJ90" s="232"/>
      <c r="LTK90" s="232"/>
      <c r="LTL90" s="232"/>
      <c r="LTM90" s="232"/>
      <c r="LTN90" s="232"/>
      <c r="LTO90" s="232"/>
      <c r="LTP90" s="232"/>
      <c r="LTQ90" s="232"/>
      <c r="LTR90" s="232"/>
      <c r="LTS90" s="232"/>
      <c r="LTT90" s="232"/>
      <c r="LTU90" s="232"/>
      <c r="LTV90" s="232"/>
      <c r="LTW90" s="232"/>
      <c r="LTX90" s="232"/>
      <c r="LTY90" s="232"/>
      <c r="LTZ90" s="232"/>
      <c r="LUA90" s="232"/>
      <c r="LUB90" s="232"/>
      <c r="LUC90" s="232"/>
      <c r="LUD90" s="232"/>
      <c r="LUE90" s="232"/>
      <c r="LUF90" s="232"/>
      <c r="LUG90" s="232"/>
      <c r="LUH90" s="232"/>
      <c r="LUI90" s="232"/>
      <c r="LUJ90" s="232"/>
      <c r="LUK90" s="232"/>
      <c r="LUL90" s="232"/>
      <c r="LUM90" s="232"/>
      <c r="LUN90" s="232"/>
      <c r="LUO90" s="232"/>
      <c r="LUP90" s="232"/>
      <c r="LUQ90" s="232"/>
      <c r="LUR90" s="232"/>
      <c r="LUS90" s="232"/>
      <c r="LUT90" s="232"/>
      <c r="LUU90" s="232"/>
      <c r="LUV90" s="232"/>
      <c r="LUW90" s="232"/>
      <c r="LUX90" s="232"/>
      <c r="LUY90" s="232"/>
      <c r="LUZ90" s="232"/>
      <c r="LVA90" s="232"/>
      <c r="LVB90" s="232"/>
      <c r="LVC90" s="232"/>
      <c r="LVD90" s="232"/>
      <c r="LVE90" s="232"/>
      <c r="LVF90" s="232"/>
      <c r="LVG90" s="232"/>
      <c r="LVH90" s="232"/>
      <c r="LVI90" s="232"/>
      <c r="LVJ90" s="232"/>
      <c r="LVK90" s="232"/>
      <c r="LVL90" s="232"/>
      <c r="LVM90" s="232"/>
      <c r="LVN90" s="232"/>
      <c r="LVO90" s="232"/>
      <c r="LVP90" s="232"/>
      <c r="LVQ90" s="232"/>
      <c r="LVR90" s="232"/>
      <c r="LVS90" s="232"/>
      <c r="LVT90" s="232"/>
      <c r="LVU90" s="232"/>
      <c r="LVV90" s="232"/>
      <c r="LVW90" s="232"/>
      <c r="LVX90" s="232"/>
      <c r="LVY90" s="232"/>
      <c r="LVZ90" s="232"/>
      <c r="LWA90" s="232"/>
      <c r="LWB90" s="232"/>
      <c r="LWC90" s="232"/>
      <c r="LWD90" s="232"/>
      <c r="LWE90" s="232"/>
      <c r="LWF90" s="232"/>
      <c r="LWG90" s="232"/>
      <c r="LWH90" s="232"/>
      <c r="LWI90" s="232"/>
      <c r="LWJ90" s="232"/>
      <c r="LWK90" s="232"/>
      <c r="LWL90" s="232"/>
      <c r="LWM90" s="232"/>
      <c r="LWN90" s="232"/>
      <c r="LWO90" s="232"/>
      <c r="LWP90" s="232"/>
      <c r="LWQ90" s="232"/>
      <c r="LWR90" s="232"/>
      <c r="LWS90" s="232"/>
      <c r="LWT90" s="232"/>
      <c r="LWU90" s="232"/>
      <c r="LWV90" s="232"/>
      <c r="LWW90" s="232"/>
      <c r="LWX90" s="232"/>
      <c r="LWY90" s="232"/>
      <c r="LWZ90" s="232"/>
      <c r="LXA90" s="232"/>
      <c r="LXB90" s="232"/>
      <c r="LXC90" s="232"/>
      <c r="LXD90" s="232"/>
      <c r="LXE90" s="232"/>
      <c r="LXF90" s="232"/>
      <c r="LXG90" s="232"/>
      <c r="LXH90" s="232"/>
      <c r="LXI90" s="232"/>
      <c r="LXJ90" s="232"/>
      <c r="LXK90" s="232"/>
      <c r="LXL90" s="232"/>
      <c r="LXM90" s="232"/>
      <c r="LXN90" s="232"/>
      <c r="LXO90" s="232"/>
      <c r="LXP90" s="232"/>
      <c r="LXQ90" s="232"/>
      <c r="LXR90" s="232"/>
      <c r="LXS90" s="232"/>
      <c r="LXT90" s="232"/>
      <c r="LXU90" s="232"/>
      <c r="LXV90" s="232"/>
      <c r="LXW90" s="232"/>
      <c r="LXX90" s="232"/>
      <c r="LXY90" s="232"/>
      <c r="LXZ90" s="232"/>
      <c r="LYA90" s="232"/>
      <c r="LYB90" s="232"/>
      <c r="LYC90" s="232"/>
      <c r="LYD90" s="232"/>
      <c r="LYE90" s="232"/>
      <c r="LYF90" s="232"/>
      <c r="LYG90" s="232"/>
      <c r="LYH90" s="232"/>
      <c r="LYI90" s="232"/>
      <c r="LYJ90" s="232"/>
      <c r="LYK90" s="232"/>
      <c r="LYL90" s="232"/>
      <c r="LYM90" s="232"/>
      <c r="LYN90" s="232"/>
      <c r="LYO90" s="232"/>
      <c r="LYP90" s="232"/>
      <c r="LYQ90" s="232"/>
      <c r="LYR90" s="232"/>
      <c r="LYS90" s="232"/>
      <c r="LYT90" s="232"/>
      <c r="LYU90" s="232"/>
      <c r="LYV90" s="232"/>
      <c r="LYW90" s="232"/>
      <c r="LYX90" s="232"/>
      <c r="LYY90" s="232"/>
      <c r="LYZ90" s="232"/>
      <c r="LZA90" s="232"/>
      <c r="LZB90" s="232"/>
      <c r="LZC90" s="232"/>
      <c r="LZD90" s="232"/>
      <c r="LZE90" s="232"/>
      <c r="LZF90" s="232"/>
      <c r="LZG90" s="232"/>
      <c r="LZH90" s="232"/>
      <c r="LZI90" s="232"/>
      <c r="LZJ90" s="232"/>
      <c r="LZK90" s="232"/>
      <c r="LZL90" s="232"/>
      <c r="LZM90" s="232"/>
      <c r="LZN90" s="232"/>
      <c r="LZO90" s="232"/>
      <c r="LZP90" s="232"/>
      <c r="LZQ90" s="232"/>
      <c r="LZR90" s="232"/>
      <c r="LZS90" s="232"/>
      <c r="LZT90" s="232"/>
      <c r="LZU90" s="232"/>
      <c r="LZV90" s="232"/>
      <c r="LZW90" s="232"/>
      <c r="LZX90" s="232"/>
      <c r="LZY90" s="232"/>
      <c r="LZZ90" s="232"/>
      <c r="MAA90" s="232"/>
      <c r="MAB90" s="232"/>
      <c r="MAC90" s="232"/>
      <c r="MAD90" s="232"/>
      <c r="MAE90" s="232"/>
      <c r="MAF90" s="232"/>
      <c r="MAG90" s="232"/>
      <c r="MAH90" s="232"/>
      <c r="MAI90" s="232"/>
      <c r="MAJ90" s="232"/>
      <c r="MAK90" s="232"/>
      <c r="MAL90" s="232"/>
      <c r="MAM90" s="232"/>
      <c r="MAN90" s="232"/>
      <c r="MAO90" s="232"/>
      <c r="MAP90" s="232"/>
      <c r="MAQ90" s="232"/>
      <c r="MAR90" s="232"/>
      <c r="MAS90" s="232"/>
      <c r="MAT90" s="232"/>
      <c r="MAU90" s="232"/>
      <c r="MAV90" s="232"/>
      <c r="MAW90" s="232"/>
      <c r="MAX90" s="232"/>
      <c r="MAY90" s="232"/>
      <c r="MAZ90" s="232"/>
      <c r="MBA90" s="232"/>
      <c r="MBB90" s="232"/>
      <c r="MBC90" s="232"/>
      <c r="MBD90" s="232"/>
      <c r="MBE90" s="232"/>
      <c r="MBF90" s="232"/>
      <c r="MBG90" s="232"/>
      <c r="MBH90" s="232"/>
      <c r="MBI90" s="232"/>
      <c r="MBJ90" s="232"/>
      <c r="MBK90" s="232"/>
      <c r="MBL90" s="232"/>
      <c r="MBM90" s="232"/>
      <c r="MBN90" s="232"/>
      <c r="MBO90" s="232"/>
      <c r="MBP90" s="232"/>
      <c r="MBQ90" s="232"/>
      <c r="MBR90" s="232"/>
      <c r="MBS90" s="232"/>
      <c r="MBT90" s="232"/>
      <c r="MBU90" s="232"/>
      <c r="MBV90" s="232"/>
      <c r="MBW90" s="232"/>
      <c r="MBX90" s="232"/>
      <c r="MBY90" s="232"/>
      <c r="MBZ90" s="232"/>
      <c r="MCA90" s="232"/>
      <c r="MCB90" s="232"/>
      <c r="MCC90" s="232"/>
      <c r="MCD90" s="232"/>
      <c r="MCE90" s="232"/>
      <c r="MCF90" s="232"/>
      <c r="MCG90" s="232"/>
      <c r="MCH90" s="232"/>
      <c r="MCI90" s="232"/>
      <c r="MCJ90" s="232"/>
      <c r="MCK90" s="232"/>
      <c r="MCL90" s="232"/>
      <c r="MCM90" s="232"/>
      <c r="MCN90" s="232"/>
      <c r="MCO90" s="232"/>
      <c r="MCP90" s="232"/>
      <c r="MCQ90" s="232"/>
      <c r="MCR90" s="232"/>
      <c r="MCS90" s="232"/>
      <c r="MCT90" s="232"/>
      <c r="MCU90" s="232"/>
      <c r="MCV90" s="232"/>
      <c r="MCW90" s="232"/>
      <c r="MCX90" s="232"/>
      <c r="MCY90" s="232"/>
      <c r="MCZ90" s="232"/>
      <c r="MDA90" s="232"/>
      <c r="MDB90" s="232"/>
      <c r="MDC90" s="232"/>
      <c r="MDD90" s="232"/>
      <c r="MDE90" s="232"/>
      <c r="MDF90" s="232"/>
      <c r="MDG90" s="232"/>
      <c r="MDH90" s="232"/>
      <c r="MDI90" s="232"/>
      <c r="MDJ90" s="232"/>
      <c r="MDK90" s="232"/>
      <c r="MDL90" s="232"/>
      <c r="MDM90" s="232"/>
      <c r="MDN90" s="232"/>
      <c r="MDO90" s="232"/>
      <c r="MDP90" s="232"/>
      <c r="MDQ90" s="232"/>
      <c r="MDR90" s="232"/>
      <c r="MDS90" s="232"/>
      <c r="MDT90" s="232"/>
      <c r="MDU90" s="232"/>
      <c r="MDV90" s="232"/>
      <c r="MDW90" s="232"/>
      <c r="MDX90" s="232"/>
      <c r="MDY90" s="232"/>
      <c r="MDZ90" s="232"/>
      <c r="MEA90" s="232"/>
      <c r="MEB90" s="232"/>
      <c r="MEC90" s="232"/>
      <c r="MED90" s="232"/>
      <c r="MEE90" s="232"/>
      <c r="MEF90" s="232"/>
      <c r="MEG90" s="232"/>
      <c r="MEH90" s="232"/>
      <c r="MEI90" s="232"/>
      <c r="MEJ90" s="232"/>
      <c r="MEK90" s="232"/>
      <c r="MEL90" s="232"/>
      <c r="MEM90" s="232"/>
      <c r="MEN90" s="232"/>
      <c r="MEO90" s="232"/>
      <c r="MEP90" s="232"/>
      <c r="MEQ90" s="232"/>
      <c r="MER90" s="232"/>
      <c r="MES90" s="232"/>
      <c r="MET90" s="232"/>
      <c r="MEU90" s="232"/>
      <c r="MEV90" s="232"/>
      <c r="MEW90" s="232"/>
      <c r="MEX90" s="232"/>
      <c r="MEY90" s="232"/>
      <c r="MEZ90" s="232"/>
      <c r="MFA90" s="232"/>
      <c r="MFB90" s="232"/>
      <c r="MFC90" s="232"/>
      <c r="MFD90" s="232"/>
      <c r="MFE90" s="232"/>
      <c r="MFF90" s="232"/>
      <c r="MFG90" s="232"/>
      <c r="MFH90" s="232"/>
      <c r="MFI90" s="232"/>
      <c r="MFJ90" s="232"/>
      <c r="MFK90" s="232"/>
      <c r="MFL90" s="232"/>
      <c r="MFM90" s="232"/>
      <c r="MFN90" s="232"/>
      <c r="MFO90" s="232"/>
      <c r="MFP90" s="232"/>
      <c r="MFQ90" s="232"/>
      <c r="MFR90" s="232"/>
      <c r="MFS90" s="232"/>
      <c r="MFT90" s="232"/>
      <c r="MFU90" s="232"/>
      <c r="MFV90" s="232"/>
      <c r="MFW90" s="232"/>
      <c r="MFX90" s="232"/>
      <c r="MFY90" s="232"/>
      <c r="MFZ90" s="232"/>
      <c r="MGA90" s="232"/>
      <c r="MGB90" s="232"/>
      <c r="MGC90" s="232"/>
      <c r="MGD90" s="232"/>
      <c r="MGE90" s="232"/>
      <c r="MGF90" s="232"/>
      <c r="MGG90" s="232"/>
      <c r="MGH90" s="232"/>
      <c r="MGI90" s="232"/>
      <c r="MGJ90" s="232"/>
      <c r="MGK90" s="232"/>
      <c r="MGL90" s="232"/>
      <c r="MGM90" s="232"/>
      <c r="MGN90" s="232"/>
      <c r="MGO90" s="232"/>
      <c r="MGP90" s="232"/>
      <c r="MGQ90" s="232"/>
      <c r="MGR90" s="232"/>
      <c r="MGS90" s="232"/>
      <c r="MGT90" s="232"/>
      <c r="MGU90" s="232"/>
      <c r="MGV90" s="232"/>
      <c r="MGW90" s="232"/>
      <c r="MGX90" s="232"/>
      <c r="MGY90" s="232"/>
      <c r="MGZ90" s="232"/>
      <c r="MHA90" s="232"/>
      <c r="MHB90" s="232"/>
      <c r="MHC90" s="232"/>
      <c r="MHD90" s="232"/>
      <c r="MHE90" s="232"/>
      <c r="MHF90" s="232"/>
      <c r="MHG90" s="232"/>
      <c r="MHH90" s="232"/>
      <c r="MHI90" s="232"/>
      <c r="MHJ90" s="232"/>
      <c r="MHK90" s="232"/>
      <c r="MHL90" s="232"/>
      <c r="MHM90" s="232"/>
      <c r="MHN90" s="232"/>
      <c r="MHO90" s="232"/>
      <c r="MHP90" s="232"/>
      <c r="MHQ90" s="232"/>
      <c r="MHR90" s="232"/>
      <c r="MHS90" s="232"/>
      <c r="MHT90" s="232"/>
      <c r="MHU90" s="232"/>
      <c r="MHV90" s="232"/>
      <c r="MHW90" s="232"/>
      <c r="MHX90" s="232"/>
      <c r="MHY90" s="232"/>
      <c r="MHZ90" s="232"/>
      <c r="MIA90" s="232"/>
      <c r="MIB90" s="232"/>
      <c r="MIC90" s="232"/>
      <c r="MID90" s="232"/>
      <c r="MIE90" s="232"/>
      <c r="MIF90" s="232"/>
      <c r="MIG90" s="232"/>
      <c r="MIH90" s="232"/>
      <c r="MII90" s="232"/>
      <c r="MIJ90" s="232"/>
      <c r="MIK90" s="232"/>
      <c r="MIL90" s="232"/>
      <c r="MIM90" s="232"/>
      <c r="MIN90" s="232"/>
      <c r="MIO90" s="232"/>
      <c r="MIP90" s="232"/>
      <c r="MIQ90" s="232"/>
      <c r="MIR90" s="232"/>
      <c r="MIS90" s="232"/>
      <c r="MIT90" s="232"/>
      <c r="MIU90" s="232"/>
      <c r="MIV90" s="232"/>
      <c r="MIW90" s="232"/>
      <c r="MIX90" s="232"/>
      <c r="MIY90" s="232"/>
      <c r="MIZ90" s="232"/>
      <c r="MJA90" s="232"/>
      <c r="MJB90" s="232"/>
      <c r="MJC90" s="232"/>
      <c r="MJD90" s="232"/>
      <c r="MJE90" s="232"/>
      <c r="MJF90" s="232"/>
      <c r="MJG90" s="232"/>
      <c r="MJH90" s="232"/>
      <c r="MJI90" s="232"/>
      <c r="MJJ90" s="232"/>
      <c r="MJK90" s="232"/>
      <c r="MJL90" s="232"/>
      <c r="MJM90" s="232"/>
      <c r="MJN90" s="232"/>
      <c r="MJO90" s="232"/>
      <c r="MJP90" s="232"/>
      <c r="MJQ90" s="232"/>
      <c r="MJR90" s="232"/>
      <c r="MJS90" s="232"/>
      <c r="MJT90" s="232"/>
      <c r="MJU90" s="232"/>
      <c r="MJV90" s="232"/>
      <c r="MJW90" s="232"/>
      <c r="MJX90" s="232"/>
      <c r="MJY90" s="232"/>
      <c r="MJZ90" s="232"/>
      <c r="MKA90" s="232"/>
      <c r="MKB90" s="232"/>
      <c r="MKC90" s="232"/>
      <c r="MKD90" s="232"/>
      <c r="MKE90" s="232"/>
      <c r="MKF90" s="232"/>
      <c r="MKG90" s="232"/>
      <c r="MKH90" s="232"/>
      <c r="MKI90" s="232"/>
      <c r="MKJ90" s="232"/>
      <c r="MKK90" s="232"/>
      <c r="MKL90" s="232"/>
      <c r="MKM90" s="232"/>
      <c r="MKN90" s="232"/>
      <c r="MKO90" s="232"/>
      <c r="MKP90" s="232"/>
      <c r="MKQ90" s="232"/>
      <c r="MKR90" s="232"/>
      <c r="MKS90" s="232"/>
      <c r="MKT90" s="232"/>
      <c r="MKU90" s="232"/>
      <c r="MKV90" s="232"/>
      <c r="MKW90" s="232"/>
      <c r="MKX90" s="232"/>
      <c r="MKY90" s="232"/>
      <c r="MKZ90" s="232"/>
      <c r="MLA90" s="232"/>
      <c r="MLB90" s="232"/>
      <c r="MLC90" s="232"/>
      <c r="MLD90" s="232"/>
      <c r="MLE90" s="232"/>
      <c r="MLF90" s="232"/>
      <c r="MLG90" s="232"/>
      <c r="MLH90" s="232"/>
      <c r="MLI90" s="232"/>
      <c r="MLJ90" s="232"/>
      <c r="MLK90" s="232"/>
      <c r="MLL90" s="232"/>
      <c r="MLM90" s="232"/>
      <c r="MLN90" s="232"/>
      <c r="MLO90" s="232"/>
      <c r="MLP90" s="232"/>
      <c r="MLQ90" s="232"/>
      <c r="MLR90" s="232"/>
      <c r="MLS90" s="232"/>
      <c r="MLT90" s="232"/>
      <c r="MLU90" s="232"/>
      <c r="MLV90" s="232"/>
      <c r="MLW90" s="232"/>
      <c r="MLX90" s="232"/>
      <c r="MLY90" s="232"/>
      <c r="MLZ90" s="232"/>
      <c r="MMA90" s="232"/>
      <c r="MMB90" s="232"/>
      <c r="MMC90" s="232"/>
      <c r="MMD90" s="232"/>
      <c r="MME90" s="232"/>
      <c r="MMF90" s="232"/>
      <c r="MMG90" s="232"/>
      <c r="MMH90" s="232"/>
      <c r="MMI90" s="232"/>
      <c r="MMJ90" s="232"/>
      <c r="MMK90" s="232"/>
      <c r="MML90" s="232"/>
      <c r="MMM90" s="232"/>
      <c r="MMN90" s="232"/>
      <c r="MMO90" s="232"/>
      <c r="MMP90" s="232"/>
      <c r="MMQ90" s="232"/>
      <c r="MMR90" s="232"/>
      <c r="MMS90" s="232"/>
      <c r="MMT90" s="232"/>
      <c r="MMU90" s="232"/>
      <c r="MMV90" s="232"/>
      <c r="MMW90" s="232"/>
      <c r="MMX90" s="232"/>
      <c r="MMY90" s="232"/>
      <c r="MMZ90" s="232"/>
      <c r="MNA90" s="232"/>
      <c r="MNB90" s="232"/>
      <c r="MNC90" s="232"/>
      <c r="MND90" s="232"/>
      <c r="MNE90" s="232"/>
      <c r="MNF90" s="232"/>
      <c r="MNG90" s="232"/>
      <c r="MNH90" s="232"/>
      <c r="MNI90" s="232"/>
      <c r="MNJ90" s="232"/>
      <c r="MNK90" s="232"/>
      <c r="MNL90" s="232"/>
      <c r="MNM90" s="232"/>
      <c r="MNN90" s="232"/>
      <c r="MNO90" s="232"/>
      <c r="MNP90" s="232"/>
      <c r="MNQ90" s="232"/>
      <c r="MNR90" s="232"/>
      <c r="MNS90" s="232"/>
      <c r="MNT90" s="232"/>
      <c r="MNU90" s="232"/>
      <c r="MNV90" s="232"/>
      <c r="MNW90" s="232"/>
      <c r="MNX90" s="232"/>
      <c r="MNY90" s="232"/>
      <c r="MNZ90" s="232"/>
      <c r="MOA90" s="232"/>
      <c r="MOB90" s="232"/>
      <c r="MOC90" s="232"/>
      <c r="MOD90" s="232"/>
      <c r="MOE90" s="232"/>
      <c r="MOF90" s="232"/>
      <c r="MOG90" s="232"/>
      <c r="MOH90" s="232"/>
      <c r="MOI90" s="232"/>
      <c r="MOJ90" s="232"/>
      <c r="MOK90" s="232"/>
      <c r="MOL90" s="232"/>
      <c r="MOM90" s="232"/>
      <c r="MON90" s="232"/>
      <c r="MOO90" s="232"/>
      <c r="MOP90" s="232"/>
      <c r="MOQ90" s="232"/>
      <c r="MOR90" s="232"/>
      <c r="MOS90" s="232"/>
      <c r="MOT90" s="232"/>
      <c r="MOU90" s="232"/>
      <c r="MOV90" s="232"/>
      <c r="MOW90" s="232"/>
      <c r="MOX90" s="232"/>
      <c r="MOY90" s="232"/>
      <c r="MOZ90" s="232"/>
      <c r="MPA90" s="232"/>
      <c r="MPB90" s="232"/>
      <c r="MPC90" s="232"/>
      <c r="MPD90" s="232"/>
      <c r="MPE90" s="232"/>
      <c r="MPF90" s="232"/>
      <c r="MPG90" s="232"/>
      <c r="MPH90" s="232"/>
      <c r="MPI90" s="232"/>
      <c r="MPJ90" s="232"/>
      <c r="MPK90" s="232"/>
      <c r="MPL90" s="232"/>
      <c r="MPM90" s="232"/>
      <c r="MPN90" s="232"/>
      <c r="MPO90" s="232"/>
      <c r="MPP90" s="232"/>
      <c r="MPQ90" s="232"/>
      <c r="MPR90" s="232"/>
      <c r="MPS90" s="232"/>
      <c r="MPT90" s="232"/>
      <c r="MPU90" s="232"/>
      <c r="MPV90" s="232"/>
      <c r="MPW90" s="232"/>
      <c r="MPX90" s="232"/>
      <c r="MPY90" s="232"/>
      <c r="MPZ90" s="232"/>
      <c r="MQA90" s="232"/>
      <c r="MQB90" s="232"/>
      <c r="MQC90" s="232"/>
      <c r="MQD90" s="232"/>
      <c r="MQE90" s="232"/>
      <c r="MQF90" s="232"/>
      <c r="MQG90" s="232"/>
      <c r="MQH90" s="232"/>
      <c r="MQI90" s="232"/>
      <c r="MQJ90" s="232"/>
      <c r="MQK90" s="232"/>
      <c r="MQL90" s="232"/>
      <c r="MQM90" s="232"/>
      <c r="MQN90" s="232"/>
      <c r="MQO90" s="232"/>
      <c r="MQP90" s="232"/>
      <c r="MQQ90" s="232"/>
      <c r="MQR90" s="232"/>
      <c r="MQS90" s="232"/>
      <c r="MQT90" s="232"/>
      <c r="MQU90" s="232"/>
      <c r="MQV90" s="232"/>
      <c r="MQW90" s="232"/>
      <c r="MQX90" s="232"/>
      <c r="MQY90" s="232"/>
      <c r="MQZ90" s="232"/>
      <c r="MRA90" s="232"/>
      <c r="MRB90" s="232"/>
      <c r="MRC90" s="232"/>
      <c r="MRD90" s="232"/>
      <c r="MRE90" s="232"/>
      <c r="MRF90" s="232"/>
      <c r="MRG90" s="232"/>
      <c r="MRH90" s="232"/>
      <c r="MRI90" s="232"/>
      <c r="MRJ90" s="232"/>
      <c r="MRK90" s="232"/>
      <c r="MRL90" s="232"/>
      <c r="MRM90" s="232"/>
      <c r="MRN90" s="232"/>
      <c r="MRO90" s="232"/>
      <c r="MRP90" s="232"/>
      <c r="MRQ90" s="232"/>
      <c r="MRR90" s="232"/>
      <c r="MRS90" s="232"/>
      <c r="MRT90" s="232"/>
      <c r="MRU90" s="232"/>
      <c r="MRV90" s="232"/>
      <c r="MRW90" s="232"/>
      <c r="MRX90" s="232"/>
      <c r="MRY90" s="232"/>
      <c r="MRZ90" s="232"/>
      <c r="MSA90" s="232"/>
      <c r="MSB90" s="232"/>
      <c r="MSC90" s="232"/>
      <c r="MSD90" s="232"/>
      <c r="MSE90" s="232"/>
      <c r="MSF90" s="232"/>
      <c r="MSG90" s="232"/>
      <c r="MSH90" s="232"/>
      <c r="MSI90" s="232"/>
      <c r="MSJ90" s="232"/>
      <c r="MSK90" s="232"/>
      <c r="MSL90" s="232"/>
      <c r="MSM90" s="232"/>
      <c r="MSN90" s="232"/>
      <c r="MSO90" s="232"/>
      <c r="MSP90" s="232"/>
      <c r="MSQ90" s="232"/>
      <c r="MSR90" s="232"/>
      <c r="MSS90" s="232"/>
      <c r="MST90" s="232"/>
      <c r="MSU90" s="232"/>
      <c r="MSV90" s="232"/>
      <c r="MSW90" s="232"/>
      <c r="MSX90" s="232"/>
      <c r="MSY90" s="232"/>
      <c r="MSZ90" s="232"/>
      <c r="MTA90" s="232"/>
      <c r="MTB90" s="232"/>
      <c r="MTC90" s="232"/>
      <c r="MTD90" s="232"/>
      <c r="MTE90" s="232"/>
      <c r="MTF90" s="232"/>
      <c r="MTG90" s="232"/>
      <c r="MTH90" s="232"/>
      <c r="MTI90" s="232"/>
      <c r="MTJ90" s="232"/>
      <c r="MTK90" s="232"/>
      <c r="MTL90" s="232"/>
      <c r="MTM90" s="232"/>
      <c r="MTN90" s="232"/>
      <c r="MTO90" s="232"/>
      <c r="MTP90" s="232"/>
      <c r="MTQ90" s="232"/>
      <c r="MTR90" s="232"/>
      <c r="MTS90" s="232"/>
      <c r="MTT90" s="232"/>
      <c r="MTU90" s="232"/>
      <c r="MTV90" s="232"/>
      <c r="MTW90" s="232"/>
      <c r="MTX90" s="232"/>
      <c r="MTY90" s="232"/>
      <c r="MTZ90" s="232"/>
      <c r="MUA90" s="232"/>
      <c r="MUB90" s="232"/>
      <c r="MUC90" s="232"/>
      <c r="MUD90" s="232"/>
      <c r="MUE90" s="232"/>
      <c r="MUF90" s="232"/>
      <c r="MUG90" s="232"/>
      <c r="MUH90" s="232"/>
      <c r="MUI90" s="232"/>
      <c r="MUJ90" s="232"/>
      <c r="MUK90" s="232"/>
      <c r="MUL90" s="232"/>
      <c r="MUM90" s="232"/>
      <c r="MUN90" s="232"/>
      <c r="MUO90" s="232"/>
      <c r="MUP90" s="232"/>
      <c r="MUQ90" s="232"/>
      <c r="MUR90" s="232"/>
      <c r="MUS90" s="232"/>
      <c r="MUT90" s="232"/>
      <c r="MUU90" s="232"/>
      <c r="MUV90" s="232"/>
      <c r="MUW90" s="232"/>
      <c r="MUX90" s="232"/>
      <c r="MUY90" s="232"/>
      <c r="MUZ90" s="232"/>
      <c r="MVA90" s="232"/>
      <c r="MVB90" s="232"/>
      <c r="MVC90" s="232"/>
      <c r="MVD90" s="232"/>
      <c r="MVE90" s="232"/>
      <c r="MVF90" s="232"/>
      <c r="MVG90" s="232"/>
      <c r="MVH90" s="232"/>
      <c r="MVI90" s="232"/>
      <c r="MVJ90" s="232"/>
      <c r="MVK90" s="232"/>
      <c r="MVL90" s="232"/>
      <c r="MVM90" s="232"/>
      <c r="MVN90" s="232"/>
      <c r="MVO90" s="232"/>
      <c r="MVP90" s="232"/>
      <c r="MVQ90" s="232"/>
      <c r="MVR90" s="232"/>
      <c r="MVS90" s="232"/>
      <c r="MVT90" s="232"/>
      <c r="MVU90" s="232"/>
      <c r="MVV90" s="232"/>
      <c r="MVW90" s="232"/>
      <c r="MVX90" s="232"/>
      <c r="MVY90" s="232"/>
      <c r="MVZ90" s="232"/>
      <c r="MWA90" s="232"/>
      <c r="MWB90" s="232"/>
      <c r="MWC90" s="232"/>
      <c r="MWD90" s="232"/>
      <c r="MWE90" s="232"/>
      <c r="MWF90" s="232"/>
      <c r="MWG90" s="232"/>
      <c r="MWH90" s="232"/>
      <c r="MWI90" s="232"/>
      <c r="MWJ90" s="232"/>
      <c r="MWK90" s="232"/>
      <c r="MWL90" s="232"/>
      <c r="MWM90" s="232"/>
      <c r="MWN90" s="232"/>
      <c r="MWO90" s="232"/>
      <c r="MWP90" s="232"/>
      <c r="MWQ90" s="232"/>
      <c r="MWR90" s="232"/>
      <c r="MWS90" s="232"/>
      <c r="MWT90" s="232"/>
      <c r="MWU90" s="232"/>
      <c r="MWV90" s="232"/>
      <c r="MWW90" s="232"/>
      <c r="MWX90" s="232"/>
      <c r="MWY90" s="232"/>
      <c r="MWZ90" s="232"/>
      <c r="MXA90" s="232"/>
      <c r="MXB90" s="232"/>
      <c r="MXC90" s="232"/>
      <c r="MXD90" s="232"/>
      <c r="MXE90" s="232"/>
      <c r="MXF90" s="232"/>
      <c r="MXG90" s="232"/>
      <c r="MXH90" s="232"/>
      <c r="MXI90" s="232"/>
      <c r="MXJ90" s="232"/>
      <c r="MXK90" s="232"/>
      <c r="MXL90" s="232"/>
      <c r="MXM90" s="232"/>
      <c r="MXN90" s="232"/>
      <c r="MXO90" s="232"/>
      <c r="MXP90" s="232"/>
      <c r="MXQ90" s="232"/>
      <c r="MXR90" s="232"/>
      <c r="MXS90" s="232"/>
      <c r="MXT90" s="232"/>
      <c r="MXU90" s="232"/>
      <c r="MXV90" s="232"/>
      <c r="MXW90" s="232"/>
      <c r="MXX90" s="232"/>
      <c r="MXY90" s="232"/>
      <c r="MXZ90" s="232"/>
      <c r="MYA90" s="232"/>
      <c r="MYB90" s="232"/>
      <c r="MYC90" s="232"/>
      <c r="MYD90" s="232"/>
      <c r="MYE90" s="232"/>
      <c r="MYF90" s="232"/>
      <c r="MYG90" s="232"/>
      <c r="MYH90" s="232"/>
      <c r="MYI90" s="232"/>
      <c r="MYJ90" s="232"/>
      <c r="MYK90" s="232"/>
      <c r="MYL90" s="232"/>
      <c r="MYM90" s="232"/>
      <c r="MYN90" s="232"/>
      <c r="MYO90" s="232"/>
      <c r="MYP90" s="232"/>
      <c r="MYQ90" s="232"/>
      <c r="MYR90" s="232"/>
      <c r="MYS90" s="232"/>
      <c r="MYT90" s="232"/>
      <c r="MYU90" s="232"/>
      <c r="MYV90" s="232"/>
      <c r="MYW90" s="232"/>
      <c r="MYX90" s="232"/>
      <c r="MYY90" s="232"/>
      <c r="MYZ90" s="232"/>
      <c r="MZA90" s="232"/>
      <c r="MZB90" s="232"/>
      <c r="MZC90" s="232"/>
      <c r="MZD90" s="232"/>
      <c r="MZE90" s="232"/>
      <c r="MZF90" s="232"/>
      <c r="MZG90" s="232"/>
      <c r="MZH90" s="232"/>
      <c r="MZI90" s="232"/>
      <c r="MZJ90" s="232"/>
      <c r="MZK90" s="232"/>
      <c r="MZL90" s="232"/>
      <c r="MZM90" s="232"/>
      <c r="MZN90" s="232"/>
      <c r="MZO90" s="232"/>
      <c r="MZP90" s="232"/>
      <c r="MZQ90" s="232"/>
      <c r="MZR90" s="232"/>
      <c r="MZS90" s="232"/>
      <c r="MZT90" s="232"/>
      <c r="MZU90" s="232"/>
      <c r="MZV90" s="232"/>
      <c r="MZW90" s="232"/>
      <c r="MZX90" s="232"/>
      <c r="MZY90" s="232"/>
      <c r="MZZ90" s="232"/>
      <c r="NAA90" s="232"/>
      <c r="NAB90" s="232"/>
      <c r="NAC90" s="232"/>
      <c r="NAD90" s="232"/>
      <c r="NAE90" s="232"/>
      <c r="NAF90" s="232"/>
      <c r="NAG90" s="232"/>
      <c r="NAH90" s="232"/>
      <c r="NAI90" s="232"/>
      <c r="NAJ90" s="232"/>
      <c r="NAK90" s="232"/>
      <c r="NAL90" s="232"/>
      <c r="NAM90" s="232"/>
      <c r="NAN90" s="232"/>
      <c r="NAO90" s="232"/>
      <c r="NAP90" s="232"/>
      <c r="NAQ90" s="232"/>
      <c r="NAR90" s="232"/>
      <c r="NAS90" s="232"/>
      <c r="NAT90" s="232"/>
      <c r="NAU90" s="232"/>
      <c r="NAV90" s="232"/>
      <c r="NAW90" s="232"/>
      <c r="NAX90" s="232"/>
      <c r="NAY90" s="232"/>
      <c r="NAZ90" s="232"/>
      <c r="NBA90" s="232"/>
      <c r="NBB90" s="232"/>
      <c r="NBC90" s="232"/>
      <c r="NBD90" s="232"/>
      <c r="NBE90" s="232"/>
      <c r="NBF90" s="232"/>
      <c r="NBG90" s="232"/>
      <c r="NBH90" s="232"/>
      <c r="NBI90" s="232"/>
      <c r="NBJ90" s="232"/>
      <c r="NBK90" s="232"/>
      <c r="NBL90" s="232"/>
      <c r="NBM90" s="232"/>
      <c r="NBN90" s="232"/>
      <c r="NBO90" s="232"/>
      <c r="NBP90" s="232"/>
      <c r="NBQ90" s="232"/>
      <c r="NBR90" s="232"/>
      <c r="NBS90" s="232"/>
      <c r="NBT90" s="232"/>
      <c r="NBU90" s="232"/>
      <c r="NBV90" s="232"/>
      <c r="NBW90" s="232"/>
      <c r="NBX90" s="232"/>
      <c r="NBY90" s="232"/>
      <c r="NBZ90" s="232"/>
      <c r="NCA90" s="232"/>
      <c r="NCB90" s="232"/>
      <c r="NCC90" s="232"/>
      <c r="NCD90" s="232"/>
      <c r="NCE90" s="232"/>
      <c r="NCF90" s="232"/>
      <c r="NCG90" s="232"/>
      <c r="NCH90" s="232"/>
      <c r="NCI90" s="232"/>
      <c r="NCJ90" s="232"/>
      <c r="NCK90" s="232"/>
      <c r="NCL90" s="232"/>
      <c r="NCM90" s="232"/>
      <c r="NCN90" s="232"/>
      <c r="NCO90" s="232"/>
      <c r="NCP90" s="232"/>
      <c r="NCQ90" s="232"/>
      <c r="NCR90" s="232"/>
      <c r="NCS90" s="232"/>
      <c r="NCT90" s="232"/>
      <c r="NCU90" s="232"/>
      <c r="NCV90" s="232"/>
      <c r="NCW90" s="232"/>
      <c r="NCX90" s="232"/>
      <c r="NCY90" s="232"/>
      <c r="NCZ90" s="232"/>
      <c r="NDA90" s="232"/>
      <c r="NDB90" s="232"/>
      <c r="NDC90" s="232"/>
      <c r="NDD90" s="232"/>
      <c r="NDE90" s="232"/>
      <c r="NDF90" s="232"/>
      <c r="NDG90" s="232"/>
      <c r="NDH90" s="232"/>
      <c r="NDI90" s="232"/>
      <c r="NDJ90" s="232"/>
      <c r="NDK90" s="232"/>
      <c r="NDL90" s="232"/>
      <c r="NDM90" s="232"/>
      <c r="NDN90" s="232"/>
      <c r="NDO90" s="232"/>
      <c r="NDP90" s="232"/>
      <c r="NDQ90" s="232"/>
      <c r="NDR90" s="232"/>
      <c r="NDS90" s="232"/>
      <c r="NDT90" s="232"/>
      <c r="NDU90" s="232"/>
      <c r="NDV90" s="232"/>
      <c r="NDW90" s="232"/>
      <c r="NDX90" s="232"/>
      <c r="NDY90" s="232"/>
      <c r="NDZ90" s="232"/>
      <c r="NEA90" s="232"/>
      <c r="NEB90" s="232"/>
      <c r="NEC90" s="232"/>
      <c r="NED90" s="232"/>
      <c r="NEE90" s="232"/>
      <c r="NEF90" s="232"/>
      <c r="NEG90" s="232"/>
      <c r="NEH90" s="232"/>
      <c r="NEI90" s="232"/>
      <c r="NEJ90" s="232"/>
      <c r="NEK90" s="232"/>
      <c r="NEL90" s="232"/>
      <c r="NEM90" s="232"/>
      <c r="NEN90" s="232"/>
      <c r="NEO90" s="232"/>
      <c r="NEP90" s="232"/>
      <c r="NEQ90" s="232"/>
      <c r="NER90" s="232"/>
      <c r="NES90" s="232"/>
      <c r="NET90" s="232"/>
      <c r="NEU90" s="232"/>
      <c r="NEV90" s="232"/>
      <c r="NEW90" s="232"/>
      <c r="NEX90" s="232"/>
      <c r="NEY90" s="232"/>
      <c r="NEZ90" s="232"/>
      <c r="NFA90" s="232"/>
      <c r="NFB90" s="232"/>
      <c r="NFC90" s="232"/>
      <c r="NFD90" s="232"/>
      <c r="NFE90" s="232"/>
      <c r="NFF90" s="232"/>
      <c r="NFG90" s="232"/>
      <c r="NFH90" s="232"/>
      <c r="NFI90" s="232"/>
      <c r="NFJ90" s="232"/>
      <c r="NFK90" s="232"/>
      <c r="NFL90" s="232"/>
      <c r="NFM90" s="232"/>
      <c r="NFN90" s="232"/>
      <c r="NFO90" s="232"/>
      <c r="NFP90" s="232"/>
      <c r="NFQ90" s="232"/>
      <c r="NFR90" s="232"/>
      <c r="NFS90" s="232"/>
      <c r="NFT90" s="232"/>
      <c r="NFU90" s="232"/>
      <c r="NFV90" s="232"/>
      <c r="NFW90" s="232"/>
      <c r="NFX90" s="232"/>
      <c r="NFY90" s="232"/>
      <c r="NFZ90" s="232"/>
      <c r="NGA90" s="232"/>
      <c r="NGB90" s="232"/>
      <c r="NGC90" s="232"/>
      <c r="NGD90" s="232"/>
      <c r="NGE90" s="232"/>
      <c r="NGF90" s="232"/>
      <c r="NGG90" s="232"/>
      <c r="NGH90" s="232"/>
      <c r="NGI90" s="232"/>
      <c r="NGJ90" s="232"/>
      <c r="NGK90" s="232"/>
      <c r="NGL90" s="232"/>
      <c r="NGM90" s="232"/>
      <c r="NGN90" s="232"/>
      <c r="NGO90" s="232"/>
      <c r="NGP90" s="232"/>
      <c r="NGQ90" s="232"/>
      <c r="NGR90" s="232"/>
      <c r="NGS90" s="232"/>
      <c r="NGT90" s="232"/>
      <c r="NGU90" s="232"/>
      <c r="NGV90" s="232"/>
      <c r="NGW90" s="232"/>
      <c r="NGX90" s="232"/>
      <c r="NGY90" s="232"/>
      <c r="NGZ90" s="232"/>
      <c r="NHA90" s="232"/>
      <c r="NHB90" s="232"/>
      <c r="NHC90" s="232"/>
      <c r="NHD90" s="232"/>
      <c r="NHE90" s="232"/>
      <c r="NHF90" s="232"/>
      <c r="NHG90" s="232"/>
      <c r="NHH90" s="232"/>
      <c r="NHI90" s="232"/>
      <c r="NHJ90" s="232"/>
      <c r="NHK90" s="232"/>
      <c r="NHL90" s="232"/>
      <c r="NHM90" s="232"/>
      <c r="NHN90" s="232"/>
      <c r="NHO90" s="232"/>
      <c r="NHP90" s="232"/>
      <c r="NHQ90" s="232"/>
      <c r="NHR90" s="232"/>
      <c r="NHS90" s="232"/>
      <c r="NHT90" s="232"/>
      <c r="NHU90" s="232"/>
      <c r="NHV90" s="232"/>
      <c r="NHW90" s="232"/>
      <c r="NHX90" s="232"/>
      <c r="NHY90" s="232"/>
      <c r="NHZ90" s="232"/>
      <c r="NIA90" s="232"/>
      <c r="NIB90" s="232"/>
      <c r="NIC90" s="232"/>
      <c r="NID90" s="232"/>
      <c r="NIE90" s="232"/>
      <c r="NIF90" s="232"/>
      <c r="NIG90" s="232"/>
      <c r="NIH90" s="232"/>
      <c r="NII90" s="232"/>
      <c r="NIJ90" s="232"/>
      <c r="NIK90" s="232"/>
      <c r="NIL90" s="232"/>
      <c r="NIM90" s="232"/>
      <c r="NIN90" s="232"/>
      <c r="NIO90" s="232"/>
      <c r="NIP90" s="232"/>
      <c r="NIQ90" s="232"/>
      <c r="NIR90" s="232"/>
      <c r="NIS90" s="232"/>
      <c r="NIT90" s="232"/>
      <c r="NIU90" s="232"/>
      <c r="NIV90" s="232"/>
      <c r="NIW90" s="232"/>
      <c r="NIX90" s="232"/>
      <c r="NIY90" s="232"/>
      <c r="NIZ90" s="232"/>
      <c r="NJA90" s="232"/>
      <c r="NJB90" s="232"/>
      <c r="NJC90" s="232"/>
      <c r="NJD90" s="232"/>
      <c r="NJE90" s="232"/>
      <c r="NJF90" s="232"/>
      <c r="NJG90" s="232"/>
      <c r="NJH90" s="232"/>
      <c r="NJI90" s="232"/>
      <c r="NJJ90" s="232"/>
      <c r="NJK90" s="232"/>
      <c r="NJL90" s="232"/>
      <c r="NJM90" s="232"/>
      <c r="NJN90" s="232"/>
      <c r="NJO90" s="232"/>
      <c r="NJP90" s="232"/>
      <c r="NJQ90" s="232"/>
      <c r="NJR90" s="232"/>
      <c r="NJS90" s="232"/>
      <c r="NJT90" s="232"/>
      <c r="NJU90" s="232"/>
      <c r="NJV90" s="232"/>
      <c r="NJW90" s="232"/>
      <c r="NJX90" s="232"/>
      <c r="NJY90" s="232"/>
      <c r="NJZ90" s="232"/>
      <c r="NKA90" s="232"/>
      <c r="NKB90" s="232"/>
      <c r="NKC90" s="232"/>
      <c r="NKD90" s="232"/>
      <c r="NKE90" s="232"/>
      <c r="NKF90" s="232"/>
      <c r="NKG90" s="232"/>
      <c r="NKH90" s="232"/>
      <c r="NKI90" s="232"/>
      <c r="NKJ90" s="232"/>
      <c r="NKK90" s="232"/>
      <c r="NKL90" s="232"/>
      <c r="NKM90" s="232"/>
      <c r="NKN90" s="232"/>
      <c r="NKO90" s="232"/>
      <c r="NKP90" s="232"/>
      <c r="NKQ90" s="232"/>
      <c r="NKR90" s="232"/>
      <c r="NKS90" s="232"/>
      <c r="NKT90" s="232"/>
      <c r="NKU90" s="232"/>
      <c r="NKV90" s="232"/>
      <c r="NKW90" s="232"/>
      <c r="NKX90" s="232"/>
      <c r="NKY90" s="232"/>
      <c r="NKZ90" s="232"/>
      <c r="NLA90" s="232"/>
      <c r="NLB90" s="232"/>
      <c r="NLC90" s="232"/>
      <c r="NLD90" s="232"/>
      <c r="NLE90" s="232"/>
      <c r="NLF90" s="232"/>
      <c r="NLG90" s="232"/>
      <c r="NLH90" s="232"/>
      <c r="NLI90" s="232"/>
      <c r="NLJ90" s="232"/>
      <c r="NLK90" s="232"/>
      <c r="NLL90" s="232"/>
      <c r="NLM90" s="232"/>
      <c r="NLN90" s="232"/>
      <c r="NLO90" s="232"/>
      <c r="NLP90" s="232"/>
      <c r="NLQ90" s="232"/>
      <c r="NLR90" s="232"/>
      <c r="NLS90" s="232"/>
      <c r="NLT90" s="232"/>
      <c r="NLU90" s="232"/>
      <c r="NLV90" s="232"/>
      <c r="NLW90" s="232"/>
      <c r="NLX90" s="232"/>
      <c r="NLY90" s="232"/>
      <c r="NLZ90" s="232"/>
      <c r="NMA90" s="232"/>
      <c r="NMB90" s="232"/>
      <c r="NMC90" s="232"/>
      <c r="NMD90" s="232"/>
      <c r="NME90" s="232"/>
      <c r="NMF90" s="232"/>
      <c r="NMG90" s="232"/>
      <c r="NMH90" s="232"/>
      <c r="NMI90" s="232"/>
      <c r="NMJ90" s="232"/>
      <c r="NMK90" s="232"/>
      <c r="NML90" s="232"/>
      <c r="NMM90" s="232"/>
      <c r="NMN90" s="232"/>
      <c r="NMO90" s="232"/>
      <c r="NMP90" s="232"/>
      <c r="NMQ90" s="232"/>
      <c r="NMR90" s="232"/>
      <c r="NMS90" s="232"/>
      <c r="NMT90" s="232"/>
      <c r="NMU90" s="232"/>
      <c r="NMV90" s="232"/>
      <c r="NMW90" s="232"/>
      <c r="NMX90" s="232"/>
      <c r="NMY90" s="232"/>
      <c r="NMZ90" s="232"/>
      <c r="NNA90" s="232"/>
      <c r="NNB90" s="232"/>
      <c r="NNC90" s="232"/>
      <c r="NND90" s="232"/>
      <c r="NNE90" s="232"/>
      <c r="NNF90" s="232"/>
      <c r="NNG90" s="232"/>
      <c r="NNH90" s="232"/>
      <c r="NNI90" s="232"/>
      <c r="NNJ90" s="232"/>
      <c r="NNK90" s="232"/>
      <c r="NNL90" s="232"/>
      <c r="NNM90" s="232"/>
      <c r="NNN90" s="232"/>
      <c r="NNO90" s="232"/>
      <c r="NNP90" s="232"/>
      <c r="NNQ90" s="232"/>
      <c r="NNR90" s="232"/>
      <c r="NNS90" s="232"/>
      <c r="NNT90" s="232"/>
      <c r="NNU90" s="232"/>
      <c r="NNV90" s="232"/>
      <c r="NNW90" s="232"/>
      <c r="NNX90" s="232"/>
      <c r="NNY90" s="232"/>
      <c r="NNZ90" s="232"/>
      <c r="NOA90" s="232"/>
      <c r="NOB90" s="232"/>
      <c r="NOC90" s="232"/>
      <c r="NOD90" s="232"/>
      <c r="NOE90" s="232"/>
      <c r="NOF90" s="232"/>
      <c r="NOG90" s="232"/>
      <c r="NOH90" s="232"/>
      <c r="NOI90" s="232"/>
      <c r="NOJ90" s="232"/>
      <c r="NOK90" s="232"/>
      <c r="NOL90" s="232"/>
      <c r="NOM90" s="232"/>
      <c r="NON90" s="232"/>
      <c r="NOO90" s="232"/>
      <c r="NOP90" s="232"/>
      <c r="NOQ90" s="232"/>
      <c r="NOR90" s="232"/>
      <c r="NOS90" s="232"/>
      <c r="NOT90" s="232"/>
      <c r="NOU90" s="232"/>
      <c r="NOV90" s="232"/>
      <c r="NOW90" s="232"/>
      <c r="NOX90" s="232"/>
      <c r="NOY90" s="232"/>
      <c r="NOZ90" s="232"/>
      <c r="NPA90" s="232"/>
      <c r="NPB90" s="232"/>
      <c r="NPC90" s="232"/>
      <c r="NPD90" s="232"/>
      <c r="NPE90" s="232"/>
      <c r="NPF90" s="232"/>
      <c r="NPG90" s="232"/>
      <c r="NPH90" s="232"/>
      <c r="NPI90" s="232"/>
      <c r="NPJ90" s="232"/>
      <c r="NPK90" s="232"/>
      <c r="NPL90" s="232"/>
      <c r="NPM90" s="232"/>
      <c r="NPN90" s="232"/>
      <c r="NPO90" s="232"/>
      <c r="NPP90" s="232"/>
      <c r="NPQ90" s="232"/>
      <c r="NPR90" s="232"/>
      <c r="NPS90" s="232"/>
      <c r="NPT90" s="232"/>
      <c r="NPU90" s="232"/>
      <c r="NPV90" s="232"/>
      <c r="NPW90" s="232"/>
      <c r="NPX90" s="232"/>
      <c r="NPY90" s="232"/>
      <c r="NPZ90" s="232"/>
      <c r="NQA90" s="232"/>
      <c r="NQB90" s="232"/>
      <c r="NQC90" s="232"/>
      <c r="NQD90" s="232"/>
      <c r="NQE90" s="232"/>
      <c r="NQF90" s="232"/>
      <c r="NQG90" s="232"/>
      <c r="NQH90" s="232"/>
      <c r="NQI90" s="232"/>
      <c r="NQJ90" s="232"/>
      <c r="NQK90" s="232"/>
      <c r="NQL90" s="232"/>
      <c r="NQM90" s="232"/>
      <c r="NQN90" s="232"/>
      <c r="NQO90" s="232"/>
      <c r="NQP90" s="232"/>
      <c r="NQQ90" s="232"/>
      <c r="NQR90" s="232"/>
      <c r="NQS90" s="232"/>
      <c r="NQT90" s="232"/>
      <c r="NQU90" s="232"/>
      <c r="NQV90" s="232"/>
      <c r="NQW90" s="232"/>
      <c r="NQX90" s="232"/>
      <c r="NQY90" s="232"/>
      <c r="NQZ90" s="232"/>
      <c r="NRA90" s="232"/>
      <c r="NRB90" s="232"/>
      <c r="NRC90" s="232"/>
      <c r="NRD90" s="232"/>
      <c r="NRE90" s="232"/>
      <c r="NRF90" s="232"/>
      <c r="NRG90" s="232"/>
      <c r="NRH90" s="232"/>
      <c r="NRI90" s="232"/>
      <c r="NRJ90" s="232"/>
      <c r="NRK90" s="232"/>
      <c r="NRL90" s="232"/>
      <c r="NRM90" s="232"/>
      <c r="NRN90" s="232"/>
      <c r="NRO90" s="232"/>
      <c r="NRP90" s="232"/>
      <c r="NRQ90" s="232"/>
      <c r="NRR90" s="232"/>
      <c r="NRS90" s="232"/>
      <c r="NRT90" s="232"/>
      <c r="NRU90" s="232"/>
      <c r="NRV90" s="232"/>
      <c r="NRW90" s="232"/>
      <c r="NRX90" s="232"/>
      <c r="NRY90" s="232"/>
      <c r="NRZ90" s="232"/>
      <c r="NSA90" s="232"/>
      <c r="NSB90" s="232"/>
      <c r="NSC90" s="232"/>
      <c r="NSD90" s="232"/>
      <c r="NSE90" s="232"/>
      <c r="NSF90" s="232"/>
      <c r="NSG90" s="232"/>
      <c r="NSH90" s="232"/>
      <c r="NSI90" s="232"/>
      <c r="NSJ90" s="232"/>
      <c r="NSK90" s="232"/>
      <c r="NSL90" s="232"/>
      <c r="NSM90" s="232"/>
      <c r="NSN90" s="232"/>
      <c r="NSO90" s="232"/>
      <c r="NSP90" s="232"/>
      <c r="NSQ90" s="232"/>
      <c r="NSR90" s="232"/>
      <c r="NSS90" s="232"/>
      <c r="NST90" s="232"/>
      <c r="NSU90" s="232"/>
      <c r="NSV90" s="232"/>
      <c r="NSW90" s="232"/>
      <c r="NSX90" s="232"/>
      <c r="NSY90" s="232"/>
      <c r="NSZ90" s="232"/>
      <c r="NTA90" s="232"/>
      <c r="NTB90" s="232"/>
      <c r="NTC90" s="232"/>
      <c r="NTD90" s="232"/>
      <c r="NTE90" s="232"/>
      <c r="NTF90" s="232"/>
      <c r="NTG90" s="232"/>
      <c r="NTH90" s="232"/>
      <c r="NTI90" s="232"/>
      <c r="NTJ90" s="232"/>
      <c r="NTK90" s="232"/>
      <c r="NTL90" s="232"/>
      <c r="NTM90" s="232"/>
      <c r="NTN90" s="232"/>
      <c r="NTO90" s="232"/>
      <c r="NTP90" s="232"/>
      <c r="NTQ90" s="232"/>
      <c r="NTR90" s="232"/>
      <c r="NTS90" s="232"/>
      <c r="NTT90" s="232"/>
      <c r="NTU90" s="232"/>
      <c r="NTV90" s="232"/>
      <c r="NTW90" s="232"/>
      <c r="NTX90" s="232"/>
      <c r="NTY90" s="232"/>
      <c r="NTZ90" s="232"/>
      <c r="NUA90" s="232"/>
      <c r="NUB90" s="232"/>
      <c r="NUC90" s="232"/>
      <c r="NUD90" s="232"/>
      <c r="NUE90" s="232"/>
      <c r="NUF90" s="232"/>
      <c r="NUG90" s="232"/>
      <c r="NUH90" s="232"/>
      <c r="NUI90" s="232"/>
      <c r="NUJ90" s="232"/>
      <c r="NUK90" s="232"/>
      <c r="NUL90" s="232"/>
      <c r="NUM90" s="232"/>
      <c r="NUN90" s="232"/>
      <c r="NUO90" s="232"/>
      <c r="NUP90" s="232"/>
      <c r="NUQ90" s="232"/>
      <c r="NUR90" s="232"/>
      <c r="NUS90" s="232"/>
      <c r="NUT90" s="232"/>
      <c r="NUU90" s="232"/>
      <c r="NUV90" s="232"/>
      <c r="NUW90" s="232"/>
      <c r="NUX90" s="232"/>
      <c r="NUY90" s="232"/>
      <c r="NUZ90" s="232"/>
      <c r="NVA90" s="232"/>
      <c r="NVB90" s="232"/>
      <c r="NVC90" s="232"/>
      <c r="NVD90" s="232"/>
      <c r="NVE90" s="232"/>
      <c r="NVF90" s="232"/>
      <c r="NVG90" s="232"/>
      <c r="NVH90" s="232"/>
      <c r="NVI90" s="232"/>
      <c r="NVJ90" s="232"/>
      <c r="NVK90" s="232"/>
      <c r="NVL90" s="232"/>
      <c r="NVM90" s="232"/>
      <c r="NVN90" s="232"/>
      <c r="NVO90" s="232"/>
      <c r="NVP90" s="232"/>
      <c r="NVQ90" s="232"/>
      <c r="NVR90" s="232"/>
      <c r="NVS90" s="232"/>
      <c r="NVT90" s="232"/>
      <c r="NVU90" s="232"/>
      <c r="NVV90" s="232"/>
      <c r="NVW90" s="232"/>
      <c r="NVX90" s="232"/>
      <c r="NVY90" s="232"/>
      <c r="NVZ90" s="232"/>
      <c r="NWA90" s="232"/>
      <c r="NWB90" s="232"/>
      <c r="NWC90" s="232"/>
      <c r="NWD90" s="232"/>
      <c r="NWE90" s="232"/>
      <c r="NWF90" s="232"/>
      <c r="NWG90" s="232"/>
      <c r="NWH90" s="232"/>
      <c r="NWI90" s="232"/>
      <c r="NWJ90" s="232"/>
      <c r="NWK90" s="232"/>
      <c r="NWL90" s="232"/>
      <c r="NWM90" s="232"/>
      <c r="NWN90" s="232"/>
      <c r="NWO90" s="232"/>
      <c r="NWP90" s="232"/>
      <c r="NWQ90" s="232"/>
      <c r="NWR90" s="232"/>
      <c r="NWS90" s="232"/>
      <c r="NWT90" s="232"/>
      <c r="NWU90" s="232"/>
      <c r="NWV90" s="232"/>
      <c r="NWW90" s="232"/>
      <c r="NWX90" s="232"/>
      <c r="NWY90" s="232"/>
      <c r="NWZ90" s="232"/>
      <c r="NXA90" s="232"/>
      <c r="NXB90" s="232"/>
      <c r="NXC90" s="232"/>
      <c r="NXD90" s="232"/>
      <c r="NXE90" s="232"/>
      <c r="NXF90" s="232"/>
      <c r="NXG90" s="232"/>
      <c r="NXH90" s="232"/>
      <c r="NXI90" s="232"/>
      <c r="NXJ90" s="232"/>
      <c r="NXK90" s="232"/>
      <c r="NXL90" s="232"/>
      <c r="NXM90" s="232"/>
      <c r="NXN90" s="232"/>
      <c r="NXO90" s="232"/>
      <c r="NXP90" s="232"/>
      <c r="NXQ90" s="232"/>
      <c r="NXR90" s="232"/>
      <c r="NXS90" s="232"/>
      <c r="NXT90" s="232"/>
      <c r="NXU90" s="232"/>
      <c r="NXV90" s="232"/>
      <c r="NXW90" s="232"/>
      <c r="NXX90" s="232"/>
      <c r="NXY90" s="232"/>
      <c r="NXZ90" s="232"/>
      <c r="NYA90" s="232"/>
      <c r="NYB90" s="232"/>
      <c r="NYC90" s="232"/>
      <c r="NYD90" s="232"/>
      <c r="NYE90" s="232"/>
      <c r="NYF90" s="232"/>
      <c r="NYG90" s="232"/>
      <c r="NYH90" s="232"/>
      <c r="NYI90" s="232"/>
      <c r="NYJ90" s="232"/>
      <c r="NYK90" s="232"/>
      <c r="NYL90" s="232"/>
      <c r="NYM90" s="232"/>
      <c r="NYN90" s="232"/>
      <c r="NYO90" s="232"/>
      <c r="NYP90" s="232"/>
      <c r="NYQ90" s="232"/>
      <c r="NYR90" s="232"/>
      <c r="NYS90" s="232"/>
      <c r="NYT90" s="232"/>
      <c r="NYU90" s="232"/>
      <c r="NYV90" s="232"/>
      <c r="NYW90" s="232"/>
      <c r="NYX90" s="232"/>
      <c r="NYY90" s="232"/>
      <c r="NYZ90" s="232"/>
      <c r="NZA90" s="232"/>
      <c r="NZB90" s="232"/>
      <c r="NZC90" s="232"/>
      <c r="NZD90" s="232"/>
      <c r="NZE90" s="232"/>
      <c r="NZF90" s="232"/>
      <c r="NZG90" s="232"/>
      <c r="NZH90" s="232"/>
      <c r="NZI90" s="232"/>
      <c r="NZJ90" s="232"/>
      <c r="NZK90" s="232"/>
      <c r="NZL90" s="232"/>
      <c r="NZM90" s="232"/>
      <c r="NZN90" s="232"/>
      <c r="NZO90" s="232"/>
      <c r="NZP90" s="232"/>
      <c r="NZQ90" s="232"/>
      <c r="NZR90" s="232"/>
      <c r="NZS90" s="232"/>
      <c r="NZT90" s="232"/>
      <c r="NZU90" s="232"/>
      <c r="NZV90" s="232"/>
      <c r="NZW90" s="232"/>
      <c r="NZX90" s="232"/>
      <c r="NZY90" s="232"/>
      <c r="NZZ90" s="232"/>
      <c r="OAA90" s="232"/>
      <c r="OAB90" s="232"/>
      <c r="OAC90" s="232"/>
      <c r="OAD90" s="232"/>
      <c r="OAE90" s="232"/>
      <c r="OAF90" s="232"/>
      <c r="OAG90" s="232"/>
      <c r="OAH90" s="232"/>
      <c r="OAI90" s="232"/>
      <c r="OAJ90" s="232"/>
      <c r="OAK90" s="232"/>
      <c r="OAL90" s="232"/>
      <c r="OAM90" s="232"/>
      <c r="OAN90" s="232"/>
      <c r="OAO90" s="232"/>
      <c r="OAP90" s="232"/>
      <c r="OAQ90" s="232"/>
      <c r="OAR90" s="232"/>
      <c r="OAS90" s="232"/>
      <c r="OAT90" s="232"/>
      <c r="OAU90" s="232"/>
      <c r="OAV90" s="232"/>
      <c r="OAW90" s="232"/>
      <c r="OAX90" s="232"/>
      <c r="OAY90" s="232"/>
      <c r="OAZ90" s="232"/>
      <c r="OBA90" s="232"/>
      <c r="OBB90" s="232"/>
      <c r="OBC90" s="232"/>
      <c r="OBD90" s="232"/>
      <c r="OBE90" s="232"/>
      <c r="OBF90" s="232"/>
      <c r="OBG90" s="232"/>
      <c r="OBH90" s="232"/>
      <c r="OBI90" s="232"/>
      <c r="OBJ90" s="232"/>
      <c r="OBK90" s="232"/>
      <c r="OBL90" s="232"/>
      <c r="OBM90" s="232"/>
      <c r="OBN90" s="232"/>
      <c r="OBO90" s="232"/>
      <c r="OBP90" s="232"/>
      <c r="OBQ90" s="232"/>
      <c r="OBR90" s="232"/>
      <c r="OBS90" s="232"/>
      <c r="OBT90" s="232"/>
      <c r="OBU90" s="232"/>
      <c r="OBV90" s="232"/>
      <c r="OBW90" s="232"/>
      <c r="OBX90" s="232"/>
      <c r="OBY90" s="232"/>
      <c r="OBZ90" s="232"/>
      <c r="OCA90" s="232"/>
      <c r="OCB90" s="232"/>
      <c r="OCC90" s="232"/>
      <c r="OCD90" s="232"/>
      <c r="OCE90" s="232"/>
      <c r="OCF90" s="232"/>
      <c r="OCG90" s="232"/>
      <c r="OCH90" s="232"/>
      <c r="OCI90" s="232"/>
      <c r="OCJ90" s="232"/>
      <c r="OCK90" s="232"/>
      <c r="OCL90" s="232"/>
      <c r="OCM90" s="232"/>
      <c r="OCN90" s="232"/>
      <c r="OCO90" s="232"/>
      <c r="OCP90" s="232"/>
      <c r="OCQ90" s="232"/>
      <c r="OCR90" s="232"/>
      <c r="OCS90" s="232"/>
      <c r="OCT90" s="232"/>
      <c r="OCU90" s="232"/>
      <c r="OCV90" s="232"/>
      <c r="OCW90" s="232"/>
      <c r="OCX90" s="232"/>
      <c r="OCY90" s="232"/>
      <c r="OCZ90" s="232"/>
      <c r="ODA90" s="232"/>
      <c r="ODB90" s="232"/>
      <c r="ODC90" s="232"/>
      <c r="ODD90" s="232"/>
      <c r="ODE90" s="232"/>
      <c r="ODF90" s="232"/>
      <c r="ODG90" s="232"/>
      <c r="ODH90" s="232"/>
      <c r="ODI90" s="232"/>
      <c r="ODJ90" s="232"/>
      <c r="ODK90" s="232"/>
      <c r="ODL90" s="232"/>
      <c r="ODM90" s="232"/>
      <c r="ODN90" s="232"/>
      <c r="ODO90" s="232"/>
      <c r="ODP90" s="232"/>
      <c r="ODQ90" s="232"/>
      <c r="ODR90" s="232"/>
      <c r="ODS90" s="232"/>
      <c r="ODT90" s="232"/>
      <c r="ODU90" s="232"/>
      <c r="ODV90" s="232"/>
      <c r="ODW90" s="232"/>
      <c r="ODX90" s="232"/>
      <c r="ODY90" s="232"/>
      <c r="ODZ90" s="232"/>
      <c r="OEA90" s="232"/>
      <c r="OEB90" s="232"/>
      <c r="OEC90" s="232"/>
      <c r="OED90" s="232"/>
      <c r="OEE90" s="232"/>
      <c r="OEF90" s="232"/>
      <c r="OEG90" s="232"/>
      <c r="OEH90" s="232"/>
      <c r="OEI90" s="232"/>
      <c r="OEJ90" s="232"/>
      <c r="OEK90" s="232"/>
      <c r="OEL90" s="232"/>
      <c r="OEM90" s="232"/>
      <c r="OEN90" s="232"/>
      <c r="OEO90" s="232"/>
      <c r="OEP90" s="232"/>
      <c r="OEQ90" s="232"/>
      <c r="OER90" s="232"/>
      <c r="OES90" s="232"/>
      <c r="OET90" s="232"/>
      <c r="OEU90" s="232"/>
      <c r="OEV90" s="232"/>
      <c r="OEW90" s="232"/>
      <c r="OEX90" s="232"/>
      <c r="OEY90" s="232"/>
      <c r="OEZ90" s="232"/>
      <c r="OFA90" s="232"/>
      <c r="OFB90" s="232"/>
      <c r="OFC90" s="232"/>
      <c r="OFD90" s="232"/>
      <c r="OFE90" s="232"/>
      <c r="OFF90" s="232"/>
      <c r="OFG90" s="232"/>
      <c r="OFH90" s="232"/>
      <c r="OFI90" s="232"/>
      <c r="OFJ90" s="232"/>
      <c r="OFK90" s="232"/>
      <c r="OFL90" s="232"/>
      <c r="OFM90" s="232"/>
      <c r="OFN90" s="232"/>
      <c r="OFO90" s="232"/>
      <c r="OFP90" s="232"/>
      <c r="OFQ90" s="232"/>
      <c r="OFR90" s="232"/>
      <c r="OFS90" s="232"/>
      <c r="OFT90" s="232"/>
      <c r="OFU90" s="232"/>
      <c r="OFV90" s="232"/>
      <c r="OFW90" s="232"/>
      <c r="OFX90" s="232"/>
      <c r="OFY90" s="232"/>
      <c r="OFZ90" s="232"/>
      <c r="OGA90" s="232"/>
      <c r="OGB90" s="232"/>
      <c r="OGC90" s="232"/>
      <c r="OGD90" s="232"/>
      <c r="OGE90" s="232"/>
      <c r="OGF90" s="232"/>
      <c r="OGG90" s="232"/>
      <c r="OGH90" s="232"/>
      <c r="OGI90" s="232"/>
      <c r="OGJ90" s="232"/>
      <c r="OGK90" s="232"/>
      <c r="OGL90" s="232"/>
      <c r="OGM90" s="232"/>
      <c r="OGN90" s="232"/>
      <c r="OGO90" s="232"/>
      <c r="OGP90" s="232"/>
      <c r="OGQ90" s="232"/>
      <c r="OGR90" s="232"/>
      <c r="OGS90" s="232"/>
      <c r="OGT90" s="232"/>
      <c r="OGU90" s="232"/>
      <c r="OGV90" s="232"/>
      <c r="OGW90" s="232"/>
      <c r="OGX90" s="232"/>
      <c r="OGY90" s="232"/>
      <c r="OGZ90" s="232"/>
      <c r="OHA90" s="232"/>
      <c r="OHB90" s="232"/>
      <c r="OHC90" s="232"/>
      <c r="OHD90" s="232"/>
      <c r="OHE90" s="232"/>
      <c r="OHF90" s="232"/>
      <c r="OHG90" s="232"/>
      <c r="OHH90" s="232"/>
      <c r="OHI90" s="232"/>
      <c r="OHJ90" s="232"/>
      <c r="OHK90" s="232"/>
      <c r="OHL90" s="232"/>
      <c r="OHM90" s="232"/>
      <c r="OHN90" s="232"/>
      <c r="OHO90" s="232"/>
      <c r="OHP90" s="232"/>
      <c r="OHQ90" s="232"/>
      <c r="OHR90" s="232"/>
      <c r="OHS90" s="232"/>
      <c r="OHT90" s="232"/>
      <c r="OHU90" s="232"/>
      <c r="OHV90" s="232"/>
      <c r="OHW90" s="232"/>
      <c r="OHX90" s="232"/>
      <c r="OHY90" s="232"/>
      <c r="OHZ90" s="232"/>
      <c r="OIA90" s="232"/>
      <c r="OIB90" s="232"/>
      <c r="OIC90" s="232"/>
      <c r="OID90" s="232"/>
      <c r="OIE90" s="232"/>
      <c r="OIF90" s="232"/>
      <c r="OIG90" s="232"/>
      <c r="OIH90" s="232"/>
      <c r="OII90" s="232"/>
      <c r="OIJ90" s="232"/>
      <c r="OIK90" s="232"/>
      <c r="OIL90" s="232"/>
      <c r="OIM90" s="232"/>
      <c r="OIN90" s="232"/>
      <c r="OIO90" s="232"/>
      <c r="OIP90" s="232"/>
      <c r="OIQ90" s="232"/>
      <c r="OIR90" s="232"/>
      <c r="OIS90" s="232"/>
      <c r="OIT90" s="232"/>
      <c r="OIU90" s="232"/>
      <c r="OIV90" s="232"/>
      <c r="OIW90" s="232"/>
      <c r="OIX90" s="232"/>
      <c r="OIY90" s="232"/>
      <c r="OIZ90" s="232"/>
      <c r="OJA90" s="232"/>
      <c r="OJB90" s="232"/>
      <c r="OJC90" s="232"/>
      <c r="OJD90" s="232"/>
      <c r="OJE90" s="232"/>
      <c r="OJF90" s="232"/>
      <c r="OJG90" s="232"/>
      <c r="OJH90" s="232"/>
      <c r="OJI90" s="232"/>
      <c r="OJJ90" s="232"/>
      <c r="OJK90" s="232"/>
      <c r="OJL90" s="232"/>
      <c r="OJM90" s="232"/>
      <c r="OJN90" s="232"/>
      <c r="OJO90" s="232"/>
      <c r="OJP90" s="232"/>
      <c r="OJQ90" s="232"/>
      <c r="OJR90" s="232"/>
      <c r="OJS90" s="232"/>
      <c r="OJT90" s="232"/>
      <c r="OJU90" s="232"/>
      <c r="OJV90" s="232"/>
      <c r="OJW90" s="232"/>
      <c r="OJX90" s="232"/>
      <c r="OJY90" s="232"/>
      <c r="OJZ90" s="232"/>
      <c r="OKA90" s="232"/>
      <c r="OKB90" s="232"/>
      <c r="OKC90" s="232"/>
      <c r="OKD90" s="232"/>
      <c r="OKE90" s="232"/>
      <c r="OKF90" s="232"/>
      <c r="OKG90" s="232"/>
      <c r="OKH90" s="232"/>
      <c r="OKI90" s="232"/>
      <c r="OKJ90" s="232"/>
      <c r="OKK90" s="232"/>
      <c r="OKL90" s="232"/>
      <c r="OKM90" s="232"/>
      <c r="OKN90" s="232"/>
      <c r="OKO90" s="232"/>
      <c r="OKP90" s="232"/>
      <c r="OKQ90" s="232"/>
      <c r="OKR90" s="232"/>
      <c r="OKS90" s="232"/>
      <c r="OKT90" s="232"/>
      <c r="OKU90" s="232"/>
      <c r="OKV90" s="232"/>
      <c r="OKW90" s="232"/>
      <c r="OKX90" s="232"/>
      <c r="OKY90" s="232"/>
      <c r="OKZ90" s="232"/>
      <c r="OLA90" s="232"/>
      <c r="OLB90" s="232"/>
      <c r="OLC90" s="232"/>
      <c r="OLD90" s="232"/>
      <c r="OLE90" s="232"/>
      <c r="OLF90" s="232"/>
      <c r="OLG90" s="232"/>
      <c r="OLH90" s="232"/>
      <c r="OLI90" s="232"/>
      <c r="OLJ90" s="232"/>
      <c r="OLK90" s="232"/>
      <c r="OLL90" s="232"/>
      <c r="OLM90" s="232"/>
      <c r="OLN90" s="232"/>
      <c r="OLO90" s="232"/>
      <c r="OLP90" s="232"/>
      <c r="OLQ90" s="232"/>
      <c r="OLR90" s="232"/>
      <c r="OLS90" s="232"/>
      <c r="OLT90" s="232"/>
      <c r="OLU90" s="232"/>
      <c r="OLV90" s="232"/>
      <c r="OLW90" s="232"/>
      <c r="OLX90" s="232"/>
      <c r="OLY90" s="232"/>
      <c r="OLZ90" s="232"/>
      <c r="OMA90" s="232"/>
      <c r="OMB90" s="232"/>
      <c r="OMC90" s="232"/>
      <c r="OMD90" s="232"/>
      <c r="OME90" s="232"/>
      <c r="OMF90" s="232"/>
      <c r="OMG90" s="232"/>
      <c r="OMH90" s="232"/>
      <c r="OMI90" s="232"/>
      <c r="OMJ90" s="232"/>
      <c r="OMK90" s="232"/>
      <c r="OML90" s="232"/>
      <c r="OMM90" s="232"/>
      <c r="OMN90" s="232"/>
      <c r="OMO90" s="232"/>
      <c r="OMP90" s="232"/>
      <c r="OMQ90" s="232"/>
      <c r="OMR90" s="232"/>
      <c r="OMS90" s="232"/>
      <c r="OMT90" s="232"/>
      <c r="OMU90" s="232"/>
      <c r="OMV90" s="232"/>
      <c r="OMW90" s="232"/>
      <c r="OMX90" s="232"/>
      <c r="OMY90" s="232"/>
      <c r="OMZ90" s="232"/>
      <c r="ONA90" s="232"/>
      <c r="ONB90" s="232"/>
      <c r="ONC90" s="232"/>
      <c r="OND90" s="232"/>
      <c r="ONE90" s="232"/>
      <c r="ONF90" s="232"/>
      <c r="ONG90" s="232"/>
      <c r="ONH90" s="232"/>
      <c r="ONI90" s="232"/>
      <c r="ONJ90" s="232"/>
      <c r="ONK90" s="232"/>
      <c r="ONL90" s="232"/>
      <c r="ONM90" s="232"/>
      <c r="ONN90" s="232"/>
      <c r="ONO90" s="232"/>
      <c r="ONP90" s="232"/>
      <c r="ONQ90" s="232"/>
      <c r="ONR90" s="232"/>
      <c r="ONS90" s="232"/>
      <c r="ONT90" s="232"/>
      <c r="ONU90" s="232"/>
      <c r="ONV90" s="232"/>
      <c r="ONW90" s="232"/>
      <c r="ONX90" s="232"/>
      <c r="ONY90" s="232"/>
      <c r="ONZ90" s="232"/>
      <c r="OOA90" s="232"/>
      <c r="OOB90" s="232"/>
      <c r="OOC90" s="232"/>
      <c r="OOD90" s="232"/>
      <c r="OOE90" s="232"/>
      <c r="OOF90" s="232"/>
      <c r="OOG90" s="232"/>
      <c r="OOH90" s="232"/>
      <c r="OOI90" s="232"/>
      <c r="OOJ90" s="232"/>
      <c r="OOK90" s="232"/>
      <c r="OOL90" s="232"/>
      <c r="OOM90" s="232"/>
      <c r="OON90" s="232"/>
      <c r="OOO90" s="232"/>
      <c r="OOP90" s="232"/>
      <c r="OOQ90" s="232"/>
      <c r="OOR90" s="232"/>
      <c r="OOS90" s="232"/>
      <c r="OOT90" s="232"/>
      <c r="OOU90" s="232"/>
      <c r="OOV90" s="232"/>
      <c r="OOW90" s="232"/>
      <c r="OOX90" s="232"/>
      <c r="OOY90" s="232"/>
      <c r="OOZ90" s="232"/>
      <c r="OPA90" s="232"/>
      <c r="OPB90" s="232"/>
      <c r="OPC90" s="232"/>
      <c r="OPD90" s="232"/>
      <c r="OPE90" s="232"/>
      <c r="OPF90" s="232"/>
      <c r="OPG90" s="232"/>
      <c r="OPH90" s="232"/>
      <c r="OPI90" s="232"/>
      <c r="OPJ90" s="232"/>
      <c r="OPK90" s="232"/>
      <c r="OPL90" s="232"/>
      <c r="OPM90" s="232"/>
      <c r="OPN90" s="232"/>
      <c r="OPO90" s="232"/>
      <c r="OPP90" s="232"/>
      <c r="OPQ90" s="232"/>
      <c r="OPR90" s="232"/>
      <c r="OPS90" s="232"/>
      <c r="OPT90" s="232"/>
      <c r="OPU90" s="232"/>
      <c r="OPV90" s="232"/>
      <c r="OPW90" s="232"/>
      <c r="OPX90" s="232"/>
      <c r="OPY90" s="232"/>
      <c r="OPZ90" s="232"/>
      <c r="OQA90" s="232"/>
      <c r="OQB90" s="232"/>
      <c r="OQC90" s="232"/>
      <c r="OQD90" s="232"/>
      <c r="OQE90" s="232"/>
      <c r="OQF90" s="232"/>
      <c r="OQG90" s="232"/>
      <c r="OQH90" s="232"/>
      <c r="OQI90" s="232"/>
      <c r="OQJ90" s="232"/>
      <c r="OQK90" s="232"/>
      <c r="OQL90" s="232"/>
      <c r="OQM90" s="232"/>
      <c r="OQN90" s="232"/>
      <c r="OQO90" s="232"/>
      <c r="OQP90" s="232"/>
      <c r="OQQ90" s="232"/>
      <c r="OQR90" s="232"/>
      <c r="OQS90" s="232"/>
      <c r="OQT90" s="232"/>
      <c r="OQU90" s="232"/>
      <c r="OQV90" s="232"/>
      <c r="OQW90" s="232"/>
      <c r="OQX90" s="232"/>
      <c r="OQY90" s="232"/>
      <c r="OQZ90" s="232"/>
      <c r="ORA90" s="232"/>
      <c r="ORB90" s="232"/>
      <c r="ORC90" s="232"/>
      <c r="ORD90" s="232"/>
      <c r="ORE90" s="232"/>
      <c r="ORF90" s="232"/>
      <c r="ORG90" s="232"/>
      <c r="ORH90" s="232"/>
      <c r="ORI90" s="232"/>
      <c r="ORJ90" s="232"/>
      <c r="ORK90" s="232"/>
      <c r="ORL90" s="232"/>
      <c r="ORM90" s="232"/>
      <c r="ORN90" s="232"/>
      <c r="ORO90" s="232"/>
      <c r="ORP90" s="232"/>
      <c r="ORQ90" s="232"/>
      <c r="ORR90" s="232"/>
      <c r="ORS90" s="232"/>
      <c r="ORT90" s="232"/>
      <c r="ORU90" s="232"/>
      <c r="ORV90" s="232"/>
      <c r="ORW90" s="232"/>
      <c r="ORX90" s="232"/>
      <c r="ORY90" s="232"/>
      <c r="ORZ90" s="232"/>
      <c r="OSA90" s="232"/>
      <c r="OSB90" s="232"/>
      <c r="OSC90" s="232"/>
      <c r="OSD90" s="232"/>
      <c r="OSE90" s="232"/>
      <c r="OSF90" s="232"/>
      <c r="OSG90" s="232"/>
      <c r="OSH90" s="232"/>
      <c r="OSI90" s="232"/>
      <c r="OSJ90" s="232"/>
      <c r="OSK90" s="232"/>
      <c r="OSL90" s="232"/>
      <c r="OSM90" s="232"/>
      <c r="OSN90" s="232"/>
      <c r="OSO90" s="232"/>
      <c r="OSP90" s="232"/>
      <c r="OSQ90" s="232"/>
      <c r="OSR90" s="232"/>
      <c r="OSS90" s="232"/>
      <c r="OST90" s="232"/>
      <c r="OSU90" s="232"/>
      <c r="OSV90" s="232"/>
      <c r="OSW90" s="232"/>
      <c r="OSX90" s="232"/>
      <c r="OSY90" s="232"/>
      <c r="OSZ90" s="232"/>
      <c r="OTA90" s="232"/>
      <c r="OTB90" s="232"/>
      <c r="OTC90" s="232"/>
      <c r="OTD90" s="232"/>
      <c r="OTE90" s="232"/>
      <c r="OTF90" s="232"/>
      <c r="OTG90" s="232"/>
      <c r="OTH90" s="232"/>
      <c r="OTI90" s="232"/>
      <c r="OTJ90" s="232"/>
      <c r="OTK90" s="232"/>
      <c r="OTL90" s="232"/>
      <c r="OTM90" s="232"/>
      <c r="OTN90" s="232"/>
      <c r="OTO90" s="232"/>
      <c r="OTP90" s="232"/>
      <c r="OTQ90" s="232"/>
      <c r="OTR90" s="232"/>
      <c r="OTS90" s="232"/>
      <c r="OTT90" s="232"/>
      <c r="OTU90" s="232"/>
      <c r="OTV90" s="232"/>
      <c r="OTW90" s="232"/>
      <c r="OTX90" s="232"/>
      <c r="OTY90" s="232"/>
      <c r="OTZ90" s="232"/>
      <c r="OUA90" s="232"/>
      <c r="OUB90" s="232"/>
      <c r="OUC90" s="232"/>
      <c r="OUD90" s="232"/>
      <c r="OUE90" s="232"/>
      <c r="OUF90" s="232"/>
      <c r="OUG90" s="232"/>
      <c r="OUH90" s="232"/>
      <c r="OUI90" s="232"/>
      <c r="OUJ90" s="232"/>
      <c r="OUK90" s="232"/>
      <c r="OUL90" s="232"/>
      <c r="OUM90" s="232"/>
      <c r="OUN90" s="232"/>
      <c r="OUO90" s="232"/>
      <c r="OUP90" s="232"/>
      <c r="OUQ90" s="232"/>
      <c r="OUR90" s="232"/>
      <c r="OUS90" s="232"/>
      <c r="OUT90" s="232"/>
      <c r="OUU90" s="232"/>
      <c r="OUV90" s="232"/>
      <c r="OUW90" s="232"/>
      <c r="OUX90" s="232"/>
      <c r="OUY90" s="232"/>
      <c r="OUZ90" s="232"/>
      <c r="OVA90" s="232"/>
      <c r="OVB90" s="232"/>
      <c r="OVC90" s="232"/>
      <c r="OVD90" s="232"/>
      <c r="OVE90" s="232"/>
      <c r="OVF90" s="232"/>
      <c r="OVG90" s="232"/>
      <c r="OVH90" s="232"/>
      <c r="OVI90" s="232"/>
      <c r="OVJ90" s="232"/>
      <c r="OVK90" s="232"/>
      <c r="OVL90" s="232"/>
      <c r="OVM90" s="232"/>
      <c r="OVN90" s="232"/>
      <c r="OVO90" s="232"/>
      <c r="OVP90" s="232"/>
      <c r="OVQ90" s="232"/>
      <c r="OVR90" s="232"/>
      <c r="OVS90" s="232"/>
      <c r="OVT90" s="232"/>
      <c r="OVU90" s="232"/>
      <c r="OVV90" s="232"/>
      <c r="OVW90" s="232"/>
      <c r="OVX90" s="232"/>
      <c r="OVY90" s="232"/>
      <c r="OVZ90" s="232"/>
      <c r="OWA90" s="232"/>
      <c r="OWB90" s="232"/>
      <c r="OWC90" s="232"/>
      <c r="OWD90" s="232"/>
      <c r="OWE90" s="232"/>
      <c r="OWF90" s="232"/>
      <c r="OWG90" s="232"/>
      <c r="OWH90" s="232"/>
      <c r="OWI90" s="232"/>
      <c r="OWJ90" s="232"/>
      <c r="OWK90" s="232"/>
      <c r="OWL90" s="232"/>
      <c r="OWM90" s="232"/>
      <c r="OWN90" s="232"/>
      <c r="OWO90" s="232"/>
      <c r="OWP90" s="232"/>
      <c r="OWQ90" s="232"/>
      <c r="OWR90" s="232"/>
      <c r="OWS90" s="232"/>
      <c r="OWT90" s="232"/>
      <c r="OWU90" s="232"/>
      <c r="OWV90" s="232"/>
      <c r="OWW90" s="232"/>
      <c r="OWX90" s="232"/>
      <c r="OWY90" s="232"/>
      <c r="OWZ90" s="232"/>
      <c r="OXA90" s="232"/>
      <c r="OXB90" s="232"/>
      <c r="OXC90" s="232"/>
      <c r="OXD90" s="232"/>
      <c r="OXE90" s="232"/>
      <c r="OXF90" s="232"/>
      <c r="OXG90" s="232"/>
      <c r="OXH90" s="232"/>
      <c r="OXI90" s="232"/>
      <c r="OXJ90" s="232"/>
      <c r="OXK90" s="232"/>
      <c r="OXL90" s="232"/>
      <c r="OXM90" s="232"/>
      <c r="OXN90" s="232"/>
      <c r="OXO90" s="232"/>
      <c r="OXP90" s="232"/>
      <c r="OXQ90" s="232"/>
      <c r="OXR90" s="232"/>
      <c r="OXS90" s="232"/>
      <c r="OXT90" s="232"/>
      <c r="OXU90" s="232"/>
      <c r="OXV90" s="232"/>
      <c r="OXW90" s="232"/>
      <c r="OXX90" s="232"/>
      <c r="OXY90" s="232"/>
      <c r="OXZ90" s="232"/>
      <c r="OYA90" s="232"/>
      <c r="OYB90" s="232"/>
      <c r="OYC90" s="232"/>
      <c r="OYD90" s="232"/>
      <c r="OYE90" s="232"/>
      <c r="OYF90" s="232"/>
      <c r="OYG90" s="232"/>
      <c r="OYH90" s="232"/>
      <c r="OYI90" s="232"/>
      <c r="OYJ90" s="232"/>
      <c r="OYK90" s="232"/>
      <c r="OYL90" s="232"/>
      <c r="OYM90" s="232"/>
      <c r="OYN90" s="232"/>
      <c r="OYO90" s="232"/>
      <c r="OYP90" s="232"/>
      <c r="OYQ90" s="232"/>
      <c r="OYR90" s="232"/>
      <c r="OYS90" s="232"/>
      <c r="OYT90" s="232"/>
      <c r="OYU90" s="232"/>
      <c r="OYV90" s="232"/>
      <c r="OYW90" s="232"/>
      <c r="OYX90" s="232"/>
      <c r="OYY90" s="232"/>
      <c r="OYZ90" s="232"/>
      <c r="OZA90" s="232"/>
      <c r="OZB90" s="232"/>
      <c r="OZC90" s="232"/>
      <c r="OZD90" s="232"/>
      <c r="OZE90" s="232"/>
      <c r="OZF90" s="232"/>
      <c r="OZG90" s="232"/>
      <c r="OZH90" s="232"/>
      <c r="OZI90" s="232"/>
      <c r="OZJ90" s="232"/>
      <c r="OZK90" s="232"/>
      <c r="OZL90" s="232"/>
      <c r="OZM90" s="232"/>
      <c r="OZN90" s="232"/>
      <c r="OZO90" s="232"/>
      <c r="OZP90" s="232"/>
      <c r="OZQ90" s="232"/>
      <c r="OZR90" s="232"/>
      <c r="OZS90" s="232"/>
      <c r="OZT90" s="232"/>
      <c r="OZU90" s="232"/>
      <c r="OZV90" s="232"/>
      <c r="OZW90" s="232"/>
      <c r="OZX90" s="232"/>
      <c r="OZY90" s="232"/>
      <c r="OZZ90" s="232"/>
      <c r="PAA90" s="232"/>
      <c r="PAB90" s="232"/>
      <c r="PAC90" s="232"/>
      <c r="PAD90" s="232"/>
      <c r="PAE90" s="232"/>
      <c r="PAF90" s="232"/>
      <c r="PAG90" s="232"/>
      <c r="PAH90" s="232"/>
      <c r="PAI90" s="232"/>
      <c r="PAJ90" s="232"/>
      <c r="PAK90" s="232"/>
      <c r="PAL90" s="232"/>
      <c r="PAM90" s="232"/>
      <c r="PAN90" s="232"/>
      <c r="PAO90" s="232"/>
      <c r="PAP90" s="232"/>
      <c r="PAQ90" s="232"/>
      <c r="PAR90" s="232"/>
      <c r="PAS90" s="232"/>
      <c r="PAT90" s="232"/>
      <c r="PAU90" s="232"/>
      <c r="PAV90" s="232"/>
      <c r="PAW90" s="232"/>
      <c r="PAX90" s="232"/>
      <c r="PAY90" s="232"/>
      <c r="PAZ90" s="232"/>
      <c r="PBA90" s="232"/>
      <c r="PBB90" s="232"/>
      <c r="PBC90" s="232"/>
      <c r="PBD90" s="232"/>
      <c r="PBE90" s="232"/>
      <c r="PBF90" s="232"/>
      <c r="PBG90" s="232"/>
      <c r="PBH90" s="232"/>
      <c r="PBI90" s="232"/>
      <c r="PBJ90" s="232"/>
      <c r="PBK90" s="232"/>
      <c r="PBL90" s="232"/>
      <c r="PBM90" s="232"/>
      <c r="PBN90" s="232"/>
      <c r="PBO90" s="232"/>
      <c r="PBP90" s="232"/>
      <c r="PBQ90" s="232"/>
      <c r="PBR90" s="232"/>
      <c r="PBS90" s="232"/>
      <c r="PBT90" s="232"/>
      <c r="PBU90" s="232"/>
      <c r="PBV90" s="232"/>
      <c r="PBW90" s="232"/>
      <c r="PBX90" s="232"/>
      <c r="PBY90" s="232"/>
      <c r="PBZ90" s="232"/>
      <c r="PCA90" s="232"/>
      <c r="PCB90" s="232"/>
      <c r="PCC90" s="232"/>
      <c r="PCD90" s="232"/>
      <c r="PCE90" s="232"/>
      <c r="PCF90" s="232"/>
      <c r="PCG90" s="232"/>
      <c r="PCH90" s="232"/>
      <c r="PCI90" s="232"/>
      <c r="PCJ90" s="232"/>
      <c r="PCK90" s="232"/>
      <c r="PCL90" s="232"/>
      <c r="PCM90" s="232"/>
      <c r="PCN90" s="232"/>
      <c r="PCO90" s="232"/>
      <c r="PCP90" s="232"/>
      <c r="PCQ90" s="232"/>
      <c r="PCR90" s="232"/>
      <c r="PCS90" s="232"/>
      <c r="PCT90" s="232"/>
      <c r="PCU90" s="232"/>
      <c r="PCV90" s="232"/>
      <c r="PCW90" s="232"/>
      <c r="PCX90" s="232"/>
      <c r="PCY90" s="232"/>
      <c r="PCZ90" s="232"/>
      <c r="PDA90" s="232"/>
      <c r="PDB90" s="232"/>
      <c r="PDC90" s="232"/>
      <c r="PDD90" s="232"/>
      <c r="PDE90" s="232"/>
      <c r="PDF90" s="232"/>
      <c r="PDG90" s="232"/>
      <c r="PDH90" s="232"/>
      <c r="PDI90" s="232"/>
      <c r="PDJ90" s="232"/>
      <c r="PDK90" s="232"/>
      <c r="PDL90" s="232"/>
      <c r="PDM90" s="232"/>
      <c r="PDN90" s="232"/>
      <c r="PDO90" s="232"/>
      <c r="PDP90" s="232"/>
      <c r="PDQ90" s="232"/>
      <c r="PDR90" s="232"/>
      <c r="PDS90" s="232"/>
      <c r="PDT90" s="232"/>
      <c r="PDU90" s="232"/>
      <c r="PDV90" s="232"/>
      <c r="PDW90" s="232"/>
      <c r="PDX90" s="232"/>
      <c r="PDY90" s="232"/>
      <c r="PDZ90" s="232"/>
      <c r="PEA90" s="232"/>
      <c r="PEB90" s="232"/>
      <c r="PEC90" s="232"/>
      <c r="PED90" s="232"/>
      <c r="PEE90" s="232"/>
      <c r="PEF90" s="232"/>
      <c r="PEG90" s="232"/>
      <c r="PEH90" s="232"/>
      <c r="PEI90" s="232"/>
      <c r="PEJ90" s="232"/>
      <c r="PEK90" s="232"/>
      <c r="PEL90" s="232"/>
      <c r="PEM90" s="232"/>
      <c r="PEN90" s="232"/>
      <c r="PEO90" s="232"/>
      <c r="PEP90" s="232"/>
      <c r="PEQ90" s="232"/>
      <c r="PER90" s="232"/>
      <c r="PES90" s="232"/>
      <c r="PET90" s="232"/>
      <c r="PEU90" s="232"/>
      <c r="PEV90" s="232"/>
      <c r="PEW90" s="232"/>
      <c r="PEX90" s="232"/>
      <c r="PEY90" s="232"/>
      <c r="PEZ90" s="232"/>
      <c r="PFA90" s="232"/>
      <c r="PFB90" s="232"/>
      <c r="PFC90" s="232"/>
      <c r="PFD90" s="232"/>
      <c r="PFE90" s="232"/>
      <c r="PFF90" s="232"/>
      <c r="PFG90" s="232"/>
      <c r="PFH90" s="232"/>
      <c r="PFI90" s="232"/>
      <c r="PFJ90" s="232"/>
      <c r="PFK90" s="232"/>
      <c r="PFL90" s="232"/>
      <c r="PFM90" s="232"/>
      <c r="PFN90" s="232"/>
      <c r="PFO90" s="232"/>
      <c r="PFP90" s="232"/>
      <c r="PFQ90" s="232"/>
      <c r="PFR90" s="232"/>
      <c r="PFS90" s="232"/>
      <c r="PFT90" s="232"/>
      <c r="PFU90" s="232"/>
      <c r="PFV90" s="232"/>
      <c r="PFW90" s="232"/>
      <c r="PFX90" s="232"/>
      <c r="PFY90" s="232"/>
      <c r="PFZ90" s="232"/>
      <c r="PGA90" s="232"/>
      <c r="PGB90" s="232"/>
      <c r="PGC90" s="232"/>
      <c r="PGD90" s="232"/>
      <c r="PGE90" s="232"/>
      <c r="PGF90" s="232"/>
      <c r="PGG90" s="232"/>
      <c r="PGH90" s="232"/>
      <c r="PGI90" s="232"/>
      <c r="PGJ90" s="232"/>
      <c r="PGK90" s="232"/>
      <c r="PGL90" s="232"/>
      <c r="PGM90" s="232"/>
      <c r="PGN90" s="232"/>
      <c r="PGO90" s="232"/>
      <c r="PGP90" s="232"/>
      <c r="PGQ90" s="232"/>
      <c r="PGR90" s="232"/>
      <c r="PGS90" s="232"/>
      <c r="PGT90" s="232"/>
      <c r="PGU90" s="232"/>
      <c r="PGV90" s="232"/>
      <c r="PGW90" s="232"/>
      <c r="PGX90" s="232"/>
      <c r="PGY90" s="232"/>
      <c r="PGZ90" s="232"/>
      <c r="PHA90" s="232"/>
      <c r="PHB90" s="232"/>
      <c r="PHC90" s="232"/>
      <c r="PHD90" s="232"/>
      <c r="PHE90" s="232"/>
      <c r="PHF90" s="232"/>
      <c r="PHG90" s="232"/>
      <c r="PHH90" s="232"/>
      <c r="PHI90" s="232"/>
      <c r="PHJ90" s="232"/>
      <c r="PHK90" s="232"/>
      <c r="PHL90" s="232"/>
      <c r="PHM90" s="232"/>
      <c r="PHN90" s="232"/>
      <c r="PHO90" s="232"/>
      <c r="PHP90" s="232"/>
      <c r="PHQ90" s="232"/>
      <c r="PHR90" s="232"/>
      <c r="PHS90" s="232"/>
      <c r="PHT90" s="232"/>
      <c r="PHU90" s="232"/>
      <c r="PHV90" s="232"/>
      <c r="PHW90" s="232"/>
      <c r="PHX90" s="232"/>
      <c r="PHY90" s="232"/>
      <c r="PHZ90" s="232"/>
      <c r="PIA90" s="232"/>
      <c r="PIB90" s="232"/>
      <c r="PIC90" s="232"/>
      <c r="PID90" s="232"/>
      <c r="PIE90" s="232"/>
      <c r="PIF90" s="232"/>
      <c r="PIG90" s="232"/>
      <c r="PIH90" s="232"/>
      <c r="PII90" s="232"/>
      <c r="PIJ90" s="232"/>
      <c r="PIK90" s="232"/>
      <c r="PIL90" s="232"/>
      <c r="PIM90" s="232"/>
      <c r="PIN90" s="232"/>
      <c r="PIO90" s="232"/>
      <c r="PIP90" s="232"/>
      <c r="PIQ90" s="232"/>
      <c r="PIR90" s="232"/>
      <c r="PIS90" s="232"/>
      <c r="PIT90" s="232"/>
      <c r="PIU90" s="232"/>
      <c r="PIV90" s="232"/>
      <c r="PIW90" s="232"/>
      <c r="PIX90" s="232"/>
      <c r="PIY90" s="232"/>
      <c r="PIZ90" s="232"/>
      <c r="PJA90" s="232"/>
      <c r="PJB90" s="232"/>
      <c r="PJC90" s="232"/>
      <c r="PJD90" s="232"/>
      <c r="PJE90" s="232"/>
      <c r="PJF90" s="232"/>
      <c r="PJG90" s="232"/>
      <c r="PJH90" s="232"/>
      <c r="PJI90" s="232"/>
      <c r="PJJ90" s="232"/>
      <c r="PJK90" s="232"/>
      <c r="PJL90" s="232"/>
      <c r="PJM90" s="232"/>
      <c r="PJN90" s="232"/>
      <c r="PJO90" s="232"/>
      <c r="PJP90" s="232"/>
      <c r="PJQ90" s="232"/>
      <c r="PJR90" s="232"/>
      <c r="PJS90" s="232"/>
      <c r="PJT90" s="232"/>
      <c r="PJU90" s="232"/>
      <c r="PJV90" s="232"/>
      <c r="PJW90" s="232"/>
      <c r="PJX90" s="232"/>
      <c r="PJY90" s="232"/>
      <c r="PJZ90" s="232"/>
      <c r="PKA90" s="232"/>
      <c r="PKB90" s="232"/>
      <c r="PKC90" s="232"/>
      <c r="PKD90" s="232"/>
      <c r="PKE90" s="232"/>
      <c r="PKF90" s="232"/>
      <c r="PKG90" s="232"/>
      <c r="PKH90" s="232"/>
      <c r="PKI90" s="232"/>
      <c r="PKJ90" s="232"/>
      <c r="PKK90" s="232"/>
      <c r="PKL90" s="232"/>
      <c r="PKM90" s="232"/>
      <c r="PKN90" s="232"/>
      <c r="PKO90" s="232"/>
      <c r="PKP90" s="232"/>
      <c r="PKQ90" s="232"/>
      <c r="PKR90" s="232"/>
      <c r="PKS90" s="232"/>
      <c r="PKT90" s="232"/>
      <c r="PKU90" s="232"/>
      <c r="PKV90" s="232"/>
      <c r="PKW90" s="232"/>
      <c r="PKX90" s="232"/>
      <c r="PKY90" s="232"/>
      <c r="PKZ90" s="232"/>
      <c r="PLA90" s="232"/>
      <c r="PLB90" s="232"/>
      <c r="PLC90" s="232"/>
      <c r="PLD90" s="232"/>
      <c r="PLE90" s="232"/>
      <c r="PLF90" s="232"/>
      <c r="PLG90" s="232"/>
      <c r="PLH90" s="232"/>
      <c r="PLI90" s="232"/>
      <c r="PLJ90" s="232"/>
      <c r="PLK90" s="232"/>
      <c r="PLL90" s="232"/>
      <c r="PLM90" s="232"/>
      <c r="PLN90" s="232"/>
      <c r="PLO90" s="232"/>
      <c r="PLP90" s="232"/>
      <c r="PLQ90" s="232"/>
      <c r="PLR90" s="232"/>
      <c r="PLS90" s="232"/>
      <c r="PLT90" s="232"/>
      <c r="PLU90" s="232"/>
      <c r="PLV90" s="232"/>
      <c r="PLW90" s="232"/>
      <c r="PLX90" s="232"/>
      <c r="PLY90" s="232"/>
      <c r="PLZ90" s="232"/>
      <c r="PMA90" s="232"/>
      <c r="PMB90" s="232"/>
      <c r="PMC90" s="232"/>
      <c r="PMD90" s="232"/>
      <c r="PME90" s="232"/>
      <c r="PMF90" s="232"/>
      <c r="PMG90" s="232"/>
      <c r="PMH90" s="232"/>
      <c r="PMI90" s="232"/>
      <c r="PMJ90" s="232"/>
      <c r="PMK90" s="232"/>
      <c r="PML90" s="232"/>
      <c r="PMM90" s="232"/>
      <c r="PMN90" s="232"/>
      <c r="PMO90" s="232"/>
      <c r="PMP90" s="232"/>
      <c r="PMQ90" s="232"/>
      <c r="PMR90" s="232"/>
      <c r="PMS90" s="232"/>
      <c r="PMT90" s="232"/>
      <c r="PMU90" s="232"/>
      <c r="PMV90" s="232"/>
      <c r="PMW90" s="232"/>
      <c r="PMX90" s="232"/>
      <c r="PMY90" s="232"/>
      <c r="PMZ90" s="232"/>
      <c r="PNA90" s="232"/>
      <c r="PNB90" s="232"/>
      <c r="PNC90" s="232"/>
      <c r="PND90" s="232"/>
      <c r="PNE90" s="232"/>
      <c r="PNF90" s="232"/>
      <c r="PNG90" s="232"/>
      <c r="PNH90" s="232"/>
      <c r="PNI90" s="232"/>
      <c r="PNJ90" s="232"/>
      <c r="PNK90" s="232"/>
      <c r="PNL90" s="232"/>
      <c r="PNM90" s="232"/>
      <c r="PNN90" s="232"/>
      <c r="PNO90" s="232"/>
      <c r="PNP90" s="232"/>
      <c r="PNQ90" s="232"/>
      <c r="PNR90" s="232"/>
      <c r="PNS90" s="232"/>
      <c r="PNT90" s="232"/>
      <c r="PNU90" s="232"/>
      <c r="PNV90" s="232"/>
      <c r="PNW90" s="232"/>
      <c r="PNX90" s="232"/>
      <c r="PNY90" s="232"/>
      <c r="PNZ90" s="232"/>
      <c r="POA90" s="232"/>
      <c r="POB90" s="232"/>
      <c r="POC90" s="232"/>
      <c r="POD90" s="232"/>
      <c r="POE90" s="232"/>
      <c r="POF90" s="232"/>
      <c r="POG90" s="232"/>
      <c r="POH90" s="232"/>
      <c r="POI90" s="232"/>
      <c r="POJ90" s="232"/>
      <c r="POK90" s="232"/>
      <c r="POL90" s="232"/>
      <c r="POM90" s="232"/>
      <c r="PON90" s="232"/>
      <c r="POO90" s="232"/>
      <c r="POP90" s="232"/>
      <c r="POQ90" s="232"/>
      <c r="POR90" s="232"/>
      <c r="POS90" s="232"/>
      <c r="POT90" s="232"/>
      <c r="POU90" s="232"/>
      <c r="POV90" s="232"/>
      <c r="POW90" s="232"/>
      <c r="POX90" s="232"/>
      <c r="POY90" s="232"/>
      <c r="POZ90" s="232"/>
      <c r="PPA90" s="232"/>
      <c r="PPB90" s="232"/>
      <c r="PPC90" s="232"/>
      <c r="PPD90" s="232"/>
      <c r="PPE90" s="232"/>
      <c r="PPF90" s="232"/>
      <c r="PPG90" s="232"/>
      <c r="PPH90" s="232"/>
      <c r="PPI90" s="232"/>
      <c r="PPJ90" s="232"/>
      <c r="PPK90" s="232"/>
      <c r="PPL90" s="232"/>
      <c r="PPM90" s="232"/>
      <c r="PPN90" s="232"/>
      <c r="PPO90" s="232"/>
      <c r="PPP90" s="232"/>
      <c r="PPQ90" s="232"/>
      <c r="PPR90" s="232"/>
      <c r="PPS90" s="232"/>
      <c r="PPT90" s="232"/>
      <c r="PPU90" s="232"/>
      <c r="PPV90" s="232"/>
      <c r="PPW90" s="232"/>
      <c r="PPX90" s="232"/>
      <c r="PPY90" s="232"/>
      <c r="PPZ90" s="232"/>
      <c r="PQA90" s="232"/>
      <c r="PQB90" s="232"/>
      <c r="PQC90" s="232"/>
      <c r="PQD90" s="232"/>
      <c r="PQE90" s="232"/>
      <c r="PQF90" s="232"/>
      <c r="PQG90" s="232"/>
      <c r="PQH90" s="232"/>
      <c r="PQI90" s="232"/>
      <c r="PQJ90" s="232"/>
      <c r="PQK90" s="232"/>
      <c r="PQL90" s="232"/>
      <c r="PQM90" s="232"/>
      <c r="PQN90" s="232"/>
      <c r="PQO90" s="232"/>
      <c r="PQP90" s="232"/>
      <c r="PQQ90" s="232"/>
      <c r="PQR90" s="232"/>
      <c r="PQS90" s="232"/>
      <c r="PQT90" s="232"/>
      <c r="PQU90" s="232"/>
      <c r="PQV90" s="232"/>
      <c r="PQW90" s="232"/>
      <c r="PQX90" s="232"/>
      <c r="PQY90" s="232"/>
      <c r="PQZ90" s="232"/>
      <c r="PRA90" s="232"/>
      <c r="PRB90" s="232"/>
      <c r="PRC90" s="232"/>
      <c r="PRD90" s="232"/>
      <c r="PRE90" s="232"/>
      <c r="PRF90" s="232"/>
      <c r="PRG90" s="232"/>
      <c r="PRH90" s="232"/>
      <c r="PRI90" s="232"/>
      <c r="PRJ90" s="232"/>
      <c r="PRK90" s="232"/>
      <c r="PRL90" s="232"/>
      <c r="PRM90" s="232"/>
      <c r="PRN90" s="232"/>
      <c r="PRO90" s="232"/>
      <c r="PRP90" s="232"/>
      <c r="PRQ90" s="232"/>
      <c r="PRR90" s="232"/>
      <c r="PRS90" s="232"/>
      <c r="PRT90" s="232"/>
      <c r="PRU90" s="232"/>
      <c r="PRV90" s="232"/>
      <c r="PRW90" s="232"/>
      <c r="PRX90" s="232"/>
      <c r="PRY90" s="232"/>
      <c r="PRZ90" s="232"/>
      <c r="PSA90" s="232"/>
      <c r="PSB90" s="232"/>
      <c r="PSC90" s="232"/>
      <c r="PSD90" s="232"/>
      <c r="PSE90" s="232"/>
      <c r="PSF90" s="232"/>
      <c r="PSG90" s="232"/>
      <c r="PSH90" s="232"/>
      <c r="PSI90" s="232"/>
      <c r="PSJ90" s="232"/>
      <c r="PSK90" s="232"/>
      <c r="PSL90" s="232"/>
      <c r="PSM90" s="232"/>
      <c r="PSN90" s="232"/>
      <c r="PSO90" s="232"/>
      <c r="PSP90" s="232"/>
      <c r="PSQ90" s="232"/>
      <c r="PSR90" s="232"/>
      <c r="PSS90" s="232"/>
      <c r="PST90" s="232"/>
      <c r="PSU90" s="232"/>
      <c r="PSV90" s="232"/>
      <c r="PSW90" s="232"/>
      <c r="PSX90" s="232"/>
      <c r="PSY90" s="232"/>
      <c r="PSZ90" s="232"/>
      <c r="PTA90" s="232"/>
      <c r="PTB90" s="232"/>
      <c r="PTC90" s="232"/>
      <c r="PTD90" s="232"/>
      <c r="PTE90" s="232"/>
      <c r="PTF90" s="232"/>
      <c r="PTG90" s="232"/>
      <c r="PTH90" s="232"/>
      <c r="PTI90" s="232"/>
      <c r="PTJ90" s="232"/>
      <c r="PTK90" s="232"/>
      <c r="PTL90" s="232"/>
      <c r="PTM90" s="232"/>
      <c r="PTN90" s="232"/>
      <c r="PTO90" s="232"/>
      <c r="PTP90" s="232"/>
      <c r="PTQ90" s="232"/>
      <c r="PTR90" s="232"/>
      <c r="PTS90" s="232"/>
      <c r="PTT90" s="232"/>
      <c r="PTU90" s="232"/>
      <c r="PTV90" s="232"/>
      <c r="PTW90" s="232"/>
      <c r="PTX90" s="232"/>
      <c r="PTY90" s="232"/>
      <c r="PTZ90" s="232"/>
      <c r="PUA90" s="232"/>
      <c r="PUB90" s="232"/>
      <c r="PUC90" s="232"/>
      <c r="PUD90" s="232"/>
      <c r="PUE90" s="232"/>
      <c r="PUF90" s="232"/>
      <c r="PUG90" s="232"/>
      <c r="PUH90" s="232"/>
      <c r="PUI90" s="232"/>
      <c r="PUJ90" s="232"/>
      <c r="PUK90" s="232"/>
      <c r="PUL90" s="232"/>
      <c r="PUM90" s="232"/>
      <c r="PUN90" s="232"/>
      <c r="PUO90" s="232"/>
      <c r="PUP90" s="232"/>
      <c r="PUQ90" s="232"/>
      <c r="PUR90" s="232"/>
      <c r="PUS90" s="232"/>
      <c r="PUT90" s="232"/>
      <c r="PUU90" s="232"/>
      <c r="PUV90" s="232"/>
      <c r="PUW90" s="232"/>
      <c r="PUX90" s="232"/>
      <c r="PUY90" s="232"/>
      <c r="PUZ90" s="232"/>
      <c r="PVA90" s="232"/>
      <c r="PVB90" s="232"/>
      <c r="PVC90" s="232"/>
      <c r="PVD90" s="232"/>
      <c r="PVE90" s="232"/>
      <c r="PVF90" s="232"/>
      <c r="PVG90" s="232"/>
      <c r="PVH90" s="232"/>
      <c r="PVI90" s="232"/>
      <c r="PVJ90" s="232"/>
      <c r="PVK90" s="232"/>
      <c r="PVL90" s="232"/>
      <c r="PVM90" s="232"/>
      <c r="PVN90" s="232"/>
      <c r="PVO90" s="232"/>
      <c r="PVP90" s="232"/>
      <c r="PVQ90" s="232"/>
      <c r="PVR90" s="232"/>
      <c r="PVS90" s="232"/>
      <c r="PVT90" s="232"/>
      <c r="PVU90" s="232"/>
      <c r="PVV90" s="232"/>
      <c r="PVW90" s="232"/>
      <c r="PVX90" s="232"/>
      <c r="PVY90" s="232"/>
      <c r="PVZ90" s="232"/>
      <c r="PWA90" s="232"/>
      <c r="PWB90" s="232"/>
      <c r="PWC90" s="232"/>
      <c r="PWD90" s="232"/>
      <c r="PWE90" s="232"/>
      <c r="PWF90" s="232"/>
      <c r="PWG90" s="232"/>
      <c r="PWH90" s="232"/>
      <c r="PWI90" s="232"/>
      <c r="PWJ90" s="232"/>
      <c r="PWK90" s="232"/>
      <c r="PWL90" s="232"/>
      <c r="PWM90" s="232"/>
      <c r="PWN90" s="232"/>
      <c r="PWO90" s="232"/>
      <c r="PWP90" s="232"/>
      <c r="PWQ90" s="232"/>
      <c r="PWR90" s="232"/>
      <c r="PWS90" s="232"/>
      <c r="PWT90" s="232"/>
      <c r="PWU90" s="232"/>
      <c r="PWV90" s="232"/>
      <c r="PWW90" s="232"/>
      <c r="PWX90" s="232"/>
      <c r="PWY90" s="232"/>
      <c r="PWZ90" s="232"/>
      <c r="PXA90" s="232"/>
      <c r="PXB90" s="232"/>
      <c r="PXC90" s="232"/>
      <c r="PXD90" s="232"/>
      <c r="PXE90" s="232"/>
      <c r="PXF90" s="232"/>
      <c r="PXG90" s="232"/>
      <c r="PXH90" s="232"/>
      <c r="PXI90" s="232"/>
      <c r="PXJ90" s="232"/>
      <c r="PXK90" s="232"/>
      <c r="PXL90" s="232"/>
      <c r="PXM90" s="232"/>
      <c r="PXN90" s="232"/>
      <c r="PXO90" s="232"/>
      <c r="PXP90" s="232"/>
      <c r="PXQ90" s="232"/>
      <c r="PXR90" s="232"/>
      <c r="PXS90" s="232"/>
      <c r="PXT90" s="232"/>
      <c r="PXU90" s="232"/>
      <c r="PXV90" s="232"/>
      <c r="PXW90" s="232"/>
      <c r="PXX90" s="232"/>
      <c r="PXY90" s="232"/>
      <c r="PXZ90" s="232"/>
      <c r="PYA90" s="232"/>
      <c r="PYB90" s="232"/>
      <c r="PYC90" s="232"/>
      <c r="PYD90" s="232"/>
      <c r="PYE90" s="232"/>
      <c r="PYF90" s="232"/>
      <c r="PYG90" s="232"/>
      <c r="PYH90" s="232"/>
      <c r="PYI90" s="232"/>
      <c r="PYJ90" s="232"/>
      <c r="PYK90" s="232"/>
      <c r="PYL90" s="232"/>
      <c r="PYM90" s="232"/>
      <c r="PYN90" s="232"/>
      <c r="PYO90" s="232"/>
      <c r="PYP90" s="232"/>
      <c r="PYQ90" s="232"/>
      <c r="PYR90" s="232"/>
      <c r="PYS90" s="232"/>
      <c r="PYT90" s="232"/>
      <c r="PYU90" s="232"/>
      <c r="PYV90" s="232"/>
      <c r="PYW90" s="232"/>
      <c r="PYX90" s="232"/>
      <c r="PYY90" s="232"/>
      <c r="PYZ90" s="232"/>
      <c r="PZA90" s="232"/>
      <c r="PZB90" s="232"/>
      <c r="PZC90" s="232"/>
      <c r="PZD90" s="232"/>
      <c r="PZE90" s="232"/>
      <c r="PZF90" s="232"/>
      <c r="PZG90" s="232"/>
      <c r="PZH90" s="232"/>
      <c r="PZI90" s="232"/>
      <c r="PZJ90" s="232"/>
      <c r="PZK90" s="232"/>
      <c r="PZL90" s="232"/>
      <c r="PZM90" s="232"/>
      <c r="PZN90" s="232"/>
      <c r="PZO90" s="232"/>
      <c r="PZP90" s="232"/>
      <c r="PZQ90" s="232"/>
      <c r="PZR90" s="232"/>
      <c r="PZS90" s="232"/>
      <c r="PZT90" s="232"/>
      <c r="PZU90" s="232"/>
      <c r="PZV90" s="232"/>
      <c r="PZW90" s="232"/>
      <c r="PZX90" s="232"/>
      <c r="PZY90" s="232"/>
      <c r="PZZ90" s="232"/>
      <c r="QAA90" s="232"/>
      <c r="QAB90" s="232"/>
      <c r="QAC90" s="232"/>
      <c r="QAD90" s="232"/>
      <c r="QAE90" s="232"/>
      <c r="QAF90" s="232"/>
      <c r="QAG90" s="232"/>
      <c r="QAH90" s="232"/>
      <c r="QAI90" s="232"/>
      <c r="QAJ90" s="232"/>
      <c r="QAK90" s="232"/>
      <c r="QAL90" s="232"/>
      <c r="QAM90" s="232"/>
      <c r="QAN90" s="232"/>
      <c r="QAO90" s="232"/>
      <c r="QAP90" s="232"/>
      <c r="QAQ90" s="232"/>
      <c r="QAR90" s="232"/>
      <c r="QAS90" s="232"/>
      <c r="QAT90" s="232"/>
      <c r="QAU90" s="232"/>
      <c r="QAV90" s="232"/>
      <c r="QAW90" s="232"/>
      <c r="QAX90" s="232"/>
      <c r="QAY90" s="232"/>
      <c r="QAZ90" s="232"/>
      <c r="QBA90" s="232"/>
      <c r="QBB90" s="232"/>
      <c r="QBC90" s="232"/>
      <c r="QBD90" s="232"/>
      <c r="QBE90" s="232"/>
      <c r="QBF90" s="232"/>
      <c r="QBG90" s="232"/>
      <c r="QBH90" s="232"/>
      <c r="QBI90" s="232"/>
      <c r="QBJ90" s="232"/>
      <c r="QBK90" s="232"/>
      <c r="QBL90" s="232"/>
      <c r="QBM90" s="232"/>
      <c r="QBN90" s="232"/>
      <c r="QBO90" s="232"/>
      <c r="QBP90" s="232"/>
      <c r="QBQ90" s="232"/>
      <c r="QBR90" s="232"/>
      <c r="QBS90" s="232"/>
      <c r="QBT90" s="232"/>
      <c r="QBU90" s="232"/>
      <c r="QBV90" s="232"/>
      <c r="QBW90" s="232"/>
      <c r="QBX90" s="232"/>
      <c r="QBY90" s="232"/>
      <c r="QBZ90" s="232"/>
      <c r="QCA90" s="232"/>
      <c r="QCB90" s="232"/>
      <c r="QCC90" s="232"/>
      <c r="QCD90" s="232"/>
      <c r="QCE90" s="232"/>
      <c r="QCF90" s="232"/>
      <c r="QCG90" s="232"/>
      <c r="QCH90" s="232"/>
      <c r="QCI90" s="232"/>
      <c r="QCJ90" s="232"/>
      <c r="QCK90" s="232"/>
      <c r="QCL90" s="232"/>
      <c r="QCM90" s="232"/>
      <c r="QCN90" s="232"/>
      <c r="QCO90" s="232"/>
      <c r="QCP90" s="232"/>
      <c r="QCQ90" s="232"/>
      <c r="QCR90" s="232"/>
      <c r="QCS90" s="232"/>
      <c r="QCT90" s="232"/>
      <c r="QCU90" s="232"/>
      <c r="QCV90" s="232"/>
      <c r="QCW90" s="232"/>
      <c r="QCX90" s="232"/>
      <c r="QCY90" s="232"/>
      <c r="QCZ90" s="232"/>
      <c r="QDA90" s="232"/>
      <c r="QDB90" s="232"/>
      <c r="QDC90" s="232"/>
      <c r="QDD90" s="232"/>
      <c r="QDE90" s="232"/>
      <c r="QDF90" s="232"/>
      <c r="QDG90" s="232"/>
      <c r="QDH90" s="232"/>
      <c r="QDI90" s="232"/>
      <c r="QDJ90" s="232"/>
      <c r="QDK90" s="232"/>
      <c r="QDL90" s="232"/>
      <c r="QDM90" s="232"/>
      <c r="QDN90" s="232"/>
      <c r="QDO90" s="232"/>
      <c r="QDP90" s="232"/>
      <c r="QDQ90" s="232"/>
      <c r="QDR90" s="232"/>
      <c r="QDS90" s="232"/>
      <c r="QDT90" s="232"/>
      <c r="QDU90" s="232"/>
      <c r="QDV90" s="232"/>
      <c r="QDW90" s="232"/>
      <c r="QDX90" s="232"/>
      <c r="QDY90" s="232"/>
      <c r="QDZ90" s="232"/>
      <c r="QEA90" s="232"/>
      <c r="QEB90" s="232"/>
      <c r="QEC90" s="232"/>
      <c r="QED90" s="232"/>
      <c r="QEE90" s="232"/>
      <c r="QEF90" s="232"/>
      <c r="QEG90" s="232"/>
      <c r="QEH90" s="232"/>
      <c r="QEI90" s="232"/>
      <c r="QEJ90" s="232"/>
      <c r="QEK90" s="232"/>
      <c r="QEL90" s="232"/>
      <c r="QEM90" s="232"/>
      <c r="QEN90" s="232"/>
      <c r="QEO90" s="232"/>
      <c r="QEP90" s="232"/>
      <c r="QEQ90" s="232"/>
      <c r="QER90" s="232"/>
      <c r="QES90" s="232"/>
      <c r="QET90" s="232"/>
      <c r="QEU90" s="232"/>
      <c r="QEV90" s="232"/>
      <c r="QEW90" s="232"/>
      <c r="QEX90" s="232"/>
      <c r="QEY90" s="232"/>
      <c r="QEZ90" s="232"/>
      <c r="QFA90" s="232"/>
      <c r="QFB90" s="232"/>
      <c r="QFC90" s="232"/>
      <c r="QFD90" s="232"/>
      <c r="QFE90" s="232"/>
      <c r="QFF90" s="232"/>
      <c r="QFG90" s="232"/>
      <c r="QFH90" s="232"/>
      <c r="QFI90" s="232"/>
      <c r="QFJ90" s="232"/>
      <c r="QFK90" s="232"/>
      <c r="QFL90" s="232"/>
      <c r="QFM90" s="232"/>
      <c r="QFN90" s="232"/>
      <c r="QFO90" s="232"/>
      <c r="QFP90" s="232"/>
      <c r="QFQ90" s="232"/>
      <c r="QFR90" s="232"/>
      <c r="QFS90" s="232"/>
      <c r="QFT90" s="232"/>
      <c r="QFU90" s="232"/>
      <c r="QFV90" s="232"/>
      <c r="QFW90" s="232"/>
      <c r="QFX90" s="232"/>
      <c r="QFY90" s="232"/>
      <c r="QFZ90" s="232"/>
      <c r="QGA90" s="232"/>
      <c r="QGB90" s="232"/>
      <c r="QGC90" s="232"/>
      <c r="QGD90" s="232"/>
      <c r="QGE90" s="232"/>
      <c r="QGF90" s="232"/>
      <c r="QGG90" s="232"/>
      <c r="QGH90" s="232"/>
      <c r="QGI90" s="232"/>
      <c r="QGJ90" s="232"/>
      <c r="QGK90" s="232"/>
      <c r="QGL90" s="232"/>
      <c r="QGM90" s="232"/>
      <c r="QGN90" s="232"/>
      <c r="QGO90" s="232"/>
      <c r="QGP90" s="232"/>
      <c r="QGQ90" s="232"/>
      <c r="QGR90" s="232"/>
      <c r="QGS90" s="232"/>
      <c r="QGT90" s="232"/>
      <c r="QGU90" s="232"/>
      <c r="QGV90" s="232"/>
      <c r="QGW90" s="232"/>
      <c r="QGX90" s="232"/>
      <c r="QGY90" s="232"/>
      <c r="QGZ90" s="232"/>
      <c r="QHA90" s="232"/>
      <c r="QHB90" s="232"/>
      <c r="QHC90" s="232"/>
      <c r="QHD90" s="232"/>
      <c r="QHE90" s="232"/>
      <c r="QHF90" s="232"/>
      <c r="QHG90" s="232"/>
      <c r="QHH90" s="232"/>
      <c r="QHI90" s="232"/>
      <c r="QHJ90" s="232"/>
      <c r="QHK90" s="232"/>
      <c r="QHL90" s="232"/>
      <c r="QHM90" s="232"/>
      <c r="QHN90" s="232"/>
      <c r="QHO90" s="232"/>
      <c r="QHP90" s="232"/>
      <c r="QHQ90" s="232"/>
      <c r="QHR90" s="232"/>
      <c r="QHS90" s="232"/>
      <c r="QHT90" s="232"/>
      <c r="QHU90" s="232"/>
      <c r="QHV90" s="232"/>
      <c r="QHW90" s="232"/>
      <c r="QHX90" s="232"/>
      <c r="QHY90" s="232"/>
      <c r="QHZ90" s="232"/>
      <c r="QIA90" s="232"/>
      <c r="QIB90" s="232"/>
      <c r="QIC90" s="232"/>
      <c r="QID90" s="232"/>
      <c r="QIE90" s="232"/>
      <c r="QIF90" s="232"/>
      <c r="QIG90" s="232"/>
      <c r="QIH90" s="232"/>
      <c r="QII90" s="232"/>
      <c r="QIJ90" s="232"/>
      <c r="QIK90" s="232"/>
      <c r="QIL90" s="232"/>
      <c r="QIM90" s="232"/>
      <c r="QIN90" s="232"/>
      <c r="QIO90" s="232"/>
      <c r="QIP90" s="232"/>
      <c r="QIQ90" s="232"/>
      <c r="QIR90" s="232"/>
      <c r="QIS90" s="232"/>
      <c r="QIT90" s="232"/>
      <c r="QIU90" s="232"/>
      <c r="QIV90" s="232"/>
      <c r="QIW90" s="232"/>
      <c r="QIX90" s="232"/>
      <c r="QIY90" s="232"/>
      <c r="QIZ90" s="232"/>
      <c r="QJA90" s="232"/>
      <c r="QJB90" s="232"/>
      <c r="QJC90" s="232"/>
      <c r="QJD90" s="232"/>
      <c r="QJE90" s="232"/>
      <c r="QJF90" s="232"/>
      <c r="QJG90" s="232"/>
      <c r="QJH90" s="232"/>
      <c r="QJI90" s="232"/>
      <c r="QJJ90" s="232"/>
      <c r="QJK90" s="232"/>
      <c r="QJL90" s="232"/>
      <c r="QJM90" s="232"/>
      <c r="QJN90" s="232"/>
      <c r="QJO90" s="232"/>
      <c r="QJP90" s="232"/>
      <c r="QJQ90" s="232"/>
      <c r="QJR90" s="232"/>
      <c r="QJS90" s="232"/>
      <c r="QJT90" s="232"/>
      <c r="QJU90" s="232"/>
      <c r="QJV90" s="232"/>
      <c r="QJW90" s="232"/>
      <c r="QJX90" s="232"/>
      <c r="QJY90" s="232"/>
      <c r="QJZ90" s="232"/>
      <c r="QKA90" s="232"/>
      <c r="QKB90" s="232"/>
      <c r="QKC90" s="232"/>
      <c r="QKD90" s="232"/>
      <c r="QKE90" s="232"/>
      <c r="QKF90" s="232"/>
      <c r="QKG90" s="232"/>
      <c r="QKH90" s="232"/>
      <c r="QKI90" s="232"/>
      <c r="QKJ90" s="232"/>
      <c r="QKK90" s="232"/>
      <c r="QKL90" s="232"/>
      <c r="QKM90" s="232"/>
      <c r="QKN90" s="232"/>
      <c r="QKO90" s="232"/>
      <c r="QKP90" s="232"/>
      <c r="QKQ90" s="232"/>
      <c r="QKR90" s="232"/>
      <c r="QKS90" s="232"/>
      <c r="QKT90" s="232"/>
      <c r="QKU90" s="232"/>
      <c r="QKV90" s="232"/>
      <c r="QKW90" s="232"/>
      <c r="QKX90" s="232"/>
      <c r="QKY90" s="232"/>
      <c r="QKZ90" s="232"/>
      <c r="QLA90" s="232"/>
      <c r="QLB90" s="232"/>
      <c r="QLC90" s="232"/>
      <c r="QLD90" s="232"/>
      <c r="QLE90" s="232"/>
      <c r="QLF90" s="232"/>
      <c r="QLG90" s="232"/>
      <c r="QLH90" s="232"/>
      <c r="QLI90" s="232"/>
      <c r="QLJ90" s="232"/>
      <c r="QLK90" s="232"/>
      <c r="QLL90" s="232"/>
      <c r="QLM90" s="232"/>
      <c r="QLN90" s="232"/>
      <c r="QLO90" s="232"/>
      <c r="QLP90" s="232"/>
      <c r="QLQ90" s="232"/>
      <c r="QLR90" s="232"/>
      <c r="QLS90" s="232"/>
      <c r="QLT90" s="232"/>
      <c r="QLU90" s="232"/>
      <c r="QLV90" s="232"/>
      <c r="QLW90" s="232"/>
      <c r="QLX90" s="232"/>
      <c r="QLY90" s="232"/>
      <c r="QLZ90" s="232"/>
      <c r="QMA90" s="232"/>
      <c r="QMB90" s="232"/>
      <c r="QMC90" s="232"/>
      <c r="QMD90" s="232"/>
      <c r="QME90" s="232"/>
      <c r="QMF90" s="232"/>
      <c r="QMG90" s="232"/>
      <c r="QMH90" s="232"/>
      <c r="QMI90" s="232"/>
      <c r="QMJ90" s="232"/>
      <c r="QMK90" s="232"/>
      <c r="QML90" s="232"/>
      <c r="QMM90" s="232"/>
      <c r="QMN90" s="232"/>
      <c r="QMO90" s="232"/>
      <c r="QMP90" s="232"/>
      <c r="QMQ90" s="232"/>
      <c r="QMR90" s="232"/>
      <c r="QMS90" s="232"/>
      <c r="QMT90" s="232"/>
      <c r="QMU90" s="232"/>
      <c r="QMV90" s="232"/>
      <c r="QMW90" s="232"/>
      <c r="QMX90" s="232"/>
      <c r="QMY90" s="232"/>
      <c r="QMZ90" s="232"/>
      <c r="QNA90" s="232"/>
      <c r="QNB90" s="232"/>
      <c r="QNC90" s="232"/>
      <c r="QND90" s="232"/>
      <c r="QNE90" s="232"/>
      <c r="QNF90" s="232"/>
      <c r="QNG90" s="232"/>
      <c r="QNH90" s="232"/>
      <c r="QNI90" s="232"/>
      <c r="QNJ90" s="232"/>
      <c r="QNK90" s="232"/>
      <c r="QNL90" s="232"/>
      <c r="QNM90" s="232"/>
      <c r="QNN90" s="232"/>
      <c r="QNO90" s="232"/>
      <c r="QNP90" s="232"/>
      <c r="QNQ90" s="232"/>
      <c r="QNR90" s="232"/>
      <c r="QNS90" s="232"/>
      <c r="QNT90" s="232"/>
      <c r="QNU90" s="232"/>
      <c r="QNV90" s="232"/>
      <c r="QNW90" s="232"/>
      <c r="QNX90" s="232"/>
      <c r="QNY90" s="232"/>
      <c r="QNZ90" s="232"/>
      <c r="QOA90" s="232"/>
      <c r="QOB90" s="232"/>
      <c r="QOC90" s="232"/>
      <c r="QOD90" s="232"/>
      <c r="QOE90" s="232"/>
      <c r="QOF90" s="232"/>
      <c r="QOG90" s="232"/>
      <c r="QOH90" s="232"/>
      <c r="QOI90" s="232"/>
      <c r="QOJ90" s="232"/>
      <c r="QOK90" s="232"/>
      <c r="QOL90" s="232"/>
      <c r="QOM90" s="232"/>
      <c r="QON90" s="232"/>
      <c r="QOO90" s="232"/>
      <c r="QOP90" s="232"/>
      <c r="QOQ90" s="232"/>
      <c r="QOR90" s="232"/>
      <c r="QOS90" s="232"/>
      <c r="QOT90" s="232"/>
      <c r="QOU90" s="232"/>
      <c r="QOV90" s="232"/>
      <c r="QOW90" s="232"/>
      <c r="QOX90" s="232"/>
      <c r="QOY90" s="232"/>
      <c r="QOZ90" s="232"/>
      <c r="QPA90" s="232"/>
      <c r="QPB90" s="232"/>
      <c r="QPC90" s="232"/>
      <c r="QPD90" s="232"/>
      <c r="QPE90" s="232"/>
      <c r="QPF90" s="232"/>
      <c r="QPG90" s="232"/>
      <c r="QPH90" s="232"/>
      <c r="QPI90" s="232"/>
      <c r="QPJ90" s="232"/>
      <c r="QPK90" s="232"/>
      <c r="QPL90" s="232"/>
      <c r="QPM90" s="232"/>
      <c r="QPN90" s="232"/>
      <c r="QPO90" s="232"/>
      <c r="QPP90" s="232"/>
      <c r="QPQ90" s="232"/>
      <c r="QPR90" s="232"/>
      <c r="QPS90" s="232"/>
      <c r="QPT90" s="232"/>
      <c r="QPU90" s="232"/>
      <c r="QPV90" s="232"/>
      <c r="QPW90" s="232"/>
      <c r="QPX90" s="232"/>
      <c r="QPY90" s="232"/>
      <c r="QPZ90" s="232"/>
      <c r="QQA90" s="232"/>
      <c r="QQB90" s="232"/>
      <c r="QQC90" s="232"/>
      <c r="QQD90" s="232"/>
      <c r="QQE90" s="232"/>
      <c r="QQF90" s="232"/>
      <c r="QQG90" s="232"/>
      <c r="QQH90" s="232"/>
      <c r="QQI90" s="232"/>
      <c r="QQJ90" s="232"/>
      <c r="QQK90" s="232"/>
      <c r="QQL90" s="232"/>
      <c r="QQM90" s="232"/>
      <c r="QQN90" s="232"/>
      <c r="QQO90" s="232"/>
      <c r="QQP90" s="232"/>
      <c r="QQQ90" s="232"/>
      <c r="QQR90" s="232"/>
      <c r="QQS90" s="232"/>
      <c r="QQT90" s="232"/>
      <c r="QQU90" s="232"/>
      <c r="QQV90" s="232"/>
      <c r="QQW90" s="232"/>
      <c r="QQX90" s="232"/>
      <c r="QQY90" s="232"/>
      <c r="QQZ90" s="232"/>
      <c r="QRA90" s="232"/>
      <c r="QRB90" s="232"/>
      <c r="QRC90" s="232"/>
      <c r="QRD90" s="232"/>
      <c r="QRE90" s="232"/>
      <c r="QRF90" s="232"/>
      <c r="QRG90" s="232"/>
      <c r="QRH90" s="232"/>
      <c r="QRI90" s="232"/>
      <c r="QRJ90" s="232"/>
      <c r="QRK90" s="232"/>
      <c r="QRL90" s="232"/>
      <c r="QRM90" s="232"/>
      <c r="QRN90" s="232"/>
      <c r="QRO90" s="232"/>
      <c r="QRP90" s="232"/>
      <c r="QRQ90" s="232"/>
      <c r="QRR90" s="232"/>
      <c r="QRS90" s="232"/>
      <c r="QRT90" s="232"/>
      <c r="QRU90" s="232"/>
      <c r="QRV90" s="232"/>
      <c r="QRW90" s="232"/>
      <c r="QRX90" s="232"/>
      <c r="QRY90" s="232"/>
      <c r="QRZ90" s="232"/>
      <c r="QSA90" s="232"/>
      <c r="QSB90" s="232"/>
      <c r="QSC90" s="232"/>
      <c r="QSD90" s="232"/>
      <c r="QSE90" s="232"/>
      <c r="QSF90" s="232"/>
      <c r="QSG90" s="232"/>
      <c r="QSH90" s="232"/>
      <c r="QSI90" s="232"/>
      <c r="QSJ90" s="232"/>
      <c r="QSK90" s="232"/>
      <c r="QSL90" s="232"/>
      <c r="QSM90" s="232"/>
      <c r="QSN90" s="232"/>
      <c r="QSO90" s="232"/>
      <c r="QSP90" s="232"/>
      <c r="QSQ90" s="232"/>
      <c r="QSR90" s="232"/>
      <c r="QSS90" s="232"/>
      <c r="QST90" s="232"/>
      <c r="QSU90" s="232"/>
      <c r="QSV90" s="232"/>
      <c r="QSW90" s="232"/>
      <c r="QSX90" s="232"/>
      <c r="QSY90" s="232"/>
      <c r="QSZ90" s="232"/>
      <c r="QTA90" s="232"/>
      <c r="QTB90" s="232"/>
      <c r="QTC90" s="232"/>
      <c r="QTD90" s="232"/>
      <c r="QTE90" s="232"/>
      <c r="QTF90" s="232"/>
      <c r="QTG90" s="232"/>
      <c r="QTH90" s="232"/>
      <c r="QTI90" s="232"/>
      <c r="QTJ90" s="232"/>
      <c r="QTK90" s="232"/>
      <c r="QTL90" s="232"/>
      <c r="QTM90" s="232"/>
      <c r="QTN90" s="232"/>
      <c r="QTO90" s="232"/>
      <c r="QTP90" s="232"/>
      <c r="QTQ90" s="232"/>
      <c r="QTR90" s="232"/>
      <c r="QTS90" s="232"/>
      <c r="QTT90" s="232"/>
      <c r="QTU90" s="232"/>
      <c r="QTV90" s="232"/>
      <c r="QTW90" s="232"/>
      <c r="QTX90" s="232"/>
      <c r="QTY90" s="232"/>
      <c r="QTZ90" s="232"/>
      <c r="QUA90" s="232"/>
      <c r="QUB90" s="232"/>
      <c r="QUC90" s="232"/>
      <c r="QUD90" s="232"/>
      <c r="QUE90" s="232"/>
      <c r="QUF90" s="232"/>
      <c r="QUG90" s="232"/>
      <c r="QUH90" s="232"/>
      <c r="QUI90" s="232"/>
      <c r="QUJ90" s="232"/>
      <c r="QUK90" s="232"/>
      <c r="QUL90" s="232"/>
      <c r="QUM90" s="232"/>
      <c r="QUN90" s="232"/>
      <c r="QUO90" s="232"/>
      <c r="QUP90" s="232"/>
      <c r="QUQ90" s="232"/>
      <c r="QUR90" s="232"/>
      <c r="QUS90" s="232"/>
      <c r="QUT90" s="232"/>
      <c r="QUU90" s="232"/>
      <c r="QUV90" s="232"/>
      <c r="QUW90" s="232"/>
      <c r="QUX90" s="232"/>
      <c r="QUY90" s="232"/>
      <c r="QUZ90" s="232"/>
      <c r="QVA90" s="232"/>
      <c r="QVB90" s="232"/>
      <c r="QVC90" s="232"/>
      <c r="QVD90" s="232"/>
      <c r="QVE90" s="232"/>
      <c r="QVF90" s="232"/>
      <c r="QVG90" s="232"/>
      <c r="QVH90" s="232"/>
      <c r="QVI90" s="232"/>
      <c r="QVJ90" s="232"/>
      <c r="QVK90" s="232"/>
      <c r="QVL90" s="232"/>
      <c r="QVM90" s="232"/>
      <c r="QVN90" s="232"/>
      <c r="QVO90" s="232"/>
      <c r="QVP90" s="232"/>
      <c r="QVQ90" s="232"/>
      <c r="QVR90" s="232"/>
      <c r="QVS90" s="232"/>
      <c r="QVT90" s="232"/>
      <c r="QVU90" s="232"/>
      <c r="QVV90" s="232"/>
      <c r="QVW90" s="232"/>
      <c r="QVX90" s="232"/>
      <c r="QVY90" s="232"/>
      <c r="QVZ90" s="232"/>
      <c r="QWA90" s="232"/>
      <c r="QWB90" s="232"/>
      <c r="QWC90" s="232"/>
      <c r="QWD90" s="232"/>
      <c r="QWE90" s="232"/>
      <c r="QWF90" s="232"/>
      <c r="QWG90" s="232"/>
      <c r="QWH90" s="232"/>
      <c r="QWI90" s="232"/>
      <c r="QWJ90" s="232"/>
      <c r="QWK90" s="232"/>
      <c r="QWL90" s="232"/>
      <c r="QWM90" s="232"/>
      <c r="QWN90" s="232"/>
      <c r="QWO90" s="232"/>
      <c r="QWP90" s="232"/>
      <c r="QWQ90" s="232"/>
      <c r="QWR90" s="232"/>
      <c r="QWS90" s="232"/>
      <c r="QWT90" s="232"/>
      <c r="QWU90" s="232"/>
      <c r="QWV90" s="232"/>
      <c r="QWW90" s="232"/>
      <c r="QWX90" s="232"/>
      <c r="QWY90" s="232"/>
      <c r="QWZ90" s="232"/>
      <c r="QXA90" s="232"/>
      <c r="QXB90" s="232"/>
      <c r="QXC90" s="232"/>
      <c r="QXD90" s="232"/>
      <c r="QXE90" s="232"/>
      <c r="QXF90" s="232"/>
      <c r="QXG90" s="232"/>
      <c r="QXH90" s="232"/>
      <c r="QXI90" s="232"/>
      <c r="QXJ90" s="232"/>
      <c r="QXK90" s="232"/>
      <c r="QXL90" s="232"/>
      <c r="QXM90" s="232"/>
      <c r="QXN90" s="232"/>
      <c r="QXO90" s="232"/>
      <c r="QXP90" s="232"/>
      <c r="QXQ90" s="232"/>
      <c r="QXR90" s="232"/>
      <c r="QXS90" s="232"/>
      <c r="QXT90" s="232"/>
      <c r="QXU90" s="232"/>
      <c r="QXV90" s="232"/>
      <c r="QXW90" s="232"/>
      <c r="QXX90" s="232"/>
      <c r="QXY90" s="232"/>
      <c r="QXZ90" s="232"/>
      <c r="QYA90" s="232"/>
      <c r="QYB90" s="232"/>
      <c r="QYC90" s="232"/>
      <c r="QYD90" s="232"/>
      <c r="QYE90" s="232"/>
      <c r="QYF90" s="232"/>
      <c r="QYG90" s="232"/>
      <c r="QYH90" s="232"/>
      <c r="QYI90" s="232"/>
      <c r="QYJ90" s="232"/>
      <c r="QYK90" s="232"/>
      <c r="QYL90" s="232"/>
      <c r="QYM90" s="232"/>
      <c r="QYN90" s="232"/>
      <c r="QYO90" s="232"/>
      <c r="QYP90" s="232"/>
      <c r="QYQ90" s="232"/>
      <c r="QYR90" s="232"/>
      <c r="QYS90" s="232"/>
      <c r="QYT90" s="232"/>
      <c r="QYU90" s="232"/>
      <c r="QYV90" s="232"/>
      <c r="QYW90" s="232"/>
      <c r="QYX90" s="232"/>
      <c r="QYY90" s="232"/>
      <c r="QYZ90" s="232"/>
      <c r="QZA90" s="232"/>
      <c r="QZB90" s="232"/>
      <c r="QZC90" s="232"/>
      <c r="QZD90" s="232"/>
      <c r="QZE90" s="232"/>
      <c r="QZF90" s="232"/>
      <c r="QZG90" s="232"/>
      <c r="QZH90" s="232"/>
      <c r="QZI90" s="232"/>
      <c r="QZJ90" s="232"/>
      <c r="QZK90" s="232"/>
      <c r="QZL90" s="232"/>
      <c r="QZM90" s="232"/>
      <c r="QZN90" s="232"/>
      <c r="QZO90" s="232"/>
      <c r="QZP90" s="232"/>
      <c r="QZQ90" s="232"/>
      <c r="QZR90" s="232"/>
      <c r="QZS90" s="232"/>
      <c r="QZT90" s="232"/>
      <c r="QZU90" s="232"/>
      <c r="QZV90" s="232"/>
      <c r="QZW90" s="232"/>
      <c r="QZX90" s="232"/>
      <c r="QZY90" s="232"/>
      <c r="QZZ90" s="232"/>
      <c r="RAA90" s="232"/>
      <c r="RAB90" s="232"/>
      <c r="RAC90" s="232"/>
      <c r="RAD90" s="232"/>
      <c r="RAE90" s="232"/>
      <c r="RAF90" s="232"/>
      <c r="RAG90" s="232"/>
      <c r="RAH90" s="232"/>
      <c r="RAI90" s="232"/>
      <c r="RAJ90" s="232"/>
      <c r="RAK90" s="232"/>
      <c r="RAL90" s="232"/>
      <c r="RAM90" s="232"/>
      <c r="RAN90" s="232"/>
      <c r="RAO90" s="232"/>
      <c r="RAP90" s="232"/>
      <c r="RAQ90" s="232"/>
      <c r="RAR90" s="232"/>
      <c r="RAS90" s="232"/>
      <c r="RAT90" s="232"/>
      <c r="RAU90" s="232"/>
      <c r="RAV90" s="232"/>
      <c r="RAW90" s="232"/>
      <c r="RAX90" s="232"/>
      <c r="RAY90" s="232"/>
      <c r="RAZ90" s="232"/>
      <c r="RBA90" s="232"/>
      <c r="RBB90" s="232"/>
      <c r="RBC90" s="232"/>
      <c r="RBD90" s="232"/>
      <c r="RBE90" s="232"/>
      <c r="RBF90" s="232"/>
      <c r="RBG90" s="232"/>
      <c r="RBH90" s="232"/>
      <c r="RBI90" s="232"/>
      <c r="RBJ90" s="232"/>
      <c r="RBK90" s="232"/>
      <c r="RBL90" s="232"/>
      <c r="RBM90" s="232"/>
      <c r="RBN90" s="232"/>
      <c r="RBO90" s="232"/>
      <c r="RBP90" s="232"/>
      <c r="RBQ90" s="232"/>
      <c r="RBR90" s="232"/>
      <c r="RBS90" s="232"/>
      <c r="RBT90" s="232"/>
      <c r="RBU90" s="232"/>
      <c r="RBV90" s="232"/>
      <c r="RBW90" s="232"/>
      <c r="RBX90" s="232"/>
      <c r="RBY90" s="232"/>
      <c r="RBZ90" s="232"/>
      <c r="RCA90" s="232"/>
      <c r="RCB90" s="232"/>
      <c r="RCC90" s="232"/>
      <c r="RCD90" s="232"/>
      <c r="RCE90" s="232"/>
      <c r="RCF90" s="232"/>
      <c r="RCG90" s="232"/>
      <c r="RCH90" s="232"/>
      <c r="RCI90" s="232"/>
      <c r="RCJ90" s="232"/>
      <c r="RCK90" s="232"/>
      <c r="RCL90" s="232"/>
      <c r="RCM90" s="232"/>
      <c r="RCN90" s="232"/>
      <c r="RCO90" s="232"/>
      <c r="RCP90" s="232"/>
      <c r="RCQ90" s="232"/>
      <c r="RCR90" s="232"/>
      <c r="RCS90" s="232"/>
      <c r="RCT90" s="232"/>
      <c r="RCU90" s="232"/>
      <c r="RCV90" s="232"/>
      <c r="RCW90" s="232"/>
      <c r="RCX90" s="232"/>
      <c r="RCY90" s="232"/>
      <c r="RCZ90" s="232"/>
      <c r="RDA90" s="232"/>
      <c r="RDB90" s="232"/>
      <c r="RDC90" s="232"/>
      <c r="RDD90" s="232"/>
      <c r="RDE90" s="232"/>
      <c r="RDF90" s="232"/>
      <c r="RDG90" s="232"/>
      <c r="RDH90" s="232"/>
      <c r="RDI90" s="232"/>
      <c r="RDJ90" s="232"/>
      <c r="RDK90" s="232"/>
      <c r="RDL90" s="232"/>
      <c r="RDM90" s="232"/>
      <c r="RDN90" s="232"/>
      <c r="RDO90" s="232"/>
      <c r="RDP90" s="232"/>
      <c r="RDQ90" s="232"/>
      <c r="RDR90" s="232"/>
      <c r="RDS90" s="232"/>
      <c r="RDT90" s="232"/>
      <c r="RDU90" s="232"/>
      <c r="RDV90" s="232"/>
      <c r="RDW90" s="232"/>
      <c r="RDX90" s="232"/>
      <c r="RDY90" s="232"/>
      <c r="RDZ90" s="232"/>
      <c r="REA90" s="232"/>
      <c r="REB90" s="232"/>
      <c r="REC90" s="232"/>
      <c r="RED90" s="232"/>
      <c r="REE90" s="232"/>
      <c r="REF90" s="232"/>
      <c r="REG90" s="232"/>
      <c r="REH90" s="232"/>
      <c r="REI90" s="232"/>
      <c r="REJ90" s="232"/>
      <c r="REK90" s="232"/>
      <c r="REL90" s="232"/>
      <c r="REM90" s="232"/>
      <c r="REN90" s="232"/>
      <c r="REO90" s="232"/>
      <c r="REP90" s="232"/>
      <c r="REQ90" s="232"/>
      <c r="RER90" s="232"/>
      <c r="RES90" s="232"/>
      <c r="RET90" s="232"/>
      <c r="REU90" s="232"/>
      <c r="REV90" s="232"/>
      <c r="REW90" s="232"/>
      <c r="REX90" s="232"/>
      <c r="REY90" s="232"/>
      <c r="REZ90" s="232"/>
      <c r="RFA90" s="232"/>
      <c r="RFB90" s="232"/>
      <c r="RFC90" s="232"/>
      <c r="RFD90" s="232"/>
      <c r="RFE90" s="232"/>
      <c r="RFF90" s="232"/>
      <c r="RFG90" s="232"/>
      <c r="RFH90" s="232"/>
      <c r="RFI90" s="232"/>
      <c r="RFJ90" s="232"/>
      <c r="RFK90" s="232"/>
      <c r="RFL90" s="232"/>
      <c r="RFM90" s="232"/>
      <c r="RFN90" s="232"/>
      <c r="RFO90" s="232"/>
      <c r="RFP90" s="232"/>
      <c r="RFQ90" s="232"/>
      <c r="RFR90" s="232"/>
      <c r="RFS90" s="232"/>
      <c r="RFT90" s="232"/>
      <c r="RFU90" s="232"/>
      <c r="RFV90" s="232"/>
      <c r="RFW90" s="232"/>
      <c r="RFX90" s="232"/>
      <c r="RFY90" s="232"/>
      <c r="RFZ90" s="232"/>
      <c r="RGA90" s="232"/>
      <c r="RGB90" s="232"/>
      <c r="RGC90" s="232"/>
      <c r="RGD90" s="232"/>
      <c r="RGE90" s="232"/>
      <c r="RGF90" s="232"/>
      <c r="RGG90" s="232"/>
      <c r="RGH90" s="232"/>
      <c r="RGI90" s="232"/>
      <c r="RGJ90" s="232"/>
      <c r="RGK90" s="232"/>
      <c r="RGL90" s="232"/>
      <c r="RGM90" s="232"/>
      <c r="RGN90" s="232"/>
      <c r="RGO90" s="232"/>
      <c r="RGP90" s="232"/>
      <c r="RGQ90" s="232"/>
      <c r="RGR90" s="232"/>
      <c r="RGS90" s="232"/>
      <c r="RGT90" s="232"/>
      <c r="RGU90" s="232"/>
      <c r="RGV90" s="232"/>
      <c r="RGW90" s="232"/>
      <c r="RGX90" s="232"/>
      <c r="RGY90" s="232"/>
      <c r="RGZ90" s="232"/>
      <c r="RHA90" s="232"/>
      <c r="RHB90" s="232"/>
      <c r="RHC90" s="232"/>
      <c r="RHD90" s="232"/>
      <c r="RHE90" s="232"/>
      <c r="RHF90" s="232"/>
      <c r="RHG90" s="232"/>
      <c r="RHH90" s="232"/>
      <c r="RHI90" s="232"/>
      <c r="RHJ90" s="232"/>
      <c r="RHK90" s="232"/>
      <c r="RHL90" s="232"/>
      <c r="RHM90" s="232"/>
      <c r="RHN90" s="232"/>
      <c r="RHO90" s="232"/>
      <c r="RHP90" s="232"/>
      <c r="RHQ90" s="232"/>
      <c r="RHR90" s="232"/>
      <c r="RHS90" s="232"/>
      <c r="RHT90" s="232"/>
      <c r="RHU90" s="232"/>
      <c r="RHV90" s="232"/>
      <c r="RHW90" s="232"/>
      <c r="RHX90" s="232"/>
      <c r="RHY90" s="232"/>
      <c r="RHZ90" s="232"/>
      <c r="RIA90" s="232"/>
      <c r="RIB90" s="232"/>
      <c r="RIC90" s="232"/>
      <c r="RID90" s="232"/>
      <c r="RIE90" s="232"/>
      <c r="RIF90" s="232"/>
      <c r="RIG90" s="232"/>
      <c r="RIH90" s="232"/>
      <c r="RII90" s="232"/>
      <c r="RIJ90" s="232"/>
      <c r="RIK90" s="232"/>
      <c r="RIL90" s="232"/>
      <c r="RIM90" s="232"/>
      <c r="RIN90" s="232"/>
      <c r="RIO90" s="232"/>
      <c r="RIP90" s="232"/>
      <c r="RIQ90" s="232"/>
      <c r="RIR90" s="232"/>
      <c r="RIS90" s="232"/>
      <c r="RIT90" s="232"/>
      <c r="RIU90" s="232"/>
      <c r="RIV90" s="232"/>
      <c r="RIW90" s="232"/>
      <c r="RIX90" s="232"/>
      <c r="RIY90" s="232"/>
      <c r="RIZ90" s="232"/>
      <c r="RJA90" s="232"/>
      <c r="RJB90" s="232"/>
      <c r="RJC90" s="232"/>
      <c r="RJD90" s="232"/>
      <c r="RJE90" s="232"/>
      <c r="RJF90" s="232"/>
      <c r="RJG90" s="232"/>
      <c r="RJH90" s="232"/>
      <c r="RJI90" s="232"/>
      <c r="RJJ90" s="232"/>
      <c r="RJK90" s="232"/>
      <c r="RJL90" s="232"/>
      <c r="RJM90" s="232"/>
      <c r="RJN90" s="232"/>
      <c r="RJO90" s="232"/>
      <c r="RJP90" s="232"/>
      <c r="RJQ90" s="232"/>
      <c r="RJR90" s="232"/>
      <c r="RJS90" s="232"/>
      <c r="RJT90" s="232"/>
      <c r="RJU90" s="232"/>
      <c r="RJV90" s="232"/>
      <c r="RJW90" s="232"/>
      <c r="RJX90" s="232"/>
      <c r="RJY90" s="232"/>
      <c r="RJZ90" s="232"/>
      <c r="RKA90" s="232"/>
      <c r="RKB90" s="232"/>
      <c r="RKC90" s="232"/>
      <c r="RKD90" s="232"/>
      <c r="RKE90" s="232"/>
      <c r="RKF90" s="232"/>
      <c r="RKG90" s="232"/>
      <c r="RKH90" s="232"/>
      <c r="RKI90" s="232"/>
      <c r="RKJ90" s="232"/>
      <c r="RKK90" s="232"/>
      <c r="RKL90" s="232"/>
      <c r="RKM90" s="232"/>
      <c r="RKN90" s="232"/>
      <c r="RKO90" s="232"/>
      <c r="RKP90" s="232"/>
      <c r="RKQ90" s="232"/>
      <c r="RKR90" s="232"/>
      <c r="RKS90" s="232"/>
      <c r="RKT90" s="232"/>
      <c r="RKU90" s="232"/>
      <c r="RKV90" s="232"/>
      <c r="RKW90" s="232"/>
      <c r="RKX90" s="232"/>
      <c r="RKY90" s="232"/>
      <c r="RKZ90" s="232"/>
      <c r="RLA90" s="232"/>
      <c r="RLB90" s="232"/>
      <c r="RLC90" s="232"/>
      <c r="RLD90" s="232"/>
      <c r="RLE90" s="232"/>
      <c r="RLF90" s="232"/>
      <c r="RLG90" s="232"/>
      <c r="RLH90" s="232"/>
      <c r="RLI90" s="232"/>
      <c r="RLJ90" s="232"/>
      <c r="RLK90" s="232"/>
      <c r="RLL90" s="232"/>
      <c r="RLM90" s="232"/>
      <c r="RLN90" s="232"/>
      <c r="RLO90" s="232"/>
      <c r="RLP90" s="232"/>
      <c r="RLQ90" s="232"/>
      <c r="RLR90" s="232"/>
      <c r="RLS90" s="232"/>
      <c r="RLT90" s="232"/>
      <c r="RLU90" s="232"/>
      <c r="RLV90" s="232"/>
      <c r="RLW90" s="232"/>
      <c r="RLX90" s="232"/>
      <c r="RLY90" s="232"/>
      <c r="RLZ90" s="232"/>
      <c r="RMA90" s="232"/>
      <c r="RMB90" s="232"/>
      <c r="RMC90" s="232"/>
      <c r="RMD90" s="232"/>
      <c r="RME90" s="232"/>
      <c r="RMF90" s="232"/>
      <c r="RMG90" s="232"/>
      <c r="RMH90" s="232"/>
      <c r="RMI90" s="232"/>
      <c r="RMJ90" s="232"/>
      <c r="RMK90" s="232"/>
      <c r="RML90" s="232"/>
      <c r="RMM90" s="232"/>
      <c r="RMN90" s="232"/>
      <c r="RMO90" s="232"/>
      <c r="RMP90" s="232"/>
      <c r="RMQ90" s="232"/>
      <c r="RMR90" s="232"/>
      <c r="RMS90" s="232"/>
      <c r="RMT90" s="232"/>
      <c r="RMU90" s="232"/>
      <c r="RMV90" s="232"/>
      <c r="RMW90" s="232"/>
      <c r="RMX90" s="232"/>
      <c r="RMY90" s="232"/>
      <c r="RMZ90" s="232"/>
      <c r="RNA90" s="232"/>
      <c r="RNB90" s="232"/>
      <c r="RNC90" s="232"/>
      <c r="RND90" s="232"/>
      <c r="RNE90" s="232"/>
      <c r="RNF90" s="232"/>
      <c r="RNG90" s="232"/>
      <c r="RNH90" s="232"/>
      <c r="RNI90" s="232"/>
      <c r="RNJ90" s="232"/>
      <c r="RNK90" s="232"/>
      <c r="RNL90" s="232"/>
      <c r="RNM90" s="232"/>
      <c r="RNN90" s="232"/>
      <c r="RNO90" s="232"/>
      <c r="RNP90" s="232"/>
      <c r="RNQ90" s="232"/>
      <c r="RNR90" s="232"/>
      <c r="RNS90" s="232"/>
      <c r="RNT90" s="232"/>
      <c r="RNU90" s="232"/>
      <c r="RNV90" s="232"/>
      <c r="RNW90" s="232"/>
      <c r="RNX90" s="232"/>
      <c r="RNY90" s="232"/>
      <c r="RNZ90" s="232"/>
      <c r="ROA90" s="232"/>
      <c r="ROB90" s="232"/>
      <c r="ROC90" s="232"/>
      <c r="ROD90" s="232"/>
      <c r="ROE90" s="232"/>
      <c r="ROF90" s="232"/>
      <c r="ROG90" s="232"/>
      <c r="ROH90" s="232"/>
      <c r="ROI90" s="232"/>
      <c r="ROJ90" s="232"/>
      <c r="ROK90" s="232"/>
      <c r="ROL90" s="232"/>
      <c r="ROM90" s="232"/>
      <c r="RON90" s="232"/>
      <c r="ROO90" s="232"/>
      <c r="ROP90" s="232"/>
      <c r="ROQ90" s="232"/>
      <c r="ROR90" s="232"/>
      <c r="ROS90" s="232"/>
      <c r="ROT90" s="232"/>
      <c r="ROU90" s="232"/>
      <c r="ROV90" s="232"/>
      <c r="ROW90" s="232"/>
      <c r="ROX90" s="232"/>
      <c r="ROY90" s="232"/>
      <c r="ROZ90" s="232"/>
      <c r="RPA90" s="232"/>
      <c r="RPB90" s="232"/>
      <c r="RPC90" s="232"/>
      <c r="RPD90" s="232"/>
      <c r="RPE90" s="232"/>
      <c r="RPF90" s="232"/>
      <c r="RPG90" s="232"/>
      <c r="RPH90" s="232"/>
      <c r="RPI90" s="232"/>
      <c r="RPJ90" s="232"/>
      <c r="RPK90" s="232"/>
      <c r="RPL90" s="232"/>
      <c r="RPM90" s="232"/>
      <c r="RPN90" s="232"/>
      <c r="RPO90" s="232"/>
      <c r="RPP90" s="232"/>
      <c r="RPQ90" s="232"/>
      <c r="RPR90" s="232"/>
      <c r="RPS90" s="232"/>
      <c r="RPT90" s="232"/>
      <c r="RPU90" s="232"/>
      <c r="RPV90" s="232"/>
      <c r="RPW90" s="232"/>
      <c r="RPX90" s="232"/>
      <c r="RPY90" s="232"/>
      <c r="RPZ90" s="232"/>
      <c r="RQA90" s="232"/>
      <c r="RQB90" s="232"/>
      <c r="RQC90" s="232"/>
      <c r="RQD90" s="232"/>
      <c r="RQE90" s="232"/>
      <c r="RQF90" s="232"/>
      <c r="RQG90" s="232"/>
      <c r="RQH90" s="232"/>
      <c r="RQI90" s="232"/>
      <c r="RQJ90" s="232"/>
      <c r="RQK90" s="232"/>
      <c r="RQL90" s="232"/>
      <c r="RQM90" s="232"/>
      <c r="RQN90" s="232"/>
      <c r="RQO90" s="232"/>
      <c r="RQP90" s="232"/>
      <c r="RQQ90" s="232"/>
      <c r="RQR90" s="232"/>
      <c r="RQS90" s="232"/>
      <c r="RQT90" s="232"/>
      <c r="RQU90" s="232"/>
      <c r="RQV90" s="232"/>
      <c r="RQW90" s="232"/>
      <c r="RQX90" s="232"/>
      <c r="RQY90" s="232"/>
      <c r="RQZ90" s="232"/>
      <c r="RRA90" s="232"/>
      <c r="RRB90" s="232"/>
      <c r="RRC90" s="232"/>
      <c r="RRD90" s="232"/>
      <c r="RRE90" s="232"/>
      <c r="RRF90" s="232"/>
      <c r="RRG90" s="232"/>
      <c r="RRH90" s="232"/>
      <c r="RRI90" s="232"/>
      <c r="RRJ90" s="232"/>
      <c r="RRK90" s="232"/>
      <c r="RRL90" s="232"/>
      <c r="RRM90" s="232"/>
      <c r="RRN90" s="232"/>
      <c r="RRO90" s="232"/>
      <c r="RRP90" s="232"/>
      <c r="RRQ90" s="232"/>
      <c r="RRR90" s="232"/>
      <c r="RRS90" s="232"/>
      <c r="RRT90" s="232"/>
      <c r="RRU90" s="232"/>
      <c r="RRV90" s="232"/>
      <c r="RRW90" s="232"/>
      <c r="RRX90" s="232"/>
      <c r="RRY90" s="232"/>
      <c r="RRZ90" s="232"/>
      <c r="RSA90" s="232"/>
      <c r="RSB90" s="232"/>
      <c r="RSC90" s="232"/>
      <c r="RSD90" s="232"/>
      <c r="RSE90" s="232"/>
      <c r="RSF90" s="232"/>
      <c r="RSG90" s="232"/>
      <c r="RSH90" s="232"/>
      <c r="RSI90" s="232"/>
      <c r="RSJ90" s="232"/>
      <c r="RSK90" s="232"/>
      <c r="RSL90" s="232"/>
      <c r="RSM90" s="232"/>
      <c r="RSN90" s="232"/>
      <c r="RSO90" s="232"/>
      <c r="RSP90" s="232"/>
      <c r="RSQ90" s="232"/>
      <c r="RSR90" s="232"/>
      <c r="RSS90" s="232"/>
      <c r="RST90" s="232"/>
      <c r="RSU90" s="232"/>
      <c r="RSV90" s="232"/>
      <c r="RSW90" s="232"/>
      <c r="RSX90" s="232"/>
      <c r="RSY90" s="232"/>
      <c r="RSZ90" s="232"/>
      <c r="RTA90" s="232"/>
      <c r="RTB90" s="232"/>
      <c r="RTC90" s="232"/>
      <c r="RTD90" s="232"/>
      <c r="RTE90" s="232"/>
      <c r="RTF90" s="232"/>
      <c r="RTG90" s="232"/>
      <c r="RTH90" s="232"/>
      <c r="RTI90" s="232"/>
      <c r="RTJ90" s="232"/>
      <c r="RTK90" s="232"/>
      <c r="RTL90" s="232"/>
      <c r="RTM90" s="232"/>
      <c r="RTN90" s="232"/>
      <c r="RTO90" s="232"/>
      <c r="RTP90" s="232"/>
      <c r="RTQ90" s="232"/>
      <c r="RTR90" s="232"/>
      <c r="RTS90" s="232"/>
      <c r="RTT90" s="232"/>
      <c r="RTU90" s="232"/>
      <c r="RTV90" s="232"/>
      <c r="RTW90" s="232"/>
      <c r="RTX90" s="232"/>
      <c r="RTY90" s="232"/>
      <c r="RTZ90" s="232"/>
      <c r="RUA90" s="232"/>
      <c r="RUB90" s="232"/>
      <c r="RUC90" s="232"/>
      <c r="RUD90" s="232"/>
      <c r="RUE90" s="232"/>
      <c r="RUF90" s="232"/>
      <c r="RUG90" s="232"/>
      <c r="RUH90" s="232"/>
      <c r="RUI90" s="232"/>
      <c r="RUJ90" s="232"/>
      <c r="RUK90" s="232"/>
      <c r="RUL90" s="232"/>
      <c r="RUM90" s="232"/>
      <c r="RUN90" s="232"/>
      <c r="RUO90" s="232"/>
      <c r="RUP90" s="232"/>
      <c r="RUQ90" s="232"/>
      <c r="RUR90" s="232"/>
      <c r="RUS90" s="232"/>
      <c r="RUT90" s="232"/>
      <c r="RUU90" s="232"/>
      <c r="RUV90" s="232"/>
      <c r="RUW90" s="232"/>
      <c r="RUX90" s="232"/>
      <c r="RUY90" s="232"/>
      <c r="RUZ90" s="232"/>
      <c r="RVA90" s="232"/>
      <c r="RVB90" s="232"/>
      <c r="RVC90" s="232"/>
      <c r="RVD90" s="232"/>
      <c r="RVE90" s="232"/>
      <c r="RVF90" s="232"/>
      <c r="RVG90" s="232"/>
      <c r="RVH90" s="232"/>
      <c r="RVI90" s="232"/>
      <c r="RVJ90" s="232"/>
      <c r="RVK90" s="232"/>
      <c r="RVL90" s="232"/>
      <c r="RVM90" s="232"/>
      <c r="RVN90" s="232"/>
      <c r="RVO90" s="232"/>
      <c r="RVP90" s="232"/>
      <c r="RVQ90" s="232"/>
      <c r="RVR90" s="232"/>
      <c r="RVS90" s="232"/>
      <c r="RVT90" s="232"/>
      <c r="RVU90" s="232"/>
      <c r="RVV90" s="232"/>
      <c r="RVW90" s="232"/>
      <c r="RVX90" s="232"/>
      <c r="RVY90" s="232"/>
      <c r="RVZ90" s="232"/>
      <c r="RWA90" s="232"/>
      <c r="RWB90" s="232"/>
      <c r="RWC90" s="232"/>
      <c r="RWD90" s="232"/>
      <c r="RWE90" s="232"/>
      <c r="RWF90" s="232"/>
      <c r="RWG90" s="232"/>
      <c r="RWH90" s="232"/>
      <c r="RWI90" s="232"/>
      <c r="RWJ90" s="232"/>
      <c r="RWK90" s="232"/>
      <c r="RWL90" s="232"/>
      <c r="RWM90" s="232"/>
      <c r="RWN90" s="232"/>
      <c r="RWO90" s="232"/>
      <c r="RWP90" s="232"/>
      <c r="RWQ90" s="232"/>
      <c r="RWR90" s="232"/>
      <c r="RWS90" s="232"/>
      <c r="RWT90" s="232"/>
      <c r="RWU90" s="232"/>
      <c r="RWV90" s="232"/>
      <c r="RWW90" s="232"/>
      <c r="RWX90" s="232"/>
      <c r="RWY90" s="232"/>
      <c r="RWZ90" s="232"/>
      <c r="RXA90" s="232"/>
      <c r="RXB90" s="232"/>
      <c r="RXC90" s="232"/>
      <c r="RXD90" s="232"/>
      <c r="RXE90" s="232"/>
      <c r="RXF90" s="232"/>
      <c r="RXG90" s="232"/>
      <c r="RXH90" s="232"/>
      <c r="RXI90" s="232"/>
      <c r="RXJ90" s="232"/>
      <c r="RXK90" s="232"/>
      <c r="RXL90" s="232"/>
      <c r="RXM90" s="232"/>
      <c r="RXN90" s="232"/>
      <c r="RXO90" s="232"/>
      <c r="RXP90" s="232"/>
      <c r="RXQ90" s="232"/>
      <c r="RXR90" s="232"/>
      <c r="RXS90" s="232"/>
      <c r="RXT90" s="232"/>
      <c r="RXU90" s="232"/>
      <c r="RXV90" s="232"/>
      <c r="RXW90" s="232"/>
      <c r="RXX90" s="232"/>
      <c r="RXY90" s="232"/>
      <c r="RXZ90" s="232"/>
      <c r="RYA90" s="232"/>
      <c r="RYB90" s="232"/>
      <c r="RYC90" s="232"/>
      <c r="RYD90" s="232"/>
      <c r="RYE90" s="232"/>
      <c r="RYF90" s="232"/>
      <c r="RYG90" s="232"/>
      <c r="RYH90" s="232"/>
      <c r="RYI90" s="232"/>
      <c r="RYJ90" s="232"/>
      <c r="RYK90" s="232"/>
      <c r="RYL90" s="232"/>
      <c r="RYM90" s="232"/>
      <c r="RYN90" s="232"/>
      <c r="RYO90" s="232"/>
      <c r="RYP90" s="232"/>
      <c r="RYQ90" s="232"/>
      <c r="RYR90" s="232"/>
      <c r="RYS90" s="232"/>
      <c r="RYT90" s="232"/>
      <c r="RYU90" s="232"/>
      <c r="RYV90" s="232"/>
      <c r="RYW90" s="232"/>
      <c r="RYX90" s="232"/>
      <c r="RYY90" s="232"/>
      <c r="RYZ90" s="232"/>
      <c r="RZA90" s="232"/>
      <c r="RZB90" s="232"/>
      <c r="RZC90" s="232"/>
      <c r="RZD90" s="232"/>
      <c r="RZE90" s="232"/>
      <c r="RZF90" s="232"/>
      <c r="RZG90" s="232"/>
      <c r="RZH90" s="232"/>
      <c r="RZI90" s="232"/>
      <c r="RZJ90" s="232"/>
      <c r="RZK90" s="232"/>
      <c r="RZL90" s="232"/>
      <c r="RZM90" s="232"/>
      <c r="RZN90" s="232"/>
      <c r="RZO90" s="232"/>
      <c r="RZP90" s="232"/>
      <c r="RZQ90" s="232"/>
      <c r="RZR90" s="232"/>
      <c r="RZS90" s="232"/>
      <c r="RZT90" s="232"/>
      <c r="RZU90" s="232"/>
      <c r="RZV90" s="232"/>
      <c r="RZW90" s="232"/>
      <c r="RZX90" s="232"/>
      <c r="RZY90" s="232"/>
      <c r="RZZ90" s="232"/>
      <c r="SAA90" s="232"/>
      <c r="SAB90" s="232"/>
      <c r="SAC90" s="232"/>
      <c r="SAD90" s="232"/>
      <c r="SAE90" s="232"/>
      <c r="SAF90" s="232"/>
      <c r="SAG90" s="232"/>
      <c r="SAH90" s="232"/>
      <c r="SAI90" s="232"/>
      <c r="SAJ90" s="232"/>
      <c r="SAK90" s="232"/>
      <c r="SAL90" s="232"/>
      <c r="SAM90" s="232"/>
      <c r="SAN90" s="232"/>
      <c r="SAO90" s="232"/>
      <c r="SAP90" s="232"/>
      <c r="SAQ90" s="232"/>
      <c r="SAR90" s="232"/>
      <c r="SAS90" s="232"/>
      <c r="SAT90" s="232"/>
      <c r="SAU90" s="232"/>
      <c r="SAV90" s="232"/>
      <c r="SAW90" s="232"/>
      <c r="SAX90" s="232"/>
      <c r="SAY90" s="232"/>
      <c r="SAZ90" s="232"/>
      <c r="SBA90" s="232"/>
      <c r="SBB90" s="232"/>
      <c r="SBC90" s="232"/>
      <c r="SBD90" s="232"/>
      <c r="SBE90" s="232"/>
      <c r="SBF90" s="232"/>
      <c r="SBG90" s="232"/>
      <c r="SBH90" s="232"/>
      <c r="SBI90" s="232"/>
      <c r="SBJ90" s="232"/>
      <c r="SBK90" s="232"/>
      <c r="SBL90" s="232"/>
      <c r="SBM90" s="232"/>
      <c r="SBN90" s="232"/>
      <c r="SBO90" s="232"/>
      <c r="SBP90" s="232"/>
      <c r="SBQ90" s="232"/>
      <c r="SBR90" s="232"/>
      <c r="SBS90" s="232"/>
      <c r="SBT90" s="232"/>
      <c r="SBU90" s="232"/>
      <c r="SBV90" s="232"/>
      <c r="SBW90" s="232"/>
      <c r="SBX90" s="232"/>
      <c r="SBY90" s="232"/>
      <c r="SBZ90" s="232"/>
      <c r="SCA90" s="232"/>
      <c r="SCB90" s="232"/>
      <c r="SCC90" s="232"/>
      <c r="SCD90" s="232"/>
      <c r="SCE90" s="232"/>
      <c r="SCF90" s="232"/>
      <c r="SCG90" s="232"/>
      <c r="SCH90" s="232"/>
      <c r="SCI90" s="232"/>
      <c r="SCJ90" s="232"/>
      <c r="SCK90" s="232"/>
      <c r="SCL90" s="232"/>
      <c r="SCM90" s="232"/>
      <c r="SCN90" s="232"/>
      <c r="SCO90" s="232"/>
      <c r="SCP90" s="232"/>
      <c r="SCQ90" s="232"/>
      <c r="SCR90" s="232"/>
      <c r="SCS90" s="232"/>
      <c r="SCT90" s="232"/>
      <c r="SCU90" s="232"/>
      <c r="SCV90" s="232"/>
      <c r="SCW90" s="232"/>
      <c r="SCX90" s="232"/>
      <c r="SCY90" s="232"/>
      <c r="SCZ90" s="232"/>
      <c r="SDA90" s="232"/>
      <c r="SDB90" s="232"/>
      <c r="SDC90" s="232"/>
      <c r="SDD90" s="232"/>
      <c r="SDE90" s="232"/>
      <c r="SDF90" s="232"/>
      <c r="SDG90" s="232"/>
      <c r="SDH90" s="232"/>
      <c r="SDI90" s="232"/>
      <c r="SDJ90" s="232"/>
      <c r="SDK90" s="232"/>
      <c r="SDL90" s="232"/>
      <c r="SDM90" s="232"/>
      <c r="SDN90" s="232"/>
      <c r="SDO90" s="232"/>
      <c r="SDP90" s="232"/>
      <c r="SDQ90" s="232"/>
      <c r="SDR90" s="232"/>
      <c r="SDS90" s="232"/>
      <c r="SDT90" s="232"/>
      <c r="SDU90" s="232"/>
      <c r="SDV90" s="232"/>
      <c r="SDW90" s="232"/>
      <c r="SDX90" s="232"/>
      <c r="SDY90" s="232"/>
      <c r="SDZ90" s="232"/>
      <c r="SEA90" s="232"/>
      <c r="SEB90" s="232"/>
      <c r="SEC90" s="232"/>
      <c r="SED90" s="232"/>
      <c r="SEE90" s="232"/>
      <c r="SEF90" s="232"/>
      <c r="SEG90" s="232"/>
      <c r="SEH90" s="232"/>
      <c r="SEI90" s="232"/>
      <c r="SEJ90" s="232"/>
      <c r="SEK90" s="232"/>
      <c r="SEL90" s="232"/>
      <c r="SEM90" s="232"/>
      <c r="SEN90" s="232"/>
      <c r="SEO90" s="232"/>
      <c r="SEP90" s="232"/>
      <c r="SEQ90" s="232"/>
      <c r="SER90" s="232"/>
      <c r="SES90" s="232"/>
      <c r="SET90" s="232"/>
      <c r="SEU90" s="232"/>
      <c r="SEV90" s="232"/>
      <c r="SEW90" s="232"/>
      <c r="SEX90" s="232"/>
      <c r="SEY90" s="232"/>
      <c r="SEZ90" s="232"/>
      <c r="SFA90" s="232"/>
      <c r="SFB90" s="232"/>
      <c r="SFC90" s="232"/>
      <c r="SFD90" s="232"/>
      <c r="SFE90" s="232"/>
      <c r="SFF90" s="232"/>
      <c r="SFG90" s="232"/>
      <c r="SFH90" s="232"/>
      <c r="SFI90" s="232"/>
      <c r="SFJ90" s="232"/>
      <c r="SFK90" s="232"/>
      <c r="SFL90" s="232"/>
      <c r="SFM90" s="232"/>
      <c r="SFN90" s="232"/>
      <c r="SFO90" s="232"/>
      <c r="SFP90" s="232"/>
      <c r="SFQ90" s="232"/>
      <c r="SFR90" s="232"/>
      <c r="SFS90" s="232"/>
      <c r="SFT90" s="232"/>
      <c r="SFU90" s="232"/>
      <c r="SFV90" s="232"/>
      <c r="SFW90" s="232"/>
      <c r="SFX90" s="232"/>
      <c r="SFY90" s="232"/>
      <c r="SFZ90" s="232"/>
      <c r="SGA90" s="232"/>
      <c r="SGB90" s="232"/>
      <c r="SGC90" s="232"/>
      <c r="SGD90" s="232"/>
      <c r="SGE90" s="232"/>
      <c r="SGF90" s="232"/>
      <c r="SGG90" s="232"/>
      <c r="SGH90" s="232"/>
      <c r="SGI90" s="232"/>
      <c r="SGJ90" s="232"/>
      <c r="SGK90" s="232"/>
      <c r="SGL90" s="232"/>
      <c r="SGM90" s="232"/>
      <c r="SGN90" s="232"/>
      <c r="SGO90" s="232"/>
      <c r="SGP90" s="232"/>
      <c r="SGQ90" s="232"/>
      <c r="SGR90" s="232"/>
      <c r="SGS90" s="232"/>
      <c r="SGT90" s="232"/>
      <c r="SGU90" s="232"/>
      <c r="SGV90" s="232"/>
      <c r="SGW90" s="232"/>
      <c r="SGX90" s="232"/>
      <c r="SGY90" s="232"/>
      <c r="SGZ90" s="232"/>
      <c r="SHA90" s="232"/>
      <c r="SHB90" s="232"/>
      <c r="SHC90" s="232"/>
      <c r="SHD90" s="232"/>
      <c r="SHE90" s="232"/>
      <c r="SHF90" s="232"/>
      <c r="SHG90" s="232"/>
      <c r="SHH90" s="232"/>
      <c r="SHI90" s="232"/>
      <c r="SHJ90" s="232"/>
      <c r="SHK90" s="232"/>
      <c r="SHL90" s="232"/>
      <c r="SHM90" s="232"/>
      <c r="SHN90" s="232"/>
      <c r="SHO90" s="232"/>
      <c r="SHP90" s="232"/>
      <c r="SHQ90" s="232"/>
      <c r="SHR90" s="232"/>
      <c r="SHS90" s="232"/>
      <c r="SHT90" s="232"/>
      <c r="SHU90" s="232"/>
      <c r="SHV90" s="232"/>
      <c r="SHW90" s="232"/>
      <c r="SHX90" s="232"/>
      <c r="SHY90" s="232"/>
      <c r="SHZ90" s="232"/>
      <c r="SIA90" s="232"/>
      <c r="SIB90" s="232"/>
      <c r="SIC90" s="232"/>
      <c r="SID90" s="232"/>
      <c r="SIE90" s="232"/>
      <c r="SIF90" s="232"/>
      <c r="SIG90" s="232"/>
      <c r="SIH90" s="232"/>
      <c r="SII90" s="232"/>
      <c r="SIJ90" s="232"/>
      <c r="SIK90" s="232"/>
      <c r="SIL90" s="232"/>
      <c r="SIM90" s="232"/>
      <c r="SIN90" s="232"/>
      <c r="SIO90" s="232"/>
      <c r="SIP90" s="232"/>
      <c r="SIQ90" s="232"/>
      <c r="SIR90" s="232"/>
      <c r="SIS90" s="232"/>
      <c r="SIT90" s="232"/>
      <c r="SIU90" s="232"/>
      <c r="SIV90" s="232"/>
      <c r="SIW90" s="232"/>
      <c r="SIX90" s="232"/>
      <c r="SIY90" s="232"/>
      <c r="SIZ90" s="232"/>
      <c r="SJA90" s="232"/>
      <c r="SJB90" s="232"/>
      <c r="SJC90" s="232"/>
      <c r="SJD90" s="232"/>
      <c r="SJE90" s="232"/>
      <c r="SJF90" s="232"/>
      <c r="SJG90" s="232"/>
      <c r="SJH90" s="232"/>
      <c r="SJI90" s="232"/>
      <c r="SJJ90" s="232"/>
      <c r="SJK90" s="232"/>
      <c r="SJL90" s="232"/>
      <c r="SJM90" s="232"/>
      <c r="SJN90" s="232"/>
      <c r="SJO90" s="232"/>
      <c r="SJP90" s="232"/>
      <c r="SJQ90" s="232"/>
      <c r="SJR90" s="232"/>
      <c r="SJS90" s="232"/>
      <c r="SJT90" s="232"/>
      <c r="SJU90" s="232"/>
      <c r="SJV90" s="232"/>
      <c r="SJW90" s="232"/>
      <c r="SJX90" s="232"/>
      <c r="SJY90" s="232"/>
      <c r="SJZ90" s="232"/>
      <c r="SKA90" s="232"/>
      <c r="SKB90" s="232"/>
      <c r="SKC90" s="232"/>
      <c r="SKD90" s="232"/>
      <c r="SKE90" s="232"/>
      <c r="SKF90" s="232"/>
      <c r="SKG90" s="232"/>
      <c r="SKH90" s="232"/>
      <c r="SKI90" s="232"/>
      <c r="SKJ90" s="232"/>
      <c r="SKK90" s="232"/>
      <c r="SKL90" s="232"/>
      <c r="SKM90" s="232"/>
      <c r="SKN90" s="232"/>
      <c r="SKO90" s="232"/>
      <c r="SKP90" s="232"/>
      <c r="SKQ90" s="232"/>
      <c r="SKR90" s="232"/>
      <c r="SKS90" s="232"/>
      <c r="SKT90" s="232"/>
      <c r="SKU90" s="232"/>
      <c r="SKV90" s="232"/>
      <c r="SKW90" s="232"/>
      <c r="SKX90" s="232"/>
      <c r="SKY90" s="232"/>
      <c r="SKZ90" s="232"/>
      <c r="SLA90" s="232"/>
      <c r="SLB90" s="232"/>
      <c r="SLC90" s="232"/>
      <c r="SLD90" s="232"/>
      <c r="SLE90" s="232"/>
      <c r="SLF90" s="232"/>
      <c r="SLG90" s="232"/>
      <c r="SLH90" s="232"/>
      <c r="SLI90" s="232"/>
      <c r="SLJ90" s="232"/>
      <c r="SLK90" s="232"/>
      <c r="SLL90" s="232"/>
      <c r="SLM90" s="232"/>
      <c r="SLN90" s="232"/>
      <c r="SLO90" s="232"/>
      <c r="SLP90" s="232"/>
      <c r="SLQ90" s="232"/>
      <c r="SLR90" s="232"/>
      <c r="SLS90" s="232"/>
      <c r="SLT90" s="232"/>
      <c r="SLU90" s="232"/>
      <c r="SLV90" s="232"/>
      <c r="SLW90" s="232"/>
      <c r="SLX90" s="232"/>
      <c r="SLY90" s="232"/>
      <c r="SLZ90" s="232"/>
      <c r="SMA90" s="232"/>
      <c r="SMB90" s="232"/>
      <c r="SMC90" s="232"/>
      <c r="SMD90" s="232"/>
      <c r="SME90" s="232"/>
      <c r="SMF90" s="232"/>
      <c r="SMG90" s="232"/>
      <c r="SMH90" s="232"/>
      <c r="SMI90" s="232"/>
      <c r="SMJ90" s="232"/>
      <c r="SMK90" s="232"/>
      <c r="SML90" s="232"/>
      <c r="SMM90" s="232"/>
      <c r="SMN90" s="232"/>
      <c r="SMO90" s="232"/>
      <c r="SMP90" s="232"/>
      <c r="SMQ90" s="232"/>
      <c r="SMR90" s="232"/>
      <c r="SMS90" s="232"/>
      <c r="SMT90" s="232"/>
      <c r="SMU90" s="232"/>
      <c r="SMV90" s="232"/>
      <c r="SMW90" s="232"/>
      <c r="SMX90" s="232"/>
      <c r="SMY90" s="232"/>
      <c r="SMZ90" s="232"/>
      <c r="SNA90" s="232"/>
      <c r="SNB90" s="232"/>
      <c r="SNC90" s="232"/>
      <c r="SND90" s="232"/>
      <c r="SNE90" s="232"/>
      <c r="SNF90" s="232"/>
      <c r="SNG90" s="232"/>
      <c r="SNH90" s="232"/>
      <c r="SNI90" s="232"/>
      <c r="SNJ90" s="232"/>
      <c r="SNK90" s="232"/>
      <c r="SNL90" s="232"/>
      <c r="SNM90" s="232"/>
      <c r="SNN90" s="232"/>
      <c r="SNO90" s="232"/>
      <c r="SNP90" s="232"/>
      <c r="SNQ90" s="232"/>
      <c r="SNR90" s="232"/>
      <c r="SNS90" s="232"/>
      <c r="SNT90" s="232"/>
      <c r="SNU90" s="232"/>
      <c r="SNV90" s="232"/>
      <c r="SNW90" s="232"/>
      <c r="SNX90" s="232"/>
      <c r="SNY90" s="232"/>
      <c r="SNZ90" s="232"/>
      <c r="SOA90" s="232"/>
      <c r="SOB90" s="232"/>
      <c r="SOC90" s="232"/>
      <c r="SOD90" s="232"/>
      <c r="SOE90" s="232"/>
      <c r="SOF90" s="232"/>
      <c r="SOG90" s="232"/>
      <c r="SOH90" s="232"/>
      <c r="SOI90" s="232"/>
      <c r="SOJ90" s="232"/>
      <c r="SOK90" s="232"/>
      <c r="SOL90" s="232"/>
      <c r="SOM90" s="232"/>
      <c r="SON90" s="232"/>
      <c r="SOO90" s="232"/>
      <c r="SOP90" s="232"/>
      <c r="SOQ90" s="232"/>
      <c r="SOR90" s="232"/>
      <c r="SOS90" s="232"/>
      <c r="SOT90" s="232"/>
      <c r="SOU90" s="232"/>
      <c r="SOV90" s="232"/>
      <c r="SOW90" s="232"/>
      <c r="SOX90" s="232"/>
      <c r="SOY90" s="232"/>
      <c r="SOZ90" s="232"/>
      <c r="SPA90" s="232"/>
      <c r="SPB90" s="232"/>
      <c r="SPC90" s="232"/>
      <c r="SPD90" s="232"/>
      <c r="SPE90" s="232"/>
      <c r="SPF90" s="232"/>
      <c r="SPG90" s="232"/>
      <c r="SPH90" s="232"/>
      <c r="SPI90" s="232"/>
      <c r="SPJ90" s="232"/>
      <c r="SPK90" s="232"/>
      <c r="SPL90" s="232"/>
      <c r="SPM90" s="232"/>
      <c r="SPN90" s="232"/>
      <c r="SPO90" s="232"/>
      <c r="SPP90" s="232"/>
      <c r="SPQ90" s="232"/>
      <c r="SPR90" s="232"/>
      <c r="SPS90" s="232"/>
      <c r="SPT90" s="232"/>
      <c r="SPU90" s="232"/>
      <c r="SPV90" s="232"/>
      <c r="SPW90" s="232"/>
      <c r="SPX90" s="232"/>
      <c r="SPY90" s="232"/>
      <c r="SPZ90" s="232"/>
      <c r="SQA90" s="232"/>
      <c r="SQB90" s="232"/>
      <c r="SQC90" s="232"/>
      <c r="SQD90" s="232"/>
      <c r="SQE90" s="232"/>
      <c r="SQF90" s="232"/>
      <c r="SQG90" s="232"/>
      <c r="SQH90" s="232"/>
      <c r="SQI90" s="232"/>
      <c r="SQJ90" s="232"/>
      <c r="SQK90" s="232"/>
      <c r="SQL90" s="232"/>
      <c r="SQM90" s="232"/>
      <c r="SQN90" s="232"/>
      <c r="SQO90" s="232"/>
      <c r="SQP90" s="232"/>
      <c r="SQQ90" s="232"/>
      <c r="SQR90" s="232"/>
      <c r="SQS90" s="232"/>
      <c r="SQT90" s="232"/>
      <c r="SQU90" s="232"/>
      <c r="SQV90" s="232"/>
      <c r="SQW90" s="232"/>
      <c r="SQX90" s="232"/>
      <c r="SQY90" s="232"/>
      <c r="SQZ90" s="232"/>
      <c r="SRA90" s="232"/>
      <c r="SRB90" s="232"/>
      <c r="SRC90" s="232"/>
      <c r="SRD90" s="232"/>
      <c r="SRE90" s="232"/>
      <c r="SRF90" s="232"/>
      <c r="SRG90" s="232"/>
      <c r="SRH90" s="232"/>
      <c r="SRI90" s="232"/>
      <c r="SRJ90" s="232"/>
      <c r="SRK90" s="232"/>
      <c r="SRL90" s="232"/>
      <c r="SRM90" s="232"/>
      <c r="SRN90" s="232"/>
      <c r="SRO90" s="232"/>
      <c r="SRP90" s="232"/>
      <c r="SRQ90" s="232"/>
      <c r="SRR90" s="232"/>
      <c r="SRS90" s="232"/>
      <c r="SRT90" s="232"/>
      <c r="SRU90" s="232"/>
      <c r="SRV90" s="232"/>
      <c r="SRW90" s="232"/>
      <c r="SRX90" s="232"/>
      <c r="SRY90" s="232"/>
      <c r="SRZ90" s="232"/>
      <c r="SSA90" s="232"/>
      <c r="SSB90" s="232"/>
      <c r="SSC90" s="232"/>
      <c r="SSD90" s="232"/>
      <c r="SSE90" s="232"/>
      <c r="SSF90" s="232"/>
      <c r="SSG90" s="232"/>
      <c r="SSH90" s="232"/>
      <c r="SSI90" s="232"/>
      <c r="SSJ90" s="232"/>
      <c r="SSK90" s="232"/>
      <c r="SSL90" s="232"/>
      <c r="SSM90" s="232"/>
      <c r="SSN90" s="232"/>
      <c r="SSO90" s="232"/>
      <c r="SSP90" s="232"/>
      <c r="SSQ90" s="232"/>
      <c r="SSR90" s="232"/>
      <c r="SSS90" s="232"/>
      <c r="SST90" s="232"/>
      <c r="SSU90" s="232"/>
      <c r="SSV90" s="232"/>
      <c r="SSW90" s="232"/>
      <c r="SSX90" s="232"/>
      <c r="SSY90" s="232"/>
      <c r="SSZ90" s="232"/>
      <c r="STA90" s="232"/>
      <c r="STB90" s="232"/>
      <c r="STC90" s="232"/>
      <c r="STD90" s="232"/>
      <c r="STE90" s="232"/>
      <c r="STF90" s="232"/>
      <c r="STG90" s="232"/>
      <c r="STH90" s="232"/>
      <c r="STI90" s="232"/>
      <c r="STJ90" s="232"/>
      <c r="STK90" s="232"/>
      <c r="STL90" s="232"/>
      <c r="STM90" s="232"/>
      <c r="STN90" s="232"/>
      <c r="STO90" s="232"/>
      <c r="STP90" s="232"/>
      <c r="STQ90" s="232"/>
      <c r="STR90" s="232"/>
      <c r="STS90" s="232"/>
      <c r="STT90" s="232"/>
      <c r="STU90" s="232"/>
      <c r="STV90" s="232"/>
      <c r="STW90" s="232"/>
      <c r="STX90" s="232"/>
      <c r="STY90" s="232"/>
      <c r="STZ90" s="232"/>
      <c r="SUA90" s="232"/>
      <c r="SUB90" s="232"/>
      <c r="SUC90" s="232"/>
      <c r="SUD90" s="232"/>
      <c r="SUE90" s="232"/>
      <c r="SUF90" s="232"/>
      <c r="SUG90" s="232"/>
      <c r="SUH90" s="232"/>
      <c r="SUI90" s="232"/>
      <c r="SUJ90" s="232"/>
      <c r="SUK90" s="232"/>
      <c r="SUL90" s="232"/>
      <c r="SUM90" s="232"/>
      <c r="SUN90" s="232"/>
      <c r="SUO90" s="232"/>
      <c r="SUP90" s="232"/>
      <c r="SUQ90" s="232"/>
      <c r="SUR90" s="232"/>
      <c r="SUS90" s="232"/>
      <c r="SUT90" s="232"/>
      <c r="SUU90" s="232"/>
      <c r="SUV90" s="232"/>
      <c r="SUW90" s="232"/>
      <c r="SUX90" s="232"/>
      <c r="SUY90" s="232"/>
      <c r="SUZ90" s="232"/>
      <c r="SVA90" s="232"/>
      <c r="SVB90" s="232"/>
      <c r="SVC90" s="232"/>
      <c r="SVD90" s="232"/>
      <c r="SVE90" s="232"/>
      <c r="SVF90" s="232"/>
      <c r="SVG90" s="232"/>
      <c r="SVH90" s="232"/>
      <c r="SVI90" s="232"/>
      <c r="SVJ90" s="232"/>
      <c r="SVK90" s="232"/>
      <c r="SVL90" s="232"/>
      <c r="SVM90" s="232"/>
      <c r="SVN90" s="232"/>
      <c r="SVO90" s="232"/>
      <c r="SVP90" s="232"/>
      <c r="SVQ90" s="232"/>
      <c r="SVR90" s="232"/>
      <c r="SVS90" s="232"/>
      <c r="SVT90" s="232"/>
      <c r="SVU90" s="232"/>
      <c r="SVV90" s="232"/>
      <c r="SVW90" s="232"/>
      <c r="SVX90" s="232"/>
      <c r="SVY90" s="232"/>
      <c r="SVZ90" s="232"/>
      <c r="SWA90" s="232"/>
      <c r="SWB90" s="232"/>
      <c r="SWC90" s="232"/>
      <c r="SWD90" s="232"/>
      <c r="SWE90" s="232"/>
      <c r="SWF90" s="232"/>
      <c r="SWG90" s="232"/>
      <c r="SWH90" s="232"/>
      <c r="SWI90" s="232"/>
      <c r="SWJ90" s="232"/>
      <c r="SWK90" s="232"/>
      <c r="SWL90" s="232"/>
      <c r="SWM90" s="232"/>
      <c r="SWN90" s="232"/>
      <c r="SWO90" s="232"/>
      <c r="SWP90" s="232"/>
      <c r="SWQ90" s="232"/>
      <c r="SWR90" s="232"/>
      <c r="SWS90" s="232"/>
      <c r="SWT90" s="232"/>
      <c r="SWU90" s="232"/>
      <c r="SWV90" s="232"/>
      <c r="SWW90" s="232"/>
      <c r="SWX90" s="232"/>
      <c r="SWY90" s="232"/>
      <c r="SWZ90" s="232"/>
      <c r="SXA90" s="232"/>
      <c r="SXB90" s="232"/>
      <c r="SXC90" s="232"/>
      <c r="SXD90" s="232"/>
      <c r="SXE90" s="232"/>
      <c r="SXF90" s="232"/>
      <c r="SXG90" s="232"/>
      <c r="SXH90" s="232"/>
      <c r="SXI90" s="232"/>
      <c r="SXJ90" s="232"/>
      <c r="SXK90" s="232"/>
      <c r="SXL90" s="232"/>
      <c r="SXM90" s="232"/>
      <c r="SXN90" s="232"/>
      <c r="SXO90" s="232"/>
      <c r="SXP90" s="232"/>
      <c r="SXQ90" s="232"/>
      <c r="SXR90" s="232"/>
      <c r="SXS90" s="232"/>
      <c r="SXT90" s="232"/>
      <c r="SXU90" s="232"/>
      <c r="SXV90" s="232"/>
      <c r="SXW90" s="232"/>
      <c r="SXX90" s="232"/>
      <c r="SXY90" s="232"/>
      <c r="SXZ90" s="232"/>
      <c r="SYA90" s="232"/>
      <c r="SYB90" s="232"/>
      <c r="SYC90" s="232"/>
      <c r="SYD90" s="232"/>
      <c r="SYE90" s="232"/>
      <c r="SYF90" s="232"/>
      <c r="SYG90" s="232"/>
      <c r="SYH90" s="232"/>
      <c r="SYI90" s="232"/>
      <c r="SYJ90" s="232"/>
      <c r="SYK90" s="232"/>
      <c r="SYL90" s="232"/>
      <c r="SYM90" s="232"/>
      <c r="SYN90" s="232"/>
      <c r="SYO90" s="232"/>
      <c r="SYP90" s="232"/>
      <c r="SYQ90" s="232"/>
      <c r="SYR90" s="232"/>
      <c r="SYS90" s="232"/>
      <c r="SYT90" s="232"/>
      <c r="SYU90" s="232"/>
      <c r="SYV90" s="232"/>
      <c r="SYW90" s="232"/>
      <c r="SYX90" s="232"/>
      <c r="SYY90" s="232"/>
      <c r="SYZ90" s="232"/>
      <c r="SZA90" s="232"/>
      <c r="SZB90" s="232"/>
      <c r="SZC90" s="232"/>
      <c r="SZD90" s="232"/>
      <c r="SZE90" s="232"/>
      <c r="SZF90" s="232"/>
      <c r="SZG90" s="232"/>
      <c r="SZH90" s="232"/>
      <c r="SZI90" s="232"/>
      <c r="SZJ90" s="232"/>
      <c r="SZK90" s="232"/>
      <c r="SZL90" s="232"/>
      <c r="SZM90" s="232"/>
      <c r="SZN90" s="232"/>
      <c r="SZO90" s="232"/>
      <c r="SZP90" s="232"/>
      <c r="SZQ90" s="232"/>
      <c r="SZR90" s="232"/>
      <c r="SZS90" s="232"/>
      <c r="SZT90" s="232"/>
      <c r="SZU90" s="232"/>
      <c r="SZV90" s="232"/>
      <c r="SZW90" s="232"/>
      <c r="SZX90" s="232"/>
      <c r="SZY90" s="232"/>
      <c r="SZZ90" s="232"/>
      <c r="TAA90" s="232"/>
      <c r="TAB90" s="232"/>
      <c r="TAC90" s="232"/>
      <c r="TAD90" s="232"/>
      <c r="TAE90" s="232"/>
      <c r="TAF90" s="232"/>
      <c r="TAG90" s="232"/>
      <c r="TAH90" s="232"/>
      <c r="TAI90" s="232"/>
      <c r="TAJ90" s="232"/>
      <c r="TAK90" s="232"/>
      <c r="TAL90" s="232"/>
      <c r="TAM90" s="232"/>
      <c r="TAN90" s="232"/>
      <c r="TAO90" s="232"/>
      <c r="TAP90" s="232"/>
      <c r="TAQ90" s="232"/>
      <c r="TAR90" s="232"/>
      <c r="TAS90" s="232"/>
      <c r="TAT90" s="232"/>
      <c r="TAU90" s="232"/>
      <c r="TAV90" s="232"/>
      <c r="TAW90" s="232"/>
      <c r="TAX90" s="232"/>
      <c r="TAY90" s="232"/>
      <c r="TAZ90" s="232"/>
      <c r="TBA90" s="232"/>
      <c r="TBB90" s="232"/>
      <c r="TBC90" s="232"/>
      <c r="TBD90" s="232"/>
      <c r="TBE90" s="232"/>
      <c r="TBF90" s="232"/>
      <c r="TBG90" s="232"/>
      <c r="TBH90" s="232"/>
      <c r="TBI90" s="232"/>
      <c r="TBJ90" s="232"/>
      <c r="TBK90" s="232"/>
      <c r="TBL90" s="232"/>
      <c r="TBM90" s="232"/>
      <c r="TBN90" s="232"/>
      <c r="TBO90" s="232"/>
      <c r="TBP90" s="232"/>
      <c r="TBQ90" s="232"/>
      <c r="TBR90" s="232"/>
      <c r="TBS90" s="232"/>
      <c r="TBT90" s="232"/>
      <c r="TBU90" s="232"/>
      <c r="TBV90" s="232"/>
      <c r="TBW90" s="232"/>
      <c r="TBX90" s="232"/>
      <c r="TBY90" s="232"/>
      <c r="TBZ90" s="232"/>
      <c r="TCA90" s="232"/>
      <c r="TCB90" s="232"/>
      <c r="TCC90" s="232"/>
      <c r="TCD90" s="232"/>
      <c r="TCE90" s="232"/>
      <c r="TCF90" s="232"/>
      <c r="TCG90" s="232"/>
      <c r="TCH90" s="232"/>
      <c r="TCI90" s="232"/>
      <c r="TCJ90" s="232"/>
      <c r="TCK90" s="232"/>
      <c r="TCL90" s="232"/>
      <c r="TCM90" s="232"/>
      <c r="TCN90" s="232"/>
      <c r="TCO90" s="232"/>
      <c r="TCP90" s="232"/>
      <c r="TCQ90" s="232"/>
      <c r="TCR90" s="232"/>
      <c r="TCS90" s="232"/>
      <c r="TCT90" s="232"/>
      <c r="TCU90" s="232"/>
      <c r="TCV90" s="232"/>
      <c r="TCW90" s="232"/>
      <c r="TCX90" s="232"/>
      <c r="TCY90" s="232"/>
      <c r="TCZ90" s="232"/>
      <c r="TDA90" s="232"/>
      <c r="TDB90" s="232"/>
      <c r="TDC90" s="232"/>
      <c r="TDD90" s="232"/>
      <c r="TDE90" s="232"/>
      <c r="TDF90" s="232"/>
      <c r="TDG90" s="232"/>
      <c r="TDH90" s="232"/>
      <c r="TDI90" s="232"/>
      <c r="TDJ90" s="232"/>
      <c r="TDK90" s="232"/>
      <c r="TDL90" s="232"/>
      <c r="TDM90" s="232"/>
      <c r="TDN90" s="232"/>
      <c r="TDO90" s="232"/>
      <c r="TDP90" s="232"/>
      <c r="TDQ90" s="232"/>
      <c r="TDR90" s="232"/>
      <c r="TDS90" s="232"/>
      <c r="TDT90" s="232"/>
      <c r="TDU90" s="232"/>
      <c r="TDV90" s="232"/>
      <c r="TDW90" s="232"/>
      <c r="TDX90" s="232"/>
      <c r="TDY90" s="232"/>
      <c r="TDZ90" s="232"/>
      <c r="TEA90" s="232"/>
      <c r="TEB90" s="232"/>
      <c r="TEC90" s="232"/>
      <c r="TED90" s="232"/>
      <c r="TEE90" s="232"/>
      <c r="TEF90" s="232"/>
      <c r="TEG90" s="232"/>
      <c r="TEH90" s="232"/>
      <c r="TEI90" s="232"/>
      <c r="TEJ90" s="232"/>
      <c r="TEK90" s="232"/>
      <c r="TEL90" s="232"/>
      <c r="TEM90" s="232"/>
      <c r="TEN90" s="232"/>
      <c r="TEO90" s="232"/>
      <c r="TEP90" s="232"/>
      <c r="TEQ90" s="232"/>
      <c r="TER90" s="232"/>
      <c r="TES90" s="232"/>
      <c r="TET90" s="232"/>
      <c r="TEU90" s="232"/>
      <c r="TEV90" s="232"/>
      <c r="TEW90" s="232"/>
      <c r="TEX90" s="232"/>
      <c r="TEY90" s="232"/>
      <c r="TEZ90" s="232"/>
      <c r="TFA90" s="232"/>
      <c r="TFB90" s="232"/>
      <c r="TFC90" s="232"/>
      <c r="TFD90" s="232"/>
      <c r="TFE90" s="232"/>
      <c r="TFF90" s="232"/>
      <c r="TFG90" s="232"/>
      <c r="TFH90" s="232"/>
      <c r="TFI90" s="232"/>
      <c r="TFJ90" s="232"/>
      <c r="TFK90" s="232"/>
      <c r="TFL90" s="232"/>
      <c r="TFM90" s="232"/>
      <c r="TFN90" s="232"/>
      <c r="TFO90" s="232"/>
      <c r="TFP90" s="232"/>
      <c r="TFQ90" s="232"/>
      <c r="TFR90" s="232"/>
      <c r="TFS90" s="232"/>
      <c r="TFT90" s="232"/>
      <c r="TFU90" s="232"/>
      <c r="TFV90" s="232"/>
      <c r="TFW90" s="232"/>
      <c r="TFX90" s="232"/>
      <c r="TFY90" s="232"/>
      <c r="TFZ90" s="232"/>
      <c r="TGA90" s="232"/>
      <c r="TGB90" s="232"/>
      <c r="TGC90" s="232"/>
      <c r="TGD90" s="232"/>
      <c r="TGE90" s="232"/>
      <c r="TGF90" s="232"/>
      <c r="TGG90" s="232"/>
      <c r="TGH90" s="232"/>
      <c r="TGI90" s="232"/>
      <c r="TGJ90" s="232"/>
      <c r="TGK90" s="232"/>
      <c r="TGL90" s="232"/>
      <c r="TGM90" s="232"/>
      <c r="TGN90" s="232"/>
      <c r="TGO90" s="232"/>
      <c r="TGP90" s="232"/>
      <c r="TGQ90" s="232"/>
      <c r="TGR90" s="232"/>
      <c r="TGS90" s="232"/>
      <c r="TGT90" s="232"/>
      <c r="TGU90" s="232"/>
      <c r="TGV90" s="232"/>
      <c r="TGW90" s="232"/>
      <c r="TGX90" s="232"/>
      <c r="TGY90" s="232"/>
      <c r="TGZ90" s="232"/>
      <c r="THA90" s="232"/>
      <c r="THB90" s="232"/>
      <c r="THC90" s="232"/>
      <c r="THD90" s="232"/>
      <c r="THE90" s="232"/>
      <c r="THF90" s="232"/>
      <c r="THG90" s="232"/>
      <c r="THH90" s="232"/>
      <c r="THI90" s="232"/>
      <c r="THJ90" s="232"/>
      <c r="THK90" s="232"/>
      <c r="THL90" s="232"/>
      <c r="THM90" s="232"/>
      <c r="THN90" s="232"/>
      <c r="THO90" s="232"/>
      <c r="THP90" s="232"/>
      <c r="THQ90" s="232"/>
      <c r="THR90" s="232"/>
      <c r="THS90" s="232"/>
      <c r="THT90" s="232"/>
      <c r="THU90" s="232"/>
      <c r="THV90" s="232"/>
      <c r="THW90" s="232"/>
      <c r="THX90" s="232"/>
      <c r="THY90" s="232"/>
      <c r="THZ90" s="232"/>
      <c r="TIA90" s="232"/>
      <c r="TIB90" s="232"/>
      <c r="TIC90" s="232"/>
      <c r="TID90" s="232"/>
      <c r="TIE90" s="232"/>
      <c r="TIF90" s="232"/>
      <c r="TIG90" s="232"/>
      <c r="TIH90" s="232"/>
      <c r="TII90" s="232"/>
      <c r="TIJ90" s="232"/>
      <c r="TIK90" s="232"/>
      <c r="TIL90" s="232"/>
      <c r="TIM90" s="232"/>
      <c r="TIN90" s="232"/>
      <c r="TIO90" s="232"/>
      <c r="TIP90" s="232"/>
      <c r="TIQ90" s="232"/>
      <c r="TIR90" s="232"/>
      <c r="TIS90" s="232"/>
      <c r="TIT90" s="232"/>
      <c r="TIU90" s="232"/>
      <c r="TIV90" s="232"/>
      <c r="TIW90" s="232"/>
      <c r="TIX90" s="232"/>
      <c r="TIY90" s="232"/>
      <c r="TIZ90" s="232"/>
      <c r="TJA90" s="232"/>
      <c r="TJB90" s="232"/>
      <c r="TJC90" s="232"/>
      <c r="TJD90" s="232"/>
      <c r="TJE90" s="232"/>
      <c r="TJF90" s="232"/>
      <c r="TJG90" s="232"/>
      <c r="TJH90" s="232"/>
      <c r="TJI90" s="232"/>
      <c r="TJJ90" s="232"/>
      <c r="TJK90" s="232"/>
      <c r="TJL90" s="232"/>
      <c r="TJM90" s="232"/>
      <c r="TJN90" s="232"/>
      <c r="TJO90" s="232"/>
      <c r="TJP90" s="232"/>
      <c r="TJQ90" s="232"/>
      <c r="TJR90" s="232"/>
      <c r="TJS90" s="232"/>
      <c r="TJT90" s="232"/>
      <c r="TJU90" s="232"/>
      <c r="TJV90" s="232"/>
      <c r="TJW90" s="232"/>
      <c r="TJX90" s="232"/>
      <c r="TJY90" s="232"/>
      <c r="TJZ90" s="232"/>
      <c r="TKA90" s="232"/>
      <c r="TKB90" s="232"/>
      <c r="TKC90" s="232"/>
      <c r="TKD90" s="232"/>
      <c r="TKE90" s="232"/>
      <c r="TKF90" s="232"/>
      <c r="TKG90" s="232"/>
      <c r="TKH90" s="232"/>
      <c r="TKI90" s="232"/>
      <c r="TKJ90" s="232"/>
      <c r="TKK90" s="232"/>
      <c r="TKL90" s="232"/>
      <c r="TKM90" s="232"/>
      <c r="TKN90" s="232"/>
      <c r="TKO90" s="232"/>
      <c r="TKP90" s="232"/>
      <c r="TKQ90" s="232"/>
      <c r="TKR90" s="232"/>
      <c r="TKS90" s="232"/>
      <c r="TKT90" s="232"/>
      <c r="TKU90" s="232"/>
      <c r="TKV90" s="232"/>
      <c r="TKW90" s="232"/>
      <c r="TKX90" s="232"/>
      <c r="TKY90" s="232"/>
      <c r="TKZ90" s="232"/>
      <c r="TLA90" s="232"/>
      <c r="TLB90" s="232"/>
      <c r="TLC90" s="232"/>
      <c r="TLD90" s="232"/>
      <c r="TLE90" s="232"/>
      <c r="TLF90" s="232"/>
      <c r="TLG90" s="232"/>
      <c r="TLH90" s="232"/>
      <c r="TLI90" s="232"/>
      <c r="TLJ90" s="232"/>
      <c r="TLK90" s="232"/>
      <c r="TLL90" s="232"/>
      <c r="TLM90" s="232"/>
      <c r="TLN90" s="232"/>
      <c r="TLO90" s="232"/>
      <c r="TLP90" s="232"/>
      <c r="TLQ90" s="232"/>
      <c r="TLR90" s="232"/>
      <c r="TLS90" s="232"/>
      <c r="TLT90" s="232"/>
      <c r="TLU90" s="232"/>
      <c r="TLV90" s="232"/>
      <c r="TLW90" s="232"/>
      <c r="TLX90" s="232"/>
      <c r="TLY90" s="232"/>
      <c r="TLZ90" s="232"/>
      <c r="TMA90" s="232"/>
      <c r="TMB90" s="232"/>
      <c r="TMC90" s="232"/>
      <c r="TMD90" s="232"/>
      <c r="TME90" s="232"/>
      <c r="TMF90" s="232"/>
      <c r="TMG90" s="232"/>
      <c r="TMH90" s="232"/>
      <c r="TMI90" s="232"/>
      <c r="TMJ90" s="232"/>
      <c r="TMK90" s="232"/>
      <c r="TML90" s="232"/>
      <c r="TMM90" s="232"/>
      <c r="TMN90" s="232"/>
      <c r="TMO90" s="232"/>
      <c r="TMP90" s="232"/>
      <c r="TMQ90" s="232"/>
      <c r="TMR90" s="232"/>
      <c r="TMS90" s="232"/>
      <c r="TMT90" s="232"/>
      <c r="TMU90" s="232"/>
      <c r="TMV90" s="232"/>
      <c r="TMW90" s="232"/>
      <c r="TMX90" s="232"/>
      <c r="TMY90" s="232"/>
      <c r="TMZ90" s="232"/>
      <c r="TNA90" s="232"/>
      <c r="TNB90" s="232"/>
      <c r="TNC90" s="232"/>
      <c r="TND90" s="232"/>
      <c r="TNE90" s="232"/>
      <c r="TNF90" s="232"/>
      <c r="TNG90" s="232"/>
      <c r="TNH90" s="232"/>
      <c r="TNI90" s="232"/>
      <c r="TNJ90" s="232"/>
      <c r="TNK90" s="232"/>
      <c r="TNL90" s="232"/>
      <c r="TNM90" s="232"/>
      <c r="TNN90" s="232"/>
      <c r="TNO90" s="232"/>
      <c r="TNP90" s="232"/>
      <c r="TNQ90" s="232"/>
      <c r="TNR90" s="232"/>
      <c r="TNS90" s="232"/>
      <c r="TNT90" s="232"/>
      <c r="TNU90" s="232"/>
      <c r="TNV90" s="232"/>
      <c r="TNW90" s="232"/>
      <c r="TNX90" s="232"/>
      <c r="TNY90" s="232"/>
      <c r="TNZ90" s="232"/>
      <c r="TOA90" s="232"/>
      <c r="TOB90" s="232"/>
      <c r="TOC90" s="232"/>
      <c r="TOD90" s="232"/>
      <c r="TOE90" s="232"/>
      <c r="TOF90" s="232"/>
      <c r="TOG90" s="232"/>
      <c r="TOH90" s="232"/>
      <c r="TOI90" s="232"/>
      <c r="TOJ90" s="232"/>
      <c r="TOK90" s="232"/>
      <c r="TOL90" s="232"/>
      <c r="TOM90" s="232"/>
      <c r="TON90" s="232"/>
      <c r="TOO90" s="232"/>
      <c r="TOP90" s="232"/>
      <c r="TOQ90" s="232"/>
      <c r="TOR90" s="232"/>
      <c r="TOS90" s="232"/>
      <c r="TOT90" s="232"/>
      <c r="TOU90" s="232"/>
      <c r="TOV90" s="232"/>
      <c r="TOW90" s="232"/>
      <c r="TOX90" s="232"/>
      <c r="TOY90" s="232"/>
      <c r="TOZ90" s="232"/>
      <c r="TPA90" s="232"/>
      <c r="TPB90" s="232"/>
      <c r="TPC90" s="232"/>
      <c r="TPD90" s="232"/>
      <c r="TPE90" s="232"/>
      <c r="TPF90" s="232"/>
      <c r="TPG90" s="232"/>
      <c r="TPH90" s="232"/>
      <c r="TPI90" s="232"/>
      <c r="TPJ90" s="232"/>
      <c r="TPK90" s="232"/>
      <c r="TPL90" s="232"/>
      <c r="TPM90" s="232"/>
      <c r="TPN90" s="232"/>
      <c r="TPO90" s="232"/>
      <c r="TPP90" s="232"/>
      <c r="TPQ90" s="232"/>
      <c r="TPR90" s="232"/>
      <c r="TPS90" s="232"/>
      <c r="TPT90" s="232"/>
      <c r="TPU90" s="232"/>
      <c r="TPV90" s="232"/>
      <c r="TPW90" s="232"/>
      <c r="TPX90" s="232"/>
      <c r="TPY90" s="232"/>
      <c r="TPZ90" s="232"/>
      <c r="TQA90" s="232"/>
      <c r="TQB90" s="232"/>
      <c r="TQC90" s="232"/>
      <c r="TQD90" s="232"/>
      <c r="TQE90" s="232"/>
      <c r="TQF90" s="232"/>
      <c r="TQG90" s="232"/>
      <c r="TQH90" s="232"/>
      <c r="TQI90" s="232"/>
      <c r="TQJ90" s="232"/>
      <c r="TQK90" s="232"/>
      <c r="TQL90" s="232"/>
      <c r="TQM90" s="232"/>
      <c r="TQN90" s="232"/>
      <c r="TQO90" s="232"/>
      <c r="TQP90" s="232"/>
      <c r="TQQ90" s="232"/>
      <c r="TQR90" s="232"/>
      <c r="TQS90" s="232"/>
      <c r="TQT90" s="232"/>
      <c r="TQU90" s="232"/>
      <c r="TQV90" s="232"/>
      <c r="TQW90" s="232"/>
      <c r="TQX90" s="232"/>
      <c r="TQY90" s="232"/>
      <c r="TQZ90" s="232"/>
      <c r="TRA90" s="232"/>
      <c r="TRB90" s="232"/>
      <c r="TRC90" s="232"/>
      <c r="TRD90" s="232"/>
      <c r="TRE90" s="232"/>
      <c r="TRF90" s="232"/>
      <c r="TRG90" s="232"/>
      <c r="TRH90" s="232"/>
      <c r="TRI90" s="232"/>
      <c r="TRJ90" s="232"/>
      <c r="TRK90" s="232"/>
      <c r="TRL90" s="232"/>
      <c r="TRM90" s="232"/>
      <c r="TRN90" s="232"/>
      <c r="TRO90" s="232"/>
      <c r="TRP90" s="232"/>
      <c r="TRQ90" s="232"/>
      <c r="TRR90" s="232"/>
      <c r="TRS90" s="232"/>
      <c r="TRT90" s="232"/>
      <c r="TRU90" s="232"/>
      <c r="TRV90" s="232"/>
      <c r="TRW90" s="232"/>
      <c r="TRX90" s="232"/>
      <c r="TRY90" s="232"/>
      <c r="TRZ90" s="232"/>
      <c r="TSA90" s="232"/>
      <c r="TSB90" s="232"/>
      <c r="TSC90" s="232"/>
      <c r="TSD90" s="232"/>
      <c r="TSE90" s="232"/>
      <c r="TSF90" s="232"/>
      <c r="TSG90" s="232"/>
      <c r="TSH90" s="232"/>
      <c r="TSI90" s="232"/>
      <c r="TSJ90" s="232"/>
      <c r="TSK90" s="232"/>
      <c r="TSL90" s="232"/>
      <c r="TSM90" s="232"/>
      <c r="TSN90" s="232"/>
      <c r="TSO90" s="232"/>
      <c r="TSP90" s="232"/>
      <c r="TSQ90" s="232"/>
      <c r="TSR90" s="232"/>
      <c r="TSS90" s="232"/>
      <c r="TST90" s="232"/>
      <c r="TSU90" s="232"/>
      <c r="TSV90" s="232"/>
      <c r="TSW90" s="232"/>
      <c r="TSX90" s="232"/>
      <c r="TSY90" s="232"/>
      <c r="TSZ90" s="232"/>
      <c r="TTA90" s="232"/>
      <c r="TTB90" s="232"/>
      <c r="TTC90" s="232"/>
      <c r="TTD90" s="232"/>
      <c r="TTE90" s="232"/>
      <c r="TTF90" s="232"/>
      <c r="TTG90" s="232"/>
      <c r="TTH90" s="232"/>
      <c r="TTI90" s="232"/>
      <c r="TTJ90" s="232"/>
      <c r="TTK90" s="232"/>
      <c r="TTL90" s="232"/>
      <c r="TTM90" s="232"/>
      <c r="TTN90" s="232"/>
      <c r="TTO90" s="232"/>
      <c r="TTP90" s="232"/>
      <c r="TTQ90" s="232"/>
      <c r="TTR90" s="232"/>
      <c r="TTS90" s="232"/>
      <c r="TTT90" s="232"/>
      <c r="TTU90" s="232"/>
      <c r="TTV90" s="232"/>
      <c r="TTW90" s="232"/>
      <c r="TTX90" s="232"/>
      <c r="TTY90" s="232"/>
      <c r="TTZ90" s="232"/>
      <c r="TUA90" s="232"/>
      <c r="TUB90" s="232"/>
      <c r="TUC90" s="232"/>
      <c r="TUD90" s="232"/>
      <c r="TUE90" s="232"/>
      <c r="TUF90" s="232"/>
      <c r="TUG90" s="232"/>
      <c r="TUH90" s="232"/>
      <c r="TUI90" s="232"/>
      <c r="TUJ90" s="232"/>
      <c r="TUK90" s="232"/>
      <c r="TUL90" s="232"/>
      <c r="TUM90" s="232"/>
      <c r="TUN90" s="232"/>
      <c r="TUO90" s="232"/>
      <c r="TUP90" s="232"/>
      <c r="TUQ90" s="232"/>
      <c r="TUR90" s="232"/>
      <c r="TUS90" s="232"/>
      <c r="TUT90" s="232"/>
      <c r="TUU90" s="232"/>
      <c r="TUV90" s="232"/>
      <c r="TUW90" s="232"/>
      <c r="TUX90" s="232"/>
      <c r="TUY90" s="232"/>
      <c r="TUZ90" s="232"/>
      <c r="TVA90" s="232"/>
      <c r="TVB90" s="232"/>
      <c r="TVC90" s="232"/>
      <c r="TVD90" s="232"/>
      <c r="TVE90" s="232"/>
      <c r="TVF90" s="232"/>
      <c r="TVG90" s="232"/>
      <c r="TVH90" s="232"/>
      <c r="TVI90" s="232"/>
      <c r="TVJ90" s="232"/>
      <c r="TVK90" s="232"/>
      <c r="TVL90" s="232"/>
      <c r="TVM90" s="232"/>
      <c r="TVN90" s="232"/>
      <c r="TVO90" s="232"/>
      <c r="TVP90" s="232"/>
      <c r="TVQ90" s="232"/>
      <c r="TVR90" s="232"/>
      <c r="TVS90" s="232"/>
      <c r="TVT90" s="232"/>
      <c r="TVU90" s="232"/>
      <c r="TVV90" s="232"/>
      <c r="TVW90" s="232"/>
      <c r="TVX90" s="232"/>
      <c r="TVY90" s="232"/>
      <c r="TVZ90" s="232"/>
      <c r="TWA90" s="232"/>
      <c r="TWB90" s="232"/>
      <c r="TWC90" s="232"/>
      <c r="TWD90" s="232"/>
      <c r="TWE90" s="232"/>
      <c r="TWF90" s="232"/>
      <c r="TWG90" s="232"/>
      <c r="TWH90" s="232"/>
      <c r="TWI90" s="232"/>
      <c r="TWJ90" s="232"/>
      <c r="TWK90" s="232"/>
      <c r="TWL90" s="232"/>
      <c r="TWM90" s="232"/>
      <c r="TWN90" s="232"/>
      <c r="TWO90" s="232"/>
      <c r="TWP90" s="232"/>
      <c r="TWQ90" s="232"/>
      <c r="TWR90" s="232"/>
      <c r="TWS90" s="232"/>
      <c r="TWT90" s="232"/>
      <c r="TWU90" s="232"/>
      <c r="TWV90" s="232"/>
      <c r="TWW90" s="232"/>
      <c r="TWX90" s="232"/>
      <c r="TWY90" s="232"/>
      <c r="TWZ90" s="232"/>
      <c r="TXA90" s="232"/>
      <c r="TXB90" s="232"/>
      <c r="TXC90" s="232"/>
      <c r="TXD90" s="232"/>
      <c r="TXE90" s="232"/>
      <c r="TXF90" s="232"/>
      <c r="TXG90" s="232"/>
      <c r="TXH90" s="232"/>
      <c r="TXI90" s="232"/>
      <c r="TXJ90" s="232"/>
      <c r="TXK90" s="232"/>
      <c r="TXL90" s="232"/>
      <c r="TXM90" s="232"/>
      <c r="TXN90" s="232"/>
      <c r="TXO90" s="232"/>
      <c r="TXP90" s="232"/>
      <c r="TXQ90" s="232"/>
      <c r="TXR90" s="232"/>
      <c r="TXS90" s="232"/>
      <c r="TXT90" s="232"/>
      <c r="TXU90" s="232"/>
      <c r="TXV90" s="232"/>
      <c r="TXW90" s="232"/>
      <c r="TXX90" s="232"/>
      <c r="TXY90" s="232"/>
      <c r="TXZ90" s="232"/>
      <c r="TYA90" s="232"/>
      <c r="TYB90" s="232"/>
      <c r="TYC90" s="232"/>
      <c r="TYD90" s="232"/>
      <c r="TYE90" s="232"/>
      <c r="TYF90" s="232"/>
      <c r="TYG90" s="232"/>
      <c r="TYH90" s="232"/>
      <c r="TYI90" s="232"/>
      <c r="TYJ90" s="232"/>
      <c r="TYK90" s="232"/>
      <c r="TYL90" s="232"/>
      <c r="TYM90" s="232"/>
      <c r="TYN90" s="232"/>
      <c r="TYO90" s="232"/>
      <c r="TYP90" s="232"/>
      <c r="TYQ90" s="232"/>
      <c r="TYR90" s="232"/>
      <c r="TYS90" s="232"/>
      <c r="TYT90" s="232"/>
      <c r="TYU90" s="232"/>
      <c r="TYV90" s="232"/>
      <c r="TYW90" s="232"/>
      <c r="TYX90" s="232"/>
      <c r="TYY90" s="232"/>
      <c r="TYZ90" s="232"/>
      <c r="TZA90" s="232"/>
      <c r="TZB90" s="232"/>
      <c r="TZC90" s="232"/>
      <c r="TZD90" s="232"/>
      <c r="TZE90" s="232"/>
      <c r="TZF90" s="232"/>
      <c r="TZG90" s="232"/>
      <c r="TZH90" s="232"/>
      <c r="TZI90" s="232"/>
      <c r="TZJ90" s="232"/>
      <c r="TZK90" s="232"/>
      <c r="TZL90" s="232"/>
      <c r="TZM90" s="232"/>
      <c r="TZN90" s="232"/>
      <c r="TZO90" s="232"/>
      <c r="TZP90" s="232"/>
      <c r="TZQ90" s="232"/>
      <c r="TZR90" s="232"/>
      <c r="TZS90" s="232"/>
      <c r="TZT90" s="232"/>
      <c r="TZU90" s="232"/>
      <c r="TZV90" s="232"/>
      <c r="TZW90" s="232"/>
      <c r="TZX90" s="232"/>
      <c r="TZY90" s="232"/>
      <c r="TZZ90" s="232"/>
      <c r="UAA90" s="232"/>
      <c r="UAB90" s="232"/>
      <c r="UAC90" s="232"/>
      <c r="UAD90" s="232"/>
      <c r="UAE90" s="232"/>
      <c r="UAF90" s="232"/>
      <c r="UAG90" s="232"/>
      <c r="UAH90" s="232"/>
      <c r="UAI90" s="232"/>
      <c r="UAJ90" s="232"/>
      <c r="UAK90" s="232"/>
      <c r="UAL90" s="232"/>
      <c r="UAM90" s="232"/>
      <c r="UAN90" s="232"/>
      <c r="UAO90" s="232"/>
      <c r="UAP90" s="232"/>
      <c r="UAQ90" s="232"/>
      <c r="UAR90" s="232"/>
      <c r="UAS90" s="232"/>
      <c r="UAT90" s="232"/>
      <c r="UAU90" s="232"/>
      <c r="UAV90" s="232"/>
      <c r="UAW90" s="232"/>
      <c r="UAX90" s="232"/>
      <c r="UAY90" s="232"/>
      <c r="UAZ90" s="232"/>
      <c r="UBA90" s="232"/>
      <c r="UBB90" s="232"/>
      <c r="UBC90" s="232"/>
      <c r="UBD90" s="232"/>
      <c r="UBE90" s="232"/>
      <c r="UBF90" s="232"/>
      <c r="UBG90" s="232"/>
      <c r="UBH90" s="232"/>
      <c r="UBI90" s="232"/>
      <c r="UBJ90" s="232"/>
      <c r="UBK90" s="232"/>
      <c r="UBL90" s="232"/>
      <c r="UBM90" s="232"/>
      <c r="UBN90" s="232"/>
      <c r="UBO90" s="232"/>
      <c r="UBP90" s="232"/>
      <c r="UBQ90" s="232"/>
      <c r="UBR90" s="232"/>
      <c r="UBS90" s="232"/>
      <c r="UBT90" s="232"/>
      <c r="UBU90" s="232"/>
      <c r="UBV90" s="232"/>
      <c r="UBW90" s="232"/>
      <c r="UBX90" s="232"/>
      <c r="UBY90" s="232"/>
      <c r="UBZ90" s="232"/>
      <c r="UCA90" s="232"/>
      <c r="UCB90" s="232"/>
      <c r="UCC90" s="232"/>
      <c r="UCD90" s="232"/>
      <c r="UCE90" s="232"/>
      <c r="UCF90" s="232"/>
      <c r="UCG90" s="232"/>
      <c r="UCH90" s="232"/>
      <c r="UCI90" s="232"/>
      <c r="UCJ90" s="232"/>
      <c r="UCK90" s="232"/>
      <c r="UCL90" s="232"/>
      <c r="UCM90" s="232"/>
      <c r="UCN90" s="232"/>
      <c r="UCO90" s="232"/>
      <c r="UCP90" s="232"/>
      <c r="UCQ90" s="232"/>
      <c r="UCR90" s="232"/>
      <c r="UCS90" s="232"/>
      <c r="UCT90" s="232"/>
      <c r="UCU90" s="232"/>
      <c r="UCV90" s="232"/>
      <c r="UCW90" s="232"/>
      <c r="UCX90" s="232"/>
      <c r="UCY90" s="232"/>
      <c r="UCZ90" s="232"/>
      <c r="UDA90" s="232"/>
      <c r="UDB90" s="232"/>
      <c r="UDC90" s="232"/>
      <c r="UDD90" s="232"/>
      <c r="UDE90" s="232"/>
      <c r="UDF90" s="232"/>
      <c r="UDG90" s="232"/>
      <c r="UDH90" s="232"/>
      <c r="UDI90" s="232"/>
      <c r="UDJ90" s="232"/>
      <c r="UDK90" s="232"/>
      <c r="UDL90" s="232"/>
      <c r="UDM90" s="232"/>
      <c r="UDN90" s="232"/>
      <c r="UDO90" s="232"/>
      <c r="UDP90" s="232"/>
      <c r="UDQ90" s="232"/>
      <c r="UDR90" s="232"/>
      <c r="UDS90" s="232"/>
      <c r="UDT90" s="232"/>
      <c r="UDU90" s="232"/>
      <c r="UDV90" s="232"/>
      <c r="UDW90" s="232"/>
      <c r="UDX90" s="232"/>
      <c r="UDY90" s="232"/>
      <c r="UDZ90" s="232"/>
      <c r="UEA90" s="232"/>
      <c r="UEB90" s="232"/>
      <c r="UEC90" s="232"/>
      <c r="UED90" s="232"/>
      <c r="UEE90" s="232"/>
      <c r="UEF90" s="232"/>
      <c r="UEG90" s="232"/>
      <c r="UEH90" s="232"/>
      <c r="UEI90" s="232"/>
      <c r="UEJ90" s="232"/>
      <c r="UEK90" s="232"/>
      <c r="UEL90" s="232"/>
      <c r="UEM90" s="232"/>
      <c r="UEN90" s="232"/>
      <c r="UEO90" s="232"/>
      <c r="UEP90" s="232"/>
      <c r="UEQ90" s="232"/>
      <c r="UER90" s="232"/>
      <c r="UES90" s="232"/>
      <c r="UET90" s="232"/>
      <c r="UEU90" s="232"/>
      <c r="UEV90" s="232"/>
      <c r="UEW90" s="232"/>
      <c r="UEX90" s="232"/>
      <c r="UEY90" s="232"/>
      <c r="UEZ90" s="232"/>
      <c r="UFA90" s="232"/>
      <c r="UFB90" s="232"/>
      <c r="UFC90" s="232"/>
      <c r="UFD90" s="232"/>
      <c r="UFE90" s="232"/>
      <c r="UFF90" s="232"/>
      <c r="UFG90" s="232"/>
      <c r="UFH90" s="232"/>
      <c r="UFI90" s="232"/>
      <c r="UFJ90" s="232"/>
      <c r="UFK90" s="232"/>
      <c r="UFL90" s="232"/>
      <c r="UFM90" s="232"/>
      <c r="UFN90" s="232"/>
      <c r="UFO90" s="232"/>
      <c r="UFP90" s="232"/>
      <c r="UFQ90" s="232"/>
      <c r="UFR90" s="232"/>
      <c r="UFS90" s="232"/>
      <c r="UFT90" s="232"/>
      <c r="UFU90" s="232"/>
      <c r="UFV90" s="232"/>
      <c r="UFW90" s="232"/>
      <c r="UFX90" s="232"/>
      <c r="UFY90" s="232"/>
      <c r="UFZ90" s="232"/>
      <c r="UGA90" s="232"/>
      <c r="UGB90" s="232"/>
      <c r="UGC90" s="232"/>
      <c r="UGD90" s="232"/>
      <c r="UGE90" s="232"/>
      <c r="UGF90" s="232"/>
      <c r="UGG90" s="232"/>
      <c r="UGH90" s="232"/>
      <c r="UGI90" s="232"/>
      <c r="UGJ90" s="232"/>
      <c r="UGK90" s="232"/>
      <c r="UGL90" s="232"/>
      <c r="UGM90" s="232"/>
      <c r="UGN90" s="232"/>
      <c r="UGO90" s="232"/>
      <c r="UGP90" s="232"/>
      <c r="UGQ90" s="232"/>
      <c r="UGR90" s="232"/>
      <c r="UGS90" s="232"/>
      <c r="UGT90" s="232"/>
      <c r="UGU90" s="232"/>
      <c r="UGV90" s="232"/>
      <c r="UGW90" s="232"/>
      <c r="UGX90" s="232"/>
      <c r="UGY90" s="232"/>
      <c r="UGZ90" s="232"/>
      <c r="UHA90" s="232"/>
      <c r="UHB90" s="232"/>
      <c r="UHC90" s="232"/>
      <c r="UHD90" s="232"/>
      <c r="UHE90" s="232"/>
      <c r="UHF90" s="232"/>
      <c r="UHG90" s="232"/>
      <c r="UHH90" s="232"/>
      <c r="UHI90" s="232"/>
      <c r="UHJ90" s="232"/>
      <c r="UHK90" s="232"/>
      <c r="UHL90" s="232"/>
      <c r="UHM90" s="232"/>
      <c r="UHN90" s="232"/>
      <c r="UHO90" s="232"/>
      <c r="UHP90" s="232"/>
      <c r="UHQ90" s="232"/>
      <c r="UHR90" s="232"/>
      <c r="UHS90" s="232"/>
      <c r="UHT90" s="232"/>
      <c r="UHU90" s="232"/>
      <c r="UHV90" s="232"/>
      <c r="UHW90" s="232"/>
      <c r="UHX90" s="232"/>
      <c r="UHY90" s="232"/>
      <c r="UHZ90" s="232"/>
      <c r="UIA90" s="232"/>
      <c r="UIB90" s="232"/>
      <c r="UIC90" s="232"/>
      <c r="UID90" s="232"/>
      <c r="UIE90" s="232"/>
      <c r="UIF90" s="232"/>
      <c r="UIG90" s="232"/>
      <c r="UIH90" s="232"/>
      <c r="UII90" s="232"/>
      <c r="UIJ90" s="232"/>
      <c r="UIK90" s="232"/>
      <c r="UIL90" s="232"/>
      <c r="UIM90" s="232"/>
      <c r="UIN90" s="232"/>
      <c r="UIO90" s="232"/>
      <c r="UIP90" s="232"/>
      <c r="UIQ90" s="232"/>
      <c r="UIR90" s="232"/>
      <c r="UIS90" s="232"/>
      <c r="UIT90" s="232"/>
      <c r="UIU90" s="232"/>
      <c r="UIV90" s="232"/>
      <c r="UIW90" s="232"/>
      <c r="UIX90" s="232"/>
      <c r="UIY90" s="232"/>
      <c r="UIZ90" s="232"/>
      <c r="UJA90" s="232"/>
      <c r="UJB90" s="232"/>
      <c r="UJC90" s="232"/>
      <c r="UJD90" s="232"/>
      <c r="UJE90" s="232"/>
      <c r="UJF90" s="232"/>
      <c r="UJG90" s="232"/>
      <c r="UJH90" s="232"/>
      <c r="UJI90" s="232"/>
      <c r="UJJ90" s="232"/>
      <c r="UJK90" s="232"/>
      <c r="UJL90" s="232"/>
      <c r="UJM90" s="232"/>
      <c r="UJN90" s="232"/>
      <c r="UJO90" s="232"/>
      <c r="UJP90" s="232"/>
      <c r="UJQ90" s="232"/>
      <c r="UJR90" s="232"/>
      <c r="UJS90" s="232"/>
      <c r="UJT90" s="232"/>
      <c r="UJU90" s="232"/>
      <c r="UJV90" s="232"/>
      <c r="UJW90" s="232"/>
      <c r="UJX90" s="232"/>
      <c r="UJY90" s="232"/>
      <c r="UJZ90" s="232"/>
      <c r="UKA90" s="232"/>
      <c r="UKB90" s="232"/>
      <c r="UKC90" s="232"/>
      <c r="UKD90" s="232"/>
      <c r="UKE90" s="232"/>
      <c r="UKF90" s="232"/>
      <c r="UKG90" s="232"/>
      <c r="UKH90" s="232"/>
      <c r="UKI90" s="232"/>
      <c r="UKJ90" s="232"/>
      <c r="UKK90" s="232"/>
      <c r="UKL90" s="232"/>
      <c r="UKM90" s="232"/>
      <c r="UKN90" s="232"/>
      <c r="UKO90" s="232"/>
      <c r="UKP90" s="232"/>
      <c r="UKQ90" s="232"/>
      <c r="UKR90" s="232"/>
      <c r="UKS90" s="232"/>
      <c r="UKT90" s="232"/>
      <c r="UKU90" s="232"/>
      <c r="UKV90" s="232"/>
      <c r="UKW90" s="232"/>
      <c r="UKX90" s="232"/>
      <c r="UKY90" s="232"/>
      <c r="UKZ90" s="232"/>
      <c r="ULA90" s="232"/>
      <c r="ULB90" s="232"/>
      <c r="ULC90" s="232"/>
      <c r="ULD90" s="232"/>
      <c r="ULE90" s="232"/>
      <c r="ULF90" s="232"/>
      <c r="ULG90" s="232"/>
      <c r="ULH90" s="232"/>
      <c r="ULI90" s="232"/>
      <c r="ULJ90" s="232"/>
      <c r="ULK90" s="232"/>
      <c r="ULL90" s="232"/>
      <c r="ULM90" s="232"/>
      <c r="ULN90" s="232"/>
      <c r="ULO90" s="232"/>
      <c r="ULP90" s="232"/>
      <c r="ULQ90" s="232"/>
      <c r="ULR90" s="232"/>
      <c r="ULS90" s="232"/>
      <c r="ULT90" s="232"/>
      <c r="ULU90" s="232"/>
      <c r="ULV90" s="232"/>
      <c r="ULW90" s="232"/>
      <c r="ULX90" s="232"/>
      <c r="ULY90" s="232"/>
      <c r="ULZ90" s="232"/>
      <c r="UMA90" s="232"/>
      <c r="UMB90" s="232"/>
      <c r="UMC90" s="232"/>
      <c r="UMD90" s="232"/>
      <c r="UME90" s="232"/>
      <c r="UMF90" s="232"/>
      <c r="UMG90" s="232"/>
      <c r="UMH90" s="232"/>
      <c r="UMI90" s="232"/>
      <c r="UMJ90" s="232"/>
      <c r="UMK90" s="232"/>
      <c r="UML90" s="232"/>
      <c r="UMM90" s="232"/>
      <c r="UMN90" s="232"/>
      <c r="UMO90" s="232"/>
      <c r="UMP90" s="232"/>
      <c r="UMQ90" s="232"/>
      <c r="UMR90" s="232"/>
      <c r="UMS90" s="232"/>
      <c r="UMT90" s="232"/>
      <c r="UMU90" s="232"/>
      <c r="UMV90" s="232"/>
      <c r="UMW90" s="232"/>
      <c r="UMX90" s="232"/>
      <c r="UMY90" s="232"/>
      <c r="UMZ90" s="232"/>
      <c r="UNA90" s="232"/>
      <c r="UNB90" s="232"/>
      <c r="UNC90" s="232"/>
      <c r="UND90" s="232"/>
      <c r="UNE90" s="232"/>
      <c r="UNF90" s="232"/>
      <c r="UNG90" s="232"/>
      <c r="UNH90" s="232"/>
      <c r="UNI90" s="232"/>
      <c r="UNJ90" s="232"/>
      <c r="UNK90" s="232"/>
      <c r="UNL90" s="232"/>
      <c r="UNM90" s="232"/>
      <c r="UNN90" s="232"/>
      <c r="UNO90" s="232"/>
      <c r="UNP90" s="232"/>
      <c r="UNQ90" s="232"/>
      <c r="UNR90" s="232"/>
      <c r="UNS90" s="232"/>
      <c r="UNT90" s="232"/>
      <c r="UNU90" s="232"/>
      <c r="UNV90" s="232"/>
      <c r="UNW90" s="232"/>
      <c r="UNX90" s="232"/>
      <c r="UNY90" s="232"/>
      <c r="UNZ90" s="232"/>
      <c r="UOA90" s="232"/>
      <c r="UOB90" s="232"/>
      <c r="UOC90" s="232"/>
      <c r="UOD90" s="232"/>
      <c r="UOE90" s="232"/>
      <c r="UOF90" s="232"/>
      <c r="UOG90" s="232"/>
      <c r="UOH90" s="232"/>
      <c r="UOI90" s="232"/>
      <c r="UOJ90" s="232"/>
      <c r="UOK90" s="232"/>
      <c r="UOL90" s="232"/>
      <c r="UOM90" s="232"/>
      <c r="UON90" s="232"/>
      <c r="UOO90" s="232"/>
      <c r="UOP90" s="232"/>
      <c r="UOQ90" s="232"/>
      <c r="UOR90" s="232"/>
      <c r="UOS90" s="232"/>
      <c r="UOT90" s="232"/>
      <c r="UOU90" s="232"/>
      <c r="UOV90" s="232"/>
      <c r="UOW90" s="232"/>
      <c r="UOX90" s="232"/>
      <c r="UOY90" s="232"/>
      <c r="UOZ90" s="232"/>
      <c r="UPA90" s="232"/>
      <c r="UPB90" s="232"/>
      <c r="UPC90" s="232"/>
      <c r="UPD90" s="232"/>
      <c r="UPE90" s="232"/>
      <c r="UPF90" s="232"/>
      <c r="UPG90" s="232"/>
      <c r="UPH90" s="232"/>
      <c r="UPI90" s="232"/>
      <c r="UPJ90" s="232"/>
      <c r="UPK90" s="232"/>
      <c r="UPL90" s="232"/>
      <c r="UPM90" s="232"/>
      <c r="UPN90" s="232"/>
      <c r="UPO90" s="232"/>
      <c r="UPP90" s="232"/>
      <c r="UPQ90" s="232"/>
      <c r="UPR90" s="232"/>
      <c r="UPS90" s="232"/>
      <c r="UPT90" s="232"/>
      <c r="UPU90" s="232"/>
      <c r="UPV90" s="232"/>
      <c r="UPW90" s="232"/>
      <c r="UPX90" s="232"/>
      <c r="UPY90" s="232"/>
      <c r="UPZ90" s="232"/>
      <c r="UQA90" s="232"/>
      <c r="UQB90" s="232"/>
      <c r="UQC90" s="232"/>
      <c r="UQD90" s="232"/>
      <c r="UQE90" s="232"/>
      <c r="UQF90" s="232"/>
      <c r="UQG90" s="232"/>
      <c r="UQH90" s="232"/>
      <c r="UQI90" s="232"/>
      <c r="UQJ90" s="232"/>
      <c r="UQK90" s="232"/>
      <c r="UQL90" s="232"/>
      <c r="UQM90" s="232"/>
      <c r="UQN90" s="232"/>
      <c r="UQO90" s="232"/>
      <c r="UQP90" s="232"/>
      <c r="UQQ90" s="232"/>
      <c r="UQR90" s="232"/>
      <c r="UQS90" s="232"/>
      <c r="UQT90" s="232"/>
      <c r="UQU90" s="232"/>
      <c r="UQV90" s="232"/>
      <c r="UQW90" s="232"/>
      <c r="UQX90" s="232"/>
      <c r="UQY90" s="232"/>
      <c r="UQZ90" s="232"/>
      <c r="URA90" s="232"/>
      <c r="URB90" s="232"/>
      <c r="URC90" s="232"/>
      <c r="URD90" s="232"/>
      <c r="URE90" s="232"/>
      <c r="URF90" s="232"/>
      <c r="URG90" s="232"/>
      <c r="URH90" s="232"/>
      <c r="URI90" s="232"/>
      <c r="URJ90" s="232"/>
      <c r="URK90" s="232"/>
      <c r="URL90" s="232"/>
      <c r="URM90" s="232"/>
      <c r="URN90" s="232"/>
      <c r="URO90" s="232"/>
      <c r="URP90" s="232"/>
      <c r="URQ90" s="232"/>
      <c r="URR90" s="232"/>
      <c r="URS90" s="232"/>
      <c r="URT90" s="232"/>
      <c r="URU90" s="232"/>
      <c r="URV90" s="232"/>
      <c r="URW90" s="232"/>
      <c r="URX90" s="232"/>
      <c r="URY90" s="232"/>
      <c r="URZ90" s="232"/>
      <c r="USA90" s="232"/>
      <c r="USB90" s="232"/>
      <c r="USC90" s="232"/>
      <c r="USD90" s="232"/>
      <c r="USE90" s="232"/>
      <c r="USF90" s="232"/>
      <c r="USG90" s="232"/>
      <c r="USH90" s="232"/>
      <c r="USI90" s="232"/>
      <c r="USJ90" s="232"/>
      <c r="USK90" s="232"/>
      <c r="USL90" s="232"/>
      <c r="USM90" s="232"/>
      <c r="USN90" s="232"/>
      <c r="USO90" s="232"/>
      <c r="USP90" s="232"/>
      <c r="USQ90" s="232"/>
      <c r="USR90" s="232"/>
      <c r="USS90" s="232"/>
      <c r="UST90" s="232"/>
      <c r="USU90" s="232"/>
      <c r="USV90" s="232"/>
      <c r="USW90" s="232"/>
      <c r="USX90" s="232"/>
      <c r="USY90" s="232"/>
      <c r="USZ90" s="232"/>
      <c r="UTA90" s="232"/>
      <c r="UTB90" s="232"/>
      <c r="UTC90" s="232"/>
      <c r="UTD90" s="232"/>
      <c r="UTE90" s="232"/>
      <c r="UTF90" s="232"/>
      <c r="UTG90" s="232"/>
      <c r="UTH90" s="232"/>
      <c r="UTI90" s="232"/>
      <c r="UTJ90" s="232"/>
      <c r="UTK90" s="232"/>
      <c r="UTL90" s="232"/>
      <c r="UTM90" s="232"/>
      <c r="UTN90" s="232"/>
      <c r="UTO90" s="232"/>
      <c r="UTP90" s="232"/>
      <c r="UTQ90" s="232"/>
      <c r="UTR90" s="232"/>
      <c r="UTS90" s="232"/>
      <c r="UTT90" s="232"/>
      <c r="UTU90" s="232"/>
      <c r="UTV90" s="232"/>
      <c r="UTW90" s="232"/>
      <c r="UTX90" s="232"/>
      <c r="UTY90" s="232"/>
      <c r="UTZ90" s="232"/>
      <c r="UUA90" s="232"/>
      <c r="UUB90" s="232"/>
      <c r="UUC90" s="232"/>
      <c r="UUD90" s="232"/>
      <c r="UUE90" s="232"/>
      <c r="UUF90" s="232"/>
      <c r="UUG90" s="232"/>
      <c r="UUH90" s="232"/>
      <c r="UUI90" s="232"/>
      <c r="UUJ90" s="232"/>
      <c r="UUK90" s="232"/>
      <c r="UUL90" s="232"/>
      <c r="UUM90" s="232"/>
      <c r="UUN90" s="232"/>
      <c r="UUO90" s="232"/>
      <c r="UUP90" s="232"/>
      <c r="UUQ90" s="232"/>
      <c r="UUR90" s="232"/>
      <c r="UUS90" s="232"/>
      <c r="UUT90" s="232"/>
      <c r="UUU90" s="232"/>
      <c r="UUV90" s="232"/>
      <c r="UUW90" s="232"/>
      <c r="UUX90" s="232"/>
      <c r="UUY90" s="232"/>
      <c r="UUZ90" s="232"/>
      <c r="UVA90" s="232"/>
      <c r="UVB90" s="232"/>
      <c r="UVC90" s="232"/>
      <c r="UVD90" s="232"/>
      <c r="UVE90" s="232"/>
      <c r="UVF90" s="232"/>
      <c r="UVG90" s="232"/>
      <c r="UVH90" s="232"/>
      <c r="UVI90" s="232"/>
      <c r="UVJ90" s="232"/>
      <c r="UVK90" s="232"/>
      <c r="UVL90" s="232"/>
      <c r="UVM90" s="232"/>
      <c r="UVN90" s="232"/>
      <c r="UVO90" s="232"/>
      <c r="UVP90" s="232"/>
      <c r="UVQ90" s="232"/>
      <c r="UVR90" s="232"/>
      <c r="UVS90" s="232"/>
      <c r="UVT90" s="232"/>
      <c r="UVU90" s="232"/>
      <c r="UVV90" s="232"/>
      <c r="UVW90" s="232"/>
      <c r="UVX90" s="232"/>
      <c r="UVY90" s="232"/>
      <c r="UVZ90" s="232"/>
      <c r="UWA90" s="232"/>
      <c r="UWB90" s="232"/>
      <c r="UWC90" s="232"/>
      <c r="UWD90" s="232"/>
      <c r="UWE90" s="232"/>
      <c r="UWF90" s="232"/>
      <c r="UWG90" s="232"/>
      <c r="UWH90" s="232"/>
      <c r="UWI90" s="232"/>
      <c r="UWJ90" s="232"/>
      <c r="UWK90" s="232"/>
      <c r="UWL90" s="232"/>
      <c r="UWM90" s="232"/>
      <c r="UWN90" s="232"/>
      <c r="UWO90" s="232"/>
      <c r="UWP90" s="232"/>
      <c r="UWQ90" s="232"/>
      <c r="UWR90" s="232"/>
      <c r="UWS90" s="232"/>
      <c r="UWT90" s="232"/>
      <c r="UWU90" s="232"/>
      <c r="UWV90" s="232"/>
      <c r="UWW90" s="232"/>
      <c r="UWX90" s="232"/>
      <c r="UWY90" s="232"/>
      <c r="UWZ90" s="232"/>
      <c r="UXA90" s="232"/>
      <c r="UXB90" s="232"/>
      <c r="UXC90" s="232"/>
      <c r="UXD90" s="232"/>
      <c r="UXE90" s="232"/>
      <c r="UXF90" s="232"/>
      <c r="UXG90" s="232"/>
      <c r="UXH90" s="232"/>
      <c r="UXI90" s="232"/>
      <c r="UXJ90" s="232"/>
      <c r="UXK90" s="232"/>
      <c r="UXL90" s="232"/>
      <c r="UXM90" s="232"/>
      <c r="UXN90" s="232"/>
      <c r="UXO90" s="232"/>
      <c r="UXP90" s="232"/>
      <c r="UXQ90" s="232"/>
      <c r="UXR90" s="232"/>
      <c r="UXS90" s="232"/>
      <c r="UXT90" s="232"/>
      <c r="UXU90" s="232"/>
      <c r="UXV90" s="232"/>
      <c r="UXW90" s="232"/>
      <c r="UXX90" s="232"/>
      <c r="UXY90" s="232"/>
      <c r="UXZ90" s="232"/>
      <c r="UYA90" s="232"/>
      <c r="UYB90" s="232"/>
      <c r="UYC90" s="232"/>
      <c r="UYD90" s="232"/>
      <c r="UYE90" s="232"/>
      <c r="UYF90" s="232"/>
      <c r="UYG90" s="232"/>
      <c r="UYH90" s="232"/>
      <c r="UYI90" s="232"/>
      <c r="UYJ90" s="232"/>
      <c r="UYK90" s="232"/>
      <c r="UYL90" s="232"/>
      <c r="UYM90" s="232"/>
      <c r="UYN90" s="232"/>
      <c r="UYO90" s="232"/>
      <c r="UYP90" s="232"/>
      <c r="UYQ90" s="232"/>
      <c r="UYR90" s="232"/>
      <c r="UYS90" s="232"/>
      <c r="UYT90" s="232"/>
      <c r="UYU90" s="232"/>
      <c r="UYV90" s="232"/>
      <c r="UYW90" s="232"/>
      <c r="UYX90" s="232"/>
      <c r="UYY90" s="232"/>
      <c r="UYZ90" s="232"/>
      <c r="UZA90" s="232"/>
      <c r="UZB90" s="232"/>
      <c r="UZC90" s="232"/>
      <c r="UZD90" s="232"/>
      <c r="UZE90" s="232"/>
      <c r="UZF90" s="232"/>
      <c r="UZG90" s="232"/>
      <c r="UZH90" s="232"/>
      <c r="UZI90" s="232"/>
      <c r="UZJ90" s="232"/>
      <c r="UZK90" s="232"/>
      <c r="UZL90" s="232"/>
      <c r="UZM90" s="232"/>
      <c r="UZN90" s="232"/>
      <c r="UZO90" s="232"/>
      <c r="UZP90" s="232"/>
      <c r="UZQ90" s="232"/>
      <c r="UZR90" s="232"/>
      <c r="UZS90" s="232"/>
      <c r="UZT90" s="232"/>
      <c r="UZU90" s="232"/>
      <c r="UZV90" s="232"/>
      <c r="UZW90" s="232"/>
      <c r="UZX90" s="232"/>
      <c r="UZY90" s="232"/>
      <c r="UZZ90" s="232"/>
      <c r="VAA90" s="232"/>
      <c r="VAB90" s="232"/>
      <c r="VAC90" s="232"/>
      <c r="VAD90" s="232"/>
      <c r="VAE90" s="232"/>
      <c r="VAF90" s="232"/>
      <c r="VAG90" s="232"/>
      <c r="VAH90" s="232"/>
      <c r="VAI90" s="232"/>
      <c r="VAJ90" s="232"/>
      <c r="VAK90" s="232"/>
      <c r="VAL90" s="232"/>
      <c r="VAM90" s="232"/>
      <c r="VAN90" s="232"/>
      <c r="VAO90" s="232"/>
      <c r="VAP90" s="232"/>
      <c r="VAQ90" s="232"/>
      <c r="VAR90" s="232"/>
      <c r="VAS90" s="232"/>
      <c r="VAT90" s="232"/>
      <c r="VAU90" s="232"/>
      <c r="VAV90" s="232"/>
      <c r="VAW90" s="232"/>
      <c r="VAX90" s="232"/>
      <c r="VAY90" s="232"/>
      <c r="VAZ90" s="232"/>
      <c r="VBA90" s="232"/>
      <c r="VBB90" s="232"/>
      <c r="VBC90" s="232"/>
      <c r="VBD90" s="232"/>
      <c r="VBE90" s="232"/>
      <c r="VBF90" s="232"/>
      <c r="VBG90" s="232"/>
      <c r="VBH90" s="232"/>
      <c r="VBI90" s="232"/>
      <c r="VBJ90" s="232"/>
      <c r="VBK90" s="232"/>
      <c r="VBL90" s="232"/>
      <c r="VBM90" s="232"/>
      <c r="VBN90" s="232"/>
      <c r="VBO90" s="232"/>
      <c r="VBP90" s="232"/>
      <c r="VBQ90" s="232"/>
      <c r="VBR90" s="232"/>
      <c r="VBS90" s="232"/>
      <c r="VBT90" s="232"/>
      <c r="VBU90" s="232"/>
      <c r="VBV90" s="232"/>
      <c r="VBW90" s="232"/>
      <c r="VBX90" s="232"/>
      <c r="VBY90" s="232"/>
      <c r="VBZ90" s="232"/>
      <c r="VCA90" s="232"/>
      <c r="VCB90" s="232"/>
      <c r="VCC90" s="232"/>
      <c r="VCD90" s="232"/>
      <c r="VCE90" s="232"/>
      <c r="VCF90" s="232"/>
      <c r="VCG90" s="232"/>
      <c r="VCH90" s="232"/>
      <c r="VCI90" s="232"/>
      <c r="VCJ90" s="232"/>
      <c r="VCK90" s="232"/>
      <c r="VCL90" s="232"/>
      <c r="VCM90" s="232"/>
      <c r="VCN90" s="232"/>
      <c r="VCO90" s="232"/>
      <c r="VCP90" s="232"/>
      <c r="VCQ90" s="232"/>
      <c r="VCR90" s="232"/>
      <c r="VCS90" s="232"/>
      <c r="VCT90" s="232"/>
      <c r="VCU90" s="232"/>
      <c r="VCV90" s="232"/>
      <c r="VCW90" s="232"/>
      <c r="VCX90" s="232"/>
      <c r="VCY90" s="232"/>
      <c r="VCZ90" s="232"/>
      <c r="VDA90" s="232"/>
      <c r="VDB90" s="232"/>
      <c r="VDC90" s="232"/>
      <c r="VDD90" s="232"/>
      <c r="VDE90" s="232"/>
      <c r="VDF90" s="232"/>
      <c r="VDG90" s="232"/>
      <c r="VDH90" s="232"/>
      <c r="VDI90" s="232"/>
      <c r="VDJ90" s="232"/>
      <c r="VDK90" s="232"/>
      <c r="VDL90" s="232"/>
      <c r="VDM90" s="232"/>
      <c r="VDN90" s="232"/>
      <c r="VDO90" s="232"/>
      <c r="VDP90" s="232"/>
      <c r="VDQ90" s="232"/>
      <c r="VDR90" s="232"/>
      <c r="VDS90" s="232"/>
      <c r="VDT90" s="232"/>
      <c r="VDU90" s="232"/>
      <c r="VDV90" s="232"/>
      <c r="VDW90" s="232"/>
      <c r="VDX90" s="232"/>
      <c r="VDY90" s="232"/>
      <c r="VDZ90" s="232"/>
      <c r="VEA90" s="232"/>
      <c r="VEB90" s="232"/>
      <c r="VEC90" s="232"/>
      <c r="VED90" s="232"/>
      <c r="VEE90" s="232"/>
      <c r="VEF90" s="232"/>
      <c r="VEG90" s="232"/>
      <c r="VEH90" s="232"/>
      <c r="VEI90" s="232"/>
      <c r="VEJ90" s="232"/>
      <c r="VEK90" s="232"/>
      <c r="VEL90" s="232"/>
      <c r="VEM90" s="232"/>
      <c r="VEN90" s="232"/>
      <c r="VEO90" s="232"/>
      <c r="VEP90" s="232"/>
      <c r="VEQ90" s="232"/>
      <c r="VER90" s="232"/>
      <c r="VES90" s="232"/>
      <c r="VET90" s="232"/>
      <c r="VEU90" s="232"/>
      <c r="VEV90" s="232"/>
      <c r="VEW90" s="232"/>
      <c r="VEX90" s="232"/>
      <c r="VEY90" s="232"/>
      <c r="VEZ90" s="232"/>
      <c r="VFA90" s="232"/>
      <c r="VFB90" s="232"/>
      <c r="VFC90" s="232"/>
      <c r="VFD90" s="232"/>
      <c r="VFE90" s="232"/>
      <c r="VFF90" s="232"/>
      <c r="VFG90" s="232"/>
      <c r="VFH90" s="232"/>
      <c r="VFI90" s="232"/>
      <c r="VFJ90" s="232"/>
      <c r="VFK90" s="232"/>
      <c r="VFL90" s="232"/>
      <c r="VFM90" s="232"/>
      <c r="VFN90" s="232"/>
      <c r="VFO90" s="232"/>
      <c r="VFP90" s="232"/>
      <c r="VFQ90" s="232"/>
      <c r="VFR90" s="232"/>
      <c r="VFS90" s="232"/>
      <c r="VFT90" s="232"/>
      <c r="VFU90" s="232"/>
      <c r="VFV90" s="232"/>
      <c r="VFW90" s="232"/>
      <c r="VFX90" s="232"/>
      <c r="VFY90" s="232"/>
      <c r="VFZ90" s="232"/>
      <c r="VGA90" s="232"/>
      <c r="VGB90" s="232"/>
      <c r="VGC90" s="232"/>
      <c r="VGD90" s="232"/>
      <c r="VGE90" s="232"/>
      <c r="VGF90" s="232"/>
      <c r="VGG90" s="232"/>
      <c r="VGH90" s="232"/>
      <c r="VGI90" s="232"/>
      <c r="VGJ90" s="232"/>
      <c r="VGK90" s="232"/>
      <c r="VGL90" s="232"/>
      <c r="VGM90" s="232"/>
      <c r="VGN90" s="232"/>
      <c r="VGO90" s="232"/>
      <c r="VGP90" s="232"/>
      <c r="VGQ90" s="232"/>
      <c r="VGR90" s="232"/>
      <c r="VGS90" s="232"/>
      <c r="VGT90" s="232"/>
      <c r="VGU90" s="232"/>
      <c r="VGV90" s="232"/>
      <c r="VGW90" s="232"/>
      <c r="VGX90" s="232"/>
      <c r="VGY90" s="232"/>
      <c r="VGZ90" s="232"/>
      <c r="VHA90" s="232"/>
      <c r="VHB90" s="232"/>
      <c r="VHC90" s="232"/>
      <c r="VHD90" s="232"/>
      <c r="VHE90" s="232"/>
      <c r="VHF90" s="232"/>
      <c r="VHG90" s="232"/>
      <c r="VHH90" s="232"/>
      <c r="VHI90" s="232"/>
      <c r="VHJ90" s="232"/>
      <c r="VHK90" s="232"/>
      <c r="VHL90" s="232"/>
      <c r="VHM90" s="232"/>
      <c r="VHN90" s="232"/>
      <c r="VHO90" s="232"/>
      <c r="VHP90" s="232"/>
      <c r="VHQ90" s="232"/>
      <c r="VHR90" s="232"/>
      <c r="VHS90" s="232"/>
      <c r="VHT90" s="232"/>
      <c r="VHU90" s="232"/>
      <c r="VHV90" s="232"/>
      <c r="VHW90" s="232"/>
      <c r="VHX90" s="232"/>
      <c r="VHY90" s="232"/>
      <c r="VHZ90" s="232"/>
      <c r="VIA90" s="232"/>
      <c r="VIB90" s="232"/>
      <c r="VIC90" s="232"/>
      <c r="VID90" s="232"/>
      <c r="VIE90" s="232"/>
      <c r="VIF90" s="232"/>
      <c r="VIG90" s="232"/>
      <c r="VIH90" s="232"/>
      <c r="VII90" s="232"/>
      <c r="VIJ90" s="232"/>
      <c r="VIK90" s="232"/>
      <c r="VIL90" s="232"/>
      <c r="VIM90" s="232"/>
      <c r="VIN90" s="232"/>
      <c r="VIO90" s="232"/>
      <c r="VIP90" s="232"/>
      <c r="VIQ90" s="232"/>
      <c r="VIR90" s="232"/>
      <c r="VIS90" s="232"/>
      <c r="VIT90" s="232"/>
      <c r="VIU90" s="232"/>
      <c r="VIV90" s="232"/>
      <c r="VIW90" s="232"/>
      <c r="VIX90" s="232"/>
      <c r="VIY90" s="232"/>
      <c r="VIZ90" s="232"/>
      <c r="VJA90" s="232"/>
      <c r="VJB90" s="232"/>
      <c r="VJC90" s="232"/>
      <c r="VJD90" s="232"/>
      <c r="VJE90" s="232"/>
      <c r="VJF90" s="232"/>
      <c r="VJG90" s="232"/>
      <c r="VJH90" s="232"/>
      <c r="VJI90" s="232"/>
      <c r="VJJ90" s="232"/>
      <c r="VJK90" s="232"/>
      <c r="VJL90" s="232"/>
      <c r="VJM90" s="232"/>
      <c r="VJN90" s="232"/>
      <c r="VJO90" s="232"/>
      <c r="VJP90" s="232"/>
      <c r="VJQ90" s="232"/>
      <c r="VJR90" s="232"/>
      <c r="VJS90" s="232"/>
      <c r="VJT90" s="232"/>
      <c r="VJU90" s="232"/>
      <c r="VJV90" s="232"/>
      <c r="VJW90" s="232"/>
      <c r="VJX90" s="232"/>
      <c r="VJY90" s="232"/>
      <c r="VJZ90" s="232"/>
      <c r="VKA90" s="232"/>
      <c r="VKB90" s="232"/>
      <c r="VKC90" s="232"/>
      <c r="VKD90" s="232"/>
      <c r="VKE90" s="232"/>
      <c r="VKF90" s="232"/>
      <c r="VKG90" s="232"/>
      <c r="VKH90" s="232"/>
      <c r="VKI90" s="232"/>
      <c r="VKJ90" s="232"/>
      <c r="VKK90" s="232"/>
      <c r="VKL90" s="232"/>
      <c r="VKM90" s="232"/>
      <c r="VKN90" s="232"/>
      <c r="VKO90" s="232"/>
      <c r="VKP90" s="232"/>
      <c r="VKQ90" s="232"/>
      <c r="VKR90" s="232"/>
      <c r="VKS90" s="232"/>
      <c r="VKT90" s="232"/>
      <c r="VKU90" s="232"/>
      <c r="VKV90" s="232"/>
      <c r="VKW90" s="232"/>
      <c r="VKX90" s="232"/>
      <c r="VKY90" s="232"/>
      <c r="VKZ90" s="232"/>
      <c r="VLA90" s="232"/>
      <c r="VLB90" s="232"/>
      <c r="VLC90" s="232"/>
      <c r="VLD90" s="232"/>
      <c r="VLE90" s="232"/>
      <c r="VLF90" s="232"/>
      <c r="VLG90" s="232"/>
      <c r="VLH90" s="232"/>
      <c r="VLI90" s="232"/>
      <c r="VLJ90" s="232"/>
      <c r="VLK90" s="232"/>
      <c r="VLL90" s="232"/>
      <c r="VLM90" s="232"/>
      <c r="VLN90" s="232"/>
      <c r="VLO90" s="232"/>
      <c r="VLP90" s="232"/>
      <c r="VLQ90" s="232"/>
      <c r="VLR90" s="232"/>
      <c r="VLS90" s="232"/>
      <c r="VLT90" s="232"/>
      <c r="VLU90" s="232"/>
      <c r="VLV90" s="232"/>
      <c r="VLW90" s="232"/>
      <c r="VLX90" s="232"/>
      <c r="VLY90" s="232"/>
      <c r="VLZ90" s="232"/>
      <c r="VMA90" s="232"/>
      <c r="VMB90" s="232"/>
      <c r="VMC90" s="232"/>
      <c r="VMD90" s="232"/>
      <c r="VME90" s="232"/>
      <c r="VMF90" s="232"/>
      <c r="VMG90" s="232"/>
      <c r="VMH90" s="232"/>
      <c r="VMI90" s="232"/>
      <c r="VMJ90" s="232"/>
      <c r="VMK90" s="232"/>
      <c r="VML90" s="232"/>
      <c r="VMM90" s="232"/>
      <c r="VMN90" s="232"/>
      <c r="VMO90" s="232"/>
      <c r="VMP90" s="232"/>
      <c r="VMQ90" s="232"/>
      <c r="VMR90" s="232"/>
      <c r="VMS90" s="232"/>
      <c r="VMT90" s="232"/>
      <c r="VMU90" s="232"/>
      <c r="VMV90" s="232"/>
      <c r="VMW90" s="232"/>
      <c r="VMX90" s="232"/>
      <c r="VMY90" s="232"/>
      <c r="VMZ90" s="232"/>
      <c r="VNA90" s="232"/>
      <c r="VNB90" s="232"/>
      <c r="VNC90" s="232"/>
      <c r="VND90" s="232"/>
      <c r="VNE90" s="232"/>
      <c r="VNF90" s="232"/>
      <c r="VNG90" s="232"/>
      <c r="VNH90" s="232"/>
      <c r="VNI90" s="232"/>
      <c r="VNJ90" s="232"/>
      <c r="VNK90" s="232"/>
      <c r="VNL90" s="232"/>
      <c r="VNM90" s="232"/>
      <c r="VNN90" s="232"/>
      <c r="VNO90" s="232"/>
      <c r="VNP90" s="232"/>
      <c r="VNQ90" s="232"/>
      <c r="VNR90" s="232"/>
      <c r="VNS90" s="232"/>
      <c r="VNT90" s="232"/>
      <c r="VNU90" s="232"/>
      <c r="VNV90" s="232"/>
      <c r="VNW90" s="232"/>
      <c r="VNX90" s="232"/>
      <c r="VNY90" s="232"/>
      <c r="VNZ90" s="232"/>
      <c r="VOA90" s="232"/>
      <c r="VOB90" s="232"/>
      <c r="VOC90" s="232"/>
      <c r="VOD90" s="232"/>
      <c r="VOE90" s="232"/>
      <c r="VOF90" s="232"/>
      <c r="VOG90" s="232"/>
      <c r="VOH90" s="232"/>
      <c r="VOI90" s="232"/>
      <c r="VOJ90" s="232"/>
      <c r="VOK90" s="232"/>
      <c r="VOL90" s="232"/>
      <c r="VOM90" s="232"/>
      <c r="VON90" s="232"/>
      <c r="VOO90" s="232"/>
      <c r="VOP90" s="232"/>
      <c r="VOQ90" s="232"/>
      <c r="VOR90" s="232"/>
      <c r="VOS90" s="232"/>
      <c r="VOT90" s="232"/>
      <c r="VOU90" s="232"/>
      <c r="VOV90" s="232"/>
      <c r="VOW90" s="232"/>
      <c r="VOX90" s="232"/>
      <c r="VOY90" s="232"/>
      <c r="VOZ90" s="232"/>
      <c r="VPA90" s="232"/>
      <c r="VPB90" s="232"/>
      <c r="VPC90" s="232"/>
      <c r="VPD90" s="232"/>
      <c r="VPE90" s="232"/>
      <c r="VPF90" s="232"/>
      <c r="VPG90" s="232"/>
      <c r="VPH90" s="232"/>
      <c r="VPI90" s="232"/>
      <c r="VPJ90" s="232"/>
      <c r="VPK90" s="232"/>
      <c r="VPL90" s="232"/>
      <c r="VPM90" s="232"/>
      <c r="VPN90" s="232"/>
      <c r="VPO90" s="232"/>
      <c r="VPP90" s="232"/>
      <c r="VPQ90" s="232"/>
      <c r="VPR90" s="232"/>
      <c r="VPS90" s="232"/>
      <c r="VPT90" s="232"/>
      <c r="VPU90" s="232"/>
      <c r="VPV90" s="232"/>
      <c r="VPW90" s="232"/>
      <c r="VPX90" s="232"/>
      <c r="VPY90" s="232"/>
      <c r="VPZ90" s="232"/>
      <c r="VQA90" s="232"/>
      <c r="VQB90" s="232"/>
      <c r="VQC90" s="232"/>
      <c r="VQD90" s="232"/>
      <c r="VQE90" s="232"/>
      <c r="VQF90" s="232"/>
      <c r="VQG90" s="232"/>
      <c r="VQH90" s="232"/>
      <c r="VQI90" s="232"/>
      <c r="VQJ90" s="232"/>
      <c r="VQK90" s="232"/>
      <c r="VQL90" s="232"/>
      <c r="VQM90" s="232"/>
      <c r="VQN90" s="232"/>
      <c r="VQO90" s="232"/>
      <c r="VQP90" s="232"/>
      <c r="VQQ90" s="232"/>
      <c r="VQR90" s="232"/>
      <c r="VQS90" s="232"/>
      <c r="VQT90" s="232"/>
      <c r="VQU90" s="232"/>
      <c r="VQV90" s="232"/>
      <c r="VQW90" s="232"/>
      <c r="VQX90" s="232"/>
      <c r="VQY90" s="232"/>
      <c r="VQZ90" s="232"/>
      <c r="VRA90" s="232"/>
      <c r="VRB90" s="232"/>
      <c r="VRC90" s="232"/>
      <c r="VRD90" s="232"/>
      <c r="VRE90" s="232"/>
      <c r="VRF90" s="232"/>
      <c r="VRG90" s="232"/>
      <c r="VRH90" s="232"/>
      <c r="VRI90" s="232"/>
      <c r="VRJ90" s="232"/>
      <c r="VRK90" s="232"/>
      <c r="VRL90" s="232"/>
      <c r="VRM90" s="232"/>
      <c r="VRN90" s="232"/>
      <c r="VRO90" s="232"/>
      <c r="VRP90" s="232"/>
      <c r="VRQ90" s="232"/>
      <c r="VRR90" s="232"/>
      <c r="VRS90" s="232"/>
      <c r="VRT90" s="232"/>
      <c r="VRU90" s="232"/>
      <c r="VRV90" s="232"/>
      <c r="VRW90" s="232"/>
      <c r="VRX90" s="232"/>
      <c r="VRY90" s="232"/>
      <c r="VRZ90" s="232"/>
      <c r="VSA90" s="232"/>
      <c r="VSB90" s="232"/>
      <c r="VSC90" s="232"/>
      <c r="VSD90" s="232"/>
      <c r="VSE90" s="232"/>
      <c r="VSF90" s="232"/>
      <c r="VSG90" s="232"/>
      <c r="VSH90" s="232"/>
      <c r="VSI90" s="232"/>
      <c r="VSJ90" s="232"/>
      <c r="VSK90" s="232"/>
      <c r="VSL90" s="232"/>
      <c r="VSM90" s="232"/>
      <c r="VSN90" s="232"/>
      <c r="VSO90" s="232"/>
      <c r="VSP90" s="232"/>
      <c r="VSQ90" s="232"/>
      <c r="VSR90" s="232"/>
      <c r="VSS90" s="232"/>
      <c r="VST90" s="232"/>
      <c r="VSU90" s="232"/>
      <c r="VSV90" s="232"/>
      <c r="VSW90" s="232"/>
      <c r="VSX90" s="232"/>
      <c r="VSY90" s="232"/>
      <c r="VSZ90" s="232"/>
      <c r="VTA90" s="232"/>
      <c r="VTB90" s="232"/>
      <c r="VTC90" s="232"/>
      <c r="VTD90" s="232"/>
      <c r="VTE90" s="232"/>
      <c r="VTF90" s="232"/>
      <c r="VTG90" s="232"/>
      <c r="VTH90" s="232"/>
      <c r="VTI90" s="232"/>
      <c r="VTJ90" s="232"/>
      <c r="VTK90" s="232"/>
      <c r="VTL90" s="232"/>
      <c r="VTM90" s="232"/>
      <c r="VTN90" s="232"/>
      <c r="VTO90" s="232"/>
      <c r="VTP90" s="232"/>
      <c r="VTQ90" s="232"/>
      <c r="VTR90" s="232"/>
      <c r="VTS90" s="232"/>
      <c r="VTT90" s="232"/>
      <c r="VTU90" s="232"/>
      <c r="VTV90" s="232"/>
      <c r="VTW90" s="232"/>
      <c r="VTX90" s="232"/>
      <c r="VTY90" s="232"/>
      <c r="VTZ90" s="232"/>
      <c r="VUA90" s="232"/>
      <c r="VUB90" s="232"/>
      <c r="VUC90" s="232"/>
      <c r="VUD90" s="232"/>
      <c r="VUE90" s="232"/>
      <c r="VUF90" s="232"/>
      <c r="VUG90" s="232"/>
      <c r="VUH90" s="232"/>
      <c r="VUI90" s="232"/>
      <c r="VUJ90" s="232"/>
      <c r="VUK90" s="232"/>
      <c r="VUL90" s="232"/>
      <c r="VUM90" s="232"/>
      <c r="VUN90" s="232"/>
      <c r="VUO90" s="232"/>
      <c r="VUP90" s="232"/>
      <c r="VUQ90" s="232"/>
      <c r="VUR90" s="232"/>
      <c r="VUS90" s="232"/>
      <c r="VUT90" s="232"/>
      <c r="VUU90" s="232"/>
      <c r="VUV90" s="232"/>
      <c r="VUW90" s="232"/>
      <c r="VUX90" s="232"/>
      <c r="VUY90" s="232"/>
      <c r="VUZ90" s="232"/>
      <c r="VVA90" s="232"/>
      <c r="VVB90" s="232"/>
      <c r="VVC90" s="232"/>
      <c r="VVD90" s="232"/>
      <c r="VVE90" s="232"/>
      <c r="VVF90" s="232"/>
      <c r="VVG90" s="232"/>
      <c r="VVH90" s="232"/>
      <c r="VVI90" s="232"/>
      <c r="VVJ90" s="232"/>
      <c r="VVK90" s="232"/>
      <c r="VVL90" s="232"/>
      <c r="VVM90" s="232"/>
      <c r="VVN90" s="232"/>
      <c r="VVO90" s="232"/>
      <c r="VVP90" s="232"/>
      <c r="VVQ90" s="232"/>
      <c r="VVR90" s="232"/>
      <c r="VVS90" s="232"/>
      <c r="VVT90" s="232"/>
      <c r="VVU90" s="232"/>
      <c r="VVV90" s="232"/>
      <c r="VVW90" s="232"/>
      <c r="VVX90" s="232"/>
      <c r="VVY90" s="232"/>
      <c r="VVZ90" s="232"/>
      <c r="VWA90" s="232"/>
      <c r="VWB90" s="232"/>
      <c r="VWC90" s="232"/>
      <c r="VWD90" s="232"/>
      <c r="VWE90" s="232"/>
      <c r="VWF90" s="232"/>
      <c r="VWG90" s="232"/>
      <c r="VWH90" s="232"/>
      <c r="VWI90" s="232"/>
      <c r="VWJ90" s="232"/>
      <c r="VWK90" s="232"/>
      <c r="VWL90" s="232"/>
      <c r="VWM90" s="232"/>
      <c r="VWN90" s="232"/>
      <c r="VWO90" s="232"/>
      <c r="VWP90" s="232"/>
      <c r="VWQ90" s="232"/>
      <c r="VWR90" s="232"/>
      <c r="VWS90" s="232"/>
      <c r="VWT90" s="232"/>
      <c r="VWU90" s="232"/>
      <c r="VWV90" s="232"/>
      <c r="VWW90" s="232"/>
      <c r="VWX90" s="232"/>
      <c r="VWY90" s="232"/>
      <c r="VWZ90" s="232"/>
      <c r="VXA90" s="232"/>
      <c r="VXB90" s="232"/>
      <c r="VXC90" s="232"/>
      <c r="VXD90" s="232"/>
      <c r="VXE90" s="232"/>
      <c r="VXF90" s="232"/>
      <c r="VXG90" s="232"/>
      <c r="VXH90" s="232"/>
      <c r="VXI90" s="232"/>
      <c r="VXJ90" s="232"/>
      <c r="VXK90" s="232"/>
      <c r="VXL90" s="232"/>
      <c r="VXM90" s="232"/>
      <c r="VXN90" s="232"/>
      <c r="VXO90" s="232"/>
      <c r="VXP90" s="232"/>
      <c r="VXQ90" s="232"/>
      <c r="VXR90" s="232"/>
      <c r="VXS90" s="232"/>
      <c r="VXT90" s="232"/>
      <c r="VXU90" s="232"/>
      <c r="VXV90" s="232"/>
      <c r="VXW90" s="232"/>
      <c r="VXX90" s="232"/>
      <c r="VXY90" s="232"/>
      <c r="VXZ90" s="232"/>
      <c r="VYA90" s="232"/>
      <c r="VYB90" s="232"/>
      <c r="VYC90" s="232"/>
      <c r="VYD90" s="232"/>
      <c r="VYE90" s="232"/>
      <c r="VYF90" s="232"/>
      <c r="VYG90" s="232"/>
      <c r="VYH90" s="232"/>
      <c r="VYI90" s="232"/>
      <c r="VYJ90" s="232"/>
      <c r="VYK90" s="232"/>
      <c r="VYL90" s="232"/>
      <c r="VYM90" s="232"/>
      <c r="VYN90" s="232"/>
      <c r="VYO90" s="232"/>
      <c r="VYP90" s="232"/>
      <c r="VYQ90" s="232"/>
      <c r="VYR90" s="232"/>
      <c r="VYS90" s="232"/>
      <c r="VYT90" s="232"/>
      <c r="VYU90" s="232"/>
      <c r="VYV90" s="232"/>
      <c r="VYW90" s="232"/>
      <c r="VYX90" s="232"/>
      <c r="VYY90" s="232"/>
      <c r="VYZ90" s="232"/>
      <c r="VZA90" s="232"/>
      <c r="VZB90" s="232"/>
      <c r="VZC90" s="232"/>
      <c r="VZD90" s="232"/>
      <c r="VZE90" s="232"/>
      <c r="VZF90" s="232"/>
      <c r="VZG90" s="232"/>
      <c r="VZH90" s="232"/>
      <c r="VZI90" s="232"/>
      <c r="VZJ90" s="232"/>
      <c r="VZK90" s="232"/>
      <c r="VZL90" s="232"/>
      <c r="VZM90" s="232"/>
      <c r="VZN90" s="232"/>
      <c r="VZO90" s="232"/>
      <c r="VZP90" s="232"/>
      <c r="VZQ90" s="232"/>
      <c r="VZR90" s="232"/>
      <c r="VZS90" s="232"/>
      <c r="VZT90" s="232"/>
      <c r="VZU90" s="232"/>
      <c r="VZV90" s="232"/>
      <c r="VZW90" s="232"/>
      <c r="VZX90" s="232"/>
      <c r="VZY90" s="232"/>
      <c r="VZZ90" s="232"/>
      <c r="WAA90" s="232"/>
      <c r="WAB90" s="232"/>
      <c r="WAC90" s="232"/>
      <c r="WAD90" s="232"/>
      <c r="WAE90" s="232"/>
      <c r="WAF90" s="232"/>
      <c r="WAG90" s="232"/>
      <c r="WAH90" s="232"/>
      <c r="WAI90" s="232"/>
      <c r="WAJ90" s="232"/>
      <c r="WAK90" s="232"/>
      <c r="WAL90" s="232"/>
      <c r="WAM90" s="232"/>
      <c r="WAN90" s="232"/>
      <c r="WAO90" s="232"/>
      <c r="WAP90" s="232"/>
      <c r="WAQ90" s="232"/>
      <c r="WAR90" s="232"/>
      <c r="WAS90" s="232"/>
      <c r="WAT90" s="232"/>
      <c r="WAU90" s="232"/>
      <c r="WAV90" s="232"/>
      <c r="WAW90" s="232"/>
      <c r="WAX90" s="232"/>
      <c r="WAY90" s="232"/>
      <c r="WAZ90" s="232"/>
      <c r="WBA90" s="232"/>
      <c r="WBB90" s="232"/>
      <c r="WBC90" s="232"/>
      <c r="WBD90" s="232"/>
      <c r="WBE90" s="232"/>
      <c r="WBF90" s="232"/>
      <c r="WBG90" s="232"/>
      <c r="WBH90" s="232"/>
      <c r="WBI90" s="232"/>
      <c r="WBJ90" s="232"/>
      <c r="WBK90" s="232"/>
      <c r="WBL90" s="232"/>
      <c r="WBM90" s="232"/>
      <c r="WBN90" s="232"/>
      <c r="WBO90" s="232"/>
      <c r="WBP90" s="232"/>
      <c r="WBQ90" s="232"/>
      <c r="WBR90" s="232"/>
      <c r="WBS90" s="232"/>
      <c r="WBT90" s="232"/>
      <c r="WBU90" s="232"/>
      <c r="WBV90" s="232"/>
      <c r="WBW90" s="232"/>
      <c r="WBX90" s="232"/>
      <c r="WBY90" s="232"/>
      <c r="WBZ90" s="232"/>
      <c r="WCA90" s="232"/>
      <c r="WCB90" s="232"/>
      <c r="WCC90" s="232"/>
      <c r="WCD90" s="232"/>
      <c r="WCE90" s="232"/>
      <c r="WCF90" s="232"/>
      <c r="WCG90" s="232"/>
      <c r="WCH90" s="232"/>
      <c r="WCI90" s="232"/>
      <c r="WCJ90" s="232"/>
      <c r="WCK90" s="232"/>
      <c r="WCL90" s="232"/>
      <c r="WCM90" s="232"/>
      <c r="WCN90" s="232"/>
      <c r="WCO90" s="232"/>
      <c r="WCP90" s="232"/>
      <c r="WCQ90" s="232"/>
      <c r="WCR90" s="232"/>
      <c r="WCS90" s="232"/>
      <c r="WCT90" s="232"/>
      <c r="WCU90" s="232"/>
      <c r="WCV90" s="232"/>
      <c r="WCW90" s="232"/>
      <c r="WCX90" s="232"/>
      <c r="WCY90" s="232"/>
      <c r="WCZ90" s="232"/>
      <c r="WDA90" s="232"/>
      <c r="WDB90" s="232"/>
      <c r="WDC90" s="232"/>
      <c r="WDD90" s="232"/>
      <c r="WDE90" s="232"/>
      <c r="WDF90" s="232"/>
      <c r="WDG90" s="232"/>
      <c r="WDH90" s="232"/>
      <c r="WDI90" s="232"/>
      <c r="WDJ90" s="232"/>
      <c r="WDK90" s="232"/>
      <c r="WDL90" s="232"/>
      <c r="WDM90" s="232"/>
      <c r="WDN90" s="232"/>
      <c r="WDO90" s="232"/>
      <c r="WDP90" s="232"/>
      <c r="WDQ90" s="232"/>
      <c r="WDR90" s="232"/>
      <c r="WDS90" s="232"/>
      <c r="WDT90" s="232"/>
      <c r="WDU90" s="232"/>
      <c r="WDV90" s="232"/>
      <c r="WDW90" s="232"/>
      <c r="WDX90" s="232"/>
      <c r="WDY90" s="232"/>
      <c r="WDZ90" s="232"/>
      <c r="WEA90" s="232"/>
      <c r="WEB90" s="232"/>
      <c r="WEC90" s="232"/>
      <c r="WED90" s="232"/>
      <c r="WEE90" s="232"/>
      <c r="WEF90" s="232"/>
      <c r="WEG90" s="232"/>
      <c r="WEH90" s="232"/>
      <c r="WEI90" s="232"/>
      <c r="WEJ90" s="232"/>
      <c r="WEK90" s="232"/>
      <c r="WEL90" s="232"/>
      <c r="WEM90" s="232"/>
      <c r="WEN90" s="232"/>
      <c r="WEO90" s="232"/>
      <c r="WEP90" s="232"/>
      <c r="WEQ90" s="232"/>
      <c r="WER90" s="232"/>
      <c r="WES90" s="232"/>
      <c r="WET90" s="232"/>
      <c r="WEU90" s="232"/>
      <c r="WEV90" s="232"/>
      <c r="WEW90" s="232"/>
      <c r="WEX90" s="232"/>
      <c r="WEY90" s="232"/>
      <c r="WEZ90" s="232"/>
      <c r="WFA90" s="232"/>
      <c r="WFB90" s="232"/>
      <c r="WFC90" s="232"/>
      <c r="WFD90" s="232"/>
      <c r="WFE90" s="232"/>
      <c r="WFF90" s="232"/>
      <c r="WFG90" s="232"/>
      <c r="WFH90" s="232"/>
      <c r="WFI90" s="232"/>
      <c r="WFJ90" s="232"/>
      <c r="WFK90" s="232"/>
      <c r="WFL90" s="232"/>
      <c r="WFM90" s="232"/>
      <c r="WFN90" s="232"/>
      <c r="WFO90" s="232"/>
      <c r="WFP90" s="232"/>
      <c r="WFQ90" s="232"/>
      <c r="WFR90" s="232"/>
      <c r="WFS90" s="232"/>
      <c r="WFT90" s="232"/>
      <c r="WFU90" s="232"/>
      <c r="WFV90" s="232"/>
      <c r="WFW90" s="232"/>
      <c r="WFX90" s="232"/>
      <c r="WFY90" s="232"/>
      <c r="WFZ90" s="232"/>
      <c r="WGA90" s="232"/>
      <c r="WGB90" s="232"/>
      <c r="WGC90" s="232"/>
      <c r="WGD90" s="232"/>
      <c r="WGE90" s="232"/>
      <c r="WGF90" s="232"/>
      <c r="WGG90" s="232"/>
      <c r="WGH90" s="232"/>
      <c r="WGI90" s="232"/>
      <c r="WGJ90" s="232"/>
      <c r="WGK90" s="232"/>
      <c r="WGL90" s="232"/>
      <c r="WGM90" s="232"/>
      <c r="WGN90" s="232"/>
      <c r="WGO90" s="232"/>
      <c r="WGP90" s="232"/>
      <c r="WGQ90" s="232"/>
      <c r="WGR90" s="232"/>
      <c r="WGS90" s="232"/>
      <c r="WGT90" s="232"/>
      <c r="WGU90" s="232"/>
      <c r="WGV90" s="232"/>
      <c r="WGW90" s="232"/>
      <c r="WGX90" s="232"/>
      <c r="WGY90" s="232"/>
      <c r="WGZ90" s="232"/>
      <c r="WHA90" s="232"/>
      <c r="WHB90" s="232"/>
      <c r="WHC90" s="232"/>
      <c r="WHD90" s="232"/>
      <c r="WHE90" s="232"/>
      <c r="WHF90" s="232"/>
      <c r="WHG90" s="232"/>
      <c r="WHH90" s="232"/>
      <c r="WHI90" s="232"/>
      <c r="WHJ90" s="232"/>
      <c r="WHK90" s="232"/>
      <c r="WHL90" s="232"/>
      <c r="WHM90" s="232"/>
      <c r="WHN90" s="232"/>
      <c r="WHO90" s="232"/>
      <c r="WHP90" s="232"/>
      <c r="WHQ90" s="232"/>
      <c r="WHR90" s="232"/>
      <c r="WHS90" s="232"/>
      <c r="WHT90" s="232"/>
      <c r="WHU90" s="232"/>
      <c r="WHV90" s="232"/>
      <c r="WHW90" s="232"/>
      <c r="WHX90" s="232"/>
      <c r="WHY90" s="232"/>
      <c r="WHZ90" s="232"/>
      <c r="WIA90" s="232"/>
      <c r="WIB90" s="232"/>
      <c r="WIC90" s="232"/>
      <c r="WID90" s="232"/>
      <c r="WIE90" s="232"/>
      <c r="WIF90" s="232"/>
      <c r="WIG90" s="232"/>
      <c r="WIH90" s="232"/>
      <c r="WII90" s="232"/>
      <c r="WIJ90" s="232"/>
      <c r="WIK90" s="232"/>
      <c r="WIL90" s="232"/>
      <c r="WIM90" s="232"/>
      <c r="WIN90" s="232"/>
      <c r="WIO90" s="232"/>
      <c r="WIP90" s="232"/>
      <c r="WIQ90" s="232"/>
      <c r="WIR90" s="232"/>
      <c r="WIS90" s="232"/>
      <c r="WIT90" s="232"/>
      <c r="WIU90" s="232"/>
      <c r="WIV90" s="232"/>
      <c r="WIW90" s="232"/>
      <c r="WIX90" s="232"/>
      <c r="WIY90" s="232"/>
      <c r="WIZ90" s="232"/>
      <c r="WJA90" s="232"/>
      <c r="WJB90" s="232"/>
      <c r="WJC90" s="232"/>
      <c r="WJD90" s="232"/>
      <c r="WJE90" s="232"/>
      <c r="WJF90" s="232"/>
      <c r="WJG90" s="232"/>
      <c r="WJH90" s="232"/>
      <c r="WJI90" s="232"/>
      <c r="WJJ90" s="232"/>
      <c r="WJK90" s="232"/>
      <c r="WJL90" s="232"/>
      <c r="WJM90" s="232"/>
      <c r="WJN90" s="232"/>
      <c r="WJO90" s="232"/>
      <c r="WJP90" s="232"/>
      <c r="WJQ90" s="232"/>
      <c r="WJR90" s="232"/>
      <c r="WJS90" s="232"/>
      <c r="WJT90" s="232"/>
      <c r="WJU90" s="232"/>
      <c r="WJV90" s="232"/>
      <c r="WJW90" s="232"/>
      <c r="WJX90" s="232"/>
      <c r="WJY90" s="232"/>
      <c r="WJZ90" s="232"/>
      <c r="WKA90" s="232"/>
      <c r="WKB90" s="232"/>
      <c r="WKC90" s="232"/>
      <c r="WKD90" s="232"/>
      <c r="WKE90" s="232"/>
      <c r="WKF90" s="232"/>
      <c r="WKG90" s="232"/>
      <c r="WKH90" s="232"/>
      <c r="WKI90" s="232"/>
      <c r="WKJ90" s="232"/>
      <c r="WKK90" s="232"/>
      <c r="WKL90" s="232"/>
      <c r="WKM90" s="232"/>
      <c r="WKN90" s="232"/>
      <c r="WKO90" s="232"/>
      <c r="WKP90" s="232"/>
      <c r="WKQ90" s="232"/>
      <c r="WKR90" s="232"/>
      <c r="WKS90" s="232"/>
      <c r="WKT90" s="232"/>
      <c r="WKU90" s="232"/>
      <c r="WKV90" s="232"/>
      <c r="WKW90" s="232"/>
      <c r="WKX90" s="232"/>
      <c r="WKY90" s="232"/>
      <c r="WKZ90" s="232"/>
      <c r="WLA90" s="232"/>
      <c r="WLB90" s="232"/>
      <c r="WLC90" s="232"/>
      <c r="WLD90" s="232"/>
      <c r="WLE90" s="232"/>
      <c r="WLF90" s="232"/>
      <c r="WLG90" s="232"/>
      <c r="WLH90" s="232"/>
      <c r="WLI90" s="232"/>
      <c r="WLJ90" s="232"/>
      <c r="WLK90" s="232"/>
      <c r="WLL90" s="232"/>
      <c r="WLM90" s="232"/>
      <c r="WLN90" s="232"/>
      <c r="WLO90" s="232"/>
      <c r="WLP90" s="232"/>
      <c r="WLQ90" s="232"/>
      <c r="WLR90" s="232"/>
      <c r="WLS90" s="232"/>
      <c r="WLT90" s="232"/>
      <c r="WLU90" s="232"/>
      <c r="WLV90" s="232"/>
      <c r="WLW90" s="232"/>
      <c r="WLX90" s="232"/>
      <c r="WLY90" s="232"/>
      <c r="WLZ90" s="232"/>
      <c r="WMA90" s="232"/>
      <c r="WMB90" s="232"/>
      <c r="WMC90" s="232"/>
      <c r="WMD90" s="232"/>
      <c r="WME90" s="232"/>
      <c r="WMF90" s="232"/>
      <c r="WMG90" s="232"/>
      <c r="WMH90" s="232"/>
      <c r="WMI90" s="232"/>
      <c r="WMJ90" s="232"/>
      <c r="WMK90" s="232"/>
      <c r="WML90" s="232"/>
      <c r="WMM90" s="232"/>
      <c r="WMN90" s="232"/>
      <c r="WMO90" s="232"/>
      <c r="WMP90" s="232"/>
      <c r="WMQ90" s="232"/>
      <c r="WMR90" s="232"/>
      <c r="WMS90" s="232"/>
      <c r="WMT90" s="232"/>
      <c r="WMU90" s="232"/>
      <c r="WMV90" s="232"/>
      <c r="WMW90" s="232"/>
      <c r="WMX90" s="232"/>
      <c r="WMY90" s="232"/>
      <c r="WMZ90" s="232"/>
      <c r="WNA90" s="232"/>
      <c r="WNB90" s="232"/>
      <c r="WNC90" s="232"/>
      <c r="WND90" s="232"/>
      <c r="WNE90" s="232"/>
      <c r="WNF90" s="232"/>
      <c r="WNG90" s="232"/>
      <c r="WNH90" s="232"/>
      <c r="WNI90" s="232"/>
      <c r="WNJ90" s="232"/>
      <c r="WNK90" s="232"/>
      <c r="WNL90" s="232"/>
      <c r="WNM90" s="232"/>
      <c r="WNN90" s="232"/>
      <c r="WNO90" s="232"/>
      <c r="WNP90" s="232"/>
      <c r="WNQ90" s="232"/>
      <c r="WNR90" s="232"/>
      <c r="WNS90" s="232"/>
      <c r="WNT90" s="232"/>
      <c r="WNU90" s="232"/>
      <c r="WNV90" s="232"/>
      <c r="WNW90" s="232"/>
      <c r="WNX90" s="232"/>
      <c r="WNY90" s="232"/>
      <c r="WNZ90" s="232"/>
      <c r="WOA90" s="232"/>
      <c r="WOB90" s="232"/>
      <c r="WOC90" s="232"/>
      <c r="WOD90" s="232"/>
      <c r="WOE90" s="232"/>
      <c r="WOF90" s="232"/>
      <c r="WOG90" s="232"/>
      <c r="WOH90" s="232"/>
      <c r="WOI90" s="232"/>
      <c r="WOJ90" s="232"/>
      <c r="WOK90" s="232"/>
      <c r="WOL90" s="232"/>
      <c r="WOM90" s="232"/>
      <c r="WON90" s="232"/>
      <c r="WOO90" s="232"/>
      <c r="WOP90" s="232"/>
      <c r="WOQ90" s="232"/>
      <c r="WOR90" s="232"/>
      <c r="WOS90" s="232"/>
      <c r="WOT90" s="232"/>
      <c r="WOU90" s="232"/>
      <c r="WOV90" s="232"/>
      <c r="WOW90" s="232"/>
      <c r="WOX90" s="232"/>
      <c r="WOY90" s="232"/>
      <c r="WOZ90" s="232"/>
      <c r="WPA90" s="232"/>
      <c r="WPB90" s="232"/>
      <c r="WPC90" s="232"/>
      <c r="WPD90" s="232"/>
      <c r="WPE90" s="232"/>
      <c r="WPF90" s="232"/>
      <c r="WPG90" s="232"/>
      <c r="WPH90" s="232"/>
      <c r="WPI90" s="232"/>
      <c r="WPJ90" s="232"/>
      <c r="WPK90" s="232"/>
      <c r="WPL90" s="232"/>
      <c r="WPM90" s="232"/>
      <c r="WPN90" s="232"/>
      <c r="WPO90" s="232"/>
      <c r="WPP90" s="232"/>
      <c r="WPQ90" s="232"/>
      <c r="WPR90" s="232"/>
      <c r="WPS90" s="232"/>
      <c r="WPT90" s="232"/>
      <c r="WPU90" s="232"/>
      <c r="WPV90" s="232"/>
      <c r="WPW90" s="232"/>
      <c r="WPX90" s="232"/>
      <c r="WPY90" s="232"/>
      <c r="WPZ90" s="232"/>
      <c r="WQA90" s="232"/>
      <c r="WQB90" s="232"/>
      <c r="WQC90" s="232"/>
      <c r="WQD90" s="232"/>
      <c r="WQE90" s="232"/>
      <c r="WQF90" s="232"/>
      <c r="WQG90" s="232"/>
      <c r="WQH90" s="232"/>
      <c r="WQI90" s="232"/>
      <c r="WQJ90" s="232"/>
      <c r="WQK90" s="232"/>
      <c r="WQL90" s="232"/>
      <c r="WQM90" s="232"/>
      <c r="WQN90" s="232"/>
      <c r="WQO90" s="232"/>
      <c r="WQP90" s="232"/>
      <c r="WQQ90" s="232"/>
      <c r="WQR90" s="232"/>
      <c r="WQS90" s="232"/>
      <c r="WQT90" s="232"/>
      <c r="WQU90" s="232"/>
      <c r="WQV90" s="232"/>
      <c r="WQW90" s="232"/>
      <c r="WQX90" s="232"/>
      <c r="WQY90" s="232"/>
      <c r="WQZ90" s="232"/>
      <c r="WRA90" s="232"/>
      <c r="WRB90" s="232"/>
      <c r="WRC90" s="232"/>
      <c r="WRD90" s="232"/>
      <c r="WRE90" s="232"/>
      <c r="WRF90" s="232"/>
      <c r="WRG90" s="232"/>
      <c r="WRH90" s="232"/>
      <c r="WRI90" s="232"/>
      <c r="WRJ90" s="232"/>
      <c r="WRK90" s="232"/>
      <c r="WRL90" s="232"/>
      <c r="WRM90" s="232"/>
      <c r="WRN90" s="232"/>
      <c r="WRO90" s="232"/>
      <c r="WRP90" s="232"/>
      <c r="WRQ90" s="232"/>
      <c r="WRR90" s="232"/>
      <c r="WRS90" s="232"/>
      <c r="WRT90" s="232"/>
      <c r="WRU90" s="232"/>
      <c r="WRV90" s="232"/>
      <c r="WRW90" s="232"/>
      <c r="WRX90" s="232"/>
      <c r="WRY90" s="232"/>
      <c r="WRZ90" s="232"/>
      <c r="WSA90" s="232"/>
      <c r="WSB90" s="232"/>
      <c r="WSC90" s="232"/>
      <c r="WSD90" s="232"/>
      <c r="WSE90" s="232"/>
      <c r="WSF90" s="232"/>
      <c r="WSG90" s="232"/>
      <c r="WSH90" s="232"/>
      <c r="WSI90" s="232"/>
      <c r="WSJ90" s="232"/>
      <c r="WSK90" s="232"/>
      <c r="WSL90" s="232"/>
      <c r="WSM90" s="232"/>
      <c r="WSN90" s="232"/>
      <c r="WSO90" s="232"/>
      <c r="WSP90" s="232"/>
      <c r="WSQ90" s="232"/>
      <c r="WSR90" s="232"/>
      <c r="WSS90" s="232"/>
      <c r="WST90" s="232"/>
      <c r="WSU90" s="232"/>
      <c r="WSV90" s="232"/>
      <c r="WSW90" s="232"/>
      <c r="WSX90" s="232"/>
      <c r="WSY90" s="232"/>
      <c r="WSZ90" s="232"/>
      <c r="WTA90" s="232"/>
      <c r="WTB90" s="232"/>
      <c r="WTC90" s="232"/>
      <c r="WTD90" s="232"/>
      <c r="WTE90" s="232"/>
      <c r="WTF90" s="232"/>
      <c r="WTG90" s="232"/>
      <c r="WTH90" s="232"/>
      <c r="WTI90" s="232"/>
      <c r="WTJ90" s="232"/>
      <c r="WTK90" s="232"/>
      <c r="WTL90" s="232"/>
      <c r="WTM90" s="232"/>
      <c r="WTN90" s="232"/>
      <c r="WTO90" s="232"/>
      <c r="WTP90" s="232"/>
      <c r="WTQ90" s="232"/>
      <c r="WTR90" s="232"/>
      <c r="WTS90" s="232"/>
      <c r="WTT90" s="232"/>
      <c r="WTU90" s="232"/>
      <c r="WTV90" s="232"/>
      <c r="WTW90" s="232"/>
      <c r="WTX90" s="232"/>
      <c r="WTY90" s="232"/>
      <c r="WTZ90" s="232"/>
      <c r="WUA90" s="232"/>
      <c r="WUB90" s="232"/>
      <c r="WUC90" s="232"/>
      <c r="WUD90" s="232"/>
      <c r="WUE90" s="232"/>
      <c r="WUF90" s="232"/>
      <c r="WUG90" s="232"/>
      <c r="WUH90" s="232"/>
      <c r="WUI90" s="232"/>
      <c r="WUJ90" s="232"/>
      <c r="WUK90" s="232"/>
      <c r="WUL90" s="232"/>
      <c r="WUM90" s="232"/>
      <c r="WUN90" s="232"/>
      <c r="WUO90" s="232"/>
      <c r="WUP90" s="232"/>
      <c r="WUQ90" s="232"/>
      <c r="WUR90" s="232"/>
      <c r="WUS90" s="232"/>
      <c r="WUT90" s="232"/>
      <c r="WUU90" s="232"/>
      <c r="WUV90" s="232"/>
      <c r="WUW90" s="232"/>
      <c r="WUX90" s="232"/>
      <c r="WUY90" s="232"/>
      <c r="WUZ90" s="232"/>
      <c r="WVA90" s="232"/>
      <c r="WVB90" s="232"/>
      <c r="WVC90" s="232"/>
      <c r="WVD90" s="232"/>
      <c r="WVE90" s="232"/>
      <c r="WVF90" s="232"/>
      <c r="WVG90" s="232"/>
      <c r="WVH90" s="232"/>
      <c r="WVI90" s="232"/>
      <c r="WVJ90" s="232"/>
      <c r="WVK90" s="232"/>
      <c r="WVL90" s="232"/>
      <c r="WVM90" s="232"/>
      <c r="WVN90" s="232"/>
      <c r="WVO90" s="232"/>
      <c r="WVP90" s="232"/>
      <c r="WVQ90" s="232"/>
      <c r="WVR90" s="232"/>
      <c r="WVS90" s="232"/>
      <c r="WVT90" s="232"/>
      <c r="WVU90" s="232"/>
      <c r="WVV90" s="232"/>
      <c r="WVW90" s="232"/>
      <c r="WVX90" s="232"/>
      <c r="WVY90" s="232"/>
      <c r="WVZ90" s="232"/>
      <c r="WWA90" s="232"/>
      <c r="WWB90" s="232"/>
      <c r="WWC90" s="232"/>
      <c r="WWD90" s="232"/>
      <c r="WWE90" s="232"/>
      <c r="WWF90" s="232"/>
      <c r="WWG90" s="232"/>
      <c r="WWH90" s="232"/>
      <c r="WWI90" s="232"/>
      <c r="WWJ90" s="232"/>
      <c r="WWK90" s="232"/>
      <c r="WWL90" s="232"/>
      <c r="WWM90" s="232"/>
      <c r="WWN90" s="232"/>
      <c r="WWO90" s="232"/>
      <c r="WWP90" s="232"/>
      <c r="WWQ90" s="232"/>
      <c r="WWR90" s="232"/>
      <c r="WWS90" s="232"/>
      <c r="WWT90" s="232"/>
      <c r="WWU90" s="232"/>
      <c r="WWV90" s="232"/>
      <c r="WWW90" s="232"/>
      <c r="WWX90" s="232"/>
      <c r="WWY90" s="232"/>
      <c r="WWZ90" s="232"/>
      <c r="WXA90" s="232"/>
      <c r="WXB90" s="232"/>
      <c r="WXC90" s="232"/>
      <c r="WXD90" s="232"/>
      <c r="WXE90" s="232"/>
      <c r="WXF90" s="232"/>
      <c r="WXG90" s="232"/>
      <c r="WXH90" s="232"/>
      <c r="WXI90" s="232"/>
      <c r="WXJ90" s="232"/>
      <c r="WXK90" s="232"/>
      <c r="WXL90" s="232"/>
      <c r="WXM90" s="232"/>
      <c r="WXN90" s="232"/>
      <c r="WXO90" s="232"/>
      <c r="WXP90" s="232"/>
      <c r="WXQ90" s="232"/>
      <c r="WXR90" s="232"/>
      <c r="WXS90" s="232"/>
      <c r="WXT90" s="232"/>
      <c r="WXU90" s="232"/>
      <c r="WXV90" s="232"/>
      <c r="WXW90" s="232"/>
      <c r="WXX90" s="232"/>
      <c r="WXY90" s="232"/>
      <c r="WXZ90" s="232"/>
      <c r="WYA90" s="232"/>
      <c r="WYB90" s="232"/>
      <c r="WYC90" s="232"/>
      <c r="WYD90" s="232"/>
      <c r="WYE90" s="232"/>
      <c r="WYF90" s="232"/>
      <c r="WYG90" s="232"/>
      <c r="WYH90" s="232"/>
      <c r="WYI90" s="232"/>
      <c r="WYJ90" s="232"/>
      <c r="WYK90" s="232"/>
      <c r="WYL90" s="232"/>
      <c r="WYM90" s="232"/>
      <c r="WYN90" s="232"/>
      <c r="WYO90" s="232"/>
      <c r="WYP90" s="232"/>
      <c r="WYQ90" s="232"/>
      <c r="WYR90" s="232"/>
      <c r="WYS90" s="232"/>
      <c r="WYT90" s="232"/>
      <c r="WYU90" s="232"/>
      <c r="WYV90" s="232"/>
      <c r="WYW90" s="232"/>
      <c r="WYX90" s="232"/>
      <c r="WYY90" s="232"/>
      <c r="WYZ90" s="232"/>
      <c r="WZA90" s="232"/>
      <c r="WZB90" s="232"/>
      <c r="WZC90" s="232"/>
      <c r="WZD90" s="232"/>
      <c r="WZE90" s="232"/>
      <c r="WZF90" s="232"/>
      <c r="WZG90" s="232"/>
      <c r="WZH90" s="232"/>
      <c r="WZI90" s="232"/>
      <c r="WZJ90" s="232"/>
      <c r="WZK90" s="232"/>
      <c r="WZL90" s="232"/>
      <c r="WZM90" s="232"/>
      <c r="WZN90" s="232"/>
      <c r="WZO90" s="232"/>
      <c r="WZP90" s="232"/>
      <c r="WZQ90" s="232"/>
      <c r="WZR90" s="232"/>
      <c r="WZS90" s="232"/>
      <c r="WZT90" s="232"/>
      <c r="WZU90" s="232"/>
      <c r="WZV90" s="232"/>
      <c r="WZW90" s="232"/>
      <c r="WZX90" s="232"/>
      <c r="WZY90" s="232"/>
      <c r="WZZ90" s="232"/>
      <c r="XAA90" s="232"/>
      <c r="XAB90" s="232"/>
      <c r="XAC90" s="232"/>
      <c r="XAD90" s="232"/>
      <c r="XAE90" s="232"/>
      <c r="XAF90" s="232"/>
      <c r="XAG90" s="232"/>
      <c r="XAH90" s="232"/>
      <c r="XAI90" s="232"/>
      <c r="XAJ90" s="232"/>
      <c r="XAK90" s="232"/>
      <c r="XAL90" s="232"/>
      <c r="XAM90" s="232"/>
      <c r="XAN90" s="232"/>
      <c r="XAO90" s="232"/>
      <c r="XAP90" s="232"/>
      <c r="XAQ90" s="232"/>
      <c r="XAR90" s="232"/>
      <c r="XAS90" s="232"/>
      <c r="XAT90" s="232"/>
      <c r="XAU90" s="232"/>
      <c r="XAV90" s="232"/>
      <c r="XAW90" s="232"/>
      <c r="XAX90" s="232"/>
      <c r="XAY90" s="232"/>
      <c r="XAZ90" s="232"/>
      <c r="XBA90" s="232"/>
      <c r="XBB90" s="232"/>
      <c r="XBC90" s="232"/>
      <c r="XBD90" s="232"/>
      <c r="XBE90" s="232"/>
      <c r="XBF90" s="232"/>
      <c r="XBG90" s="232"/>
      <c r="XBH90" s="232"/>
      <c r="XBI90" s="232"/>
      <c r="XBJ90" s="232"/>
      <c r="XBK90" s="232"/>
      <c r="XBL90" s="232"/>
      <c r="XBM90" s="232"/>
      <c r="XBN90" s="232"/>
      <c r="XBO90" s="232"/>
      <c r="XBP90" s="232"/>
      <c r="XBQ90" s="232"/>
      <c r="XBR90" s="232"/>
      <c r="XBS90" s="232"/>
      <c r="XBT90" s="232"/>
      <c r="XBU90" s="232"/>
      <c r="XBV90" s="232"/>
      <c r="XBW90" s="232"/>
      <c r="XBX90" s="232"/>
      <c r="XBY90" s="232"/>
      <c r="XBZ90" s="232"/>
      <c r="XCA90" s="232"/>
      <c r="XCB90" s="232"/>
      <c r="XCC90" s="232"/>
      <c r="XCD90" s="232"/>
      <c r="XCE90" s="232"/>
      <c r="XCF90" s="232"/>
      <c r="XCG90" s="232"/>
      <c r="XCH90" s="232"/>
      <c r="XCI90" s="232"/>
      <c r="XCJ90" s="232"/>
      <c r="XCK90" s="232"/>
      <c r="XCL90" s="232"/>
      <c r="XCM90" s="232"/>
      <c r="XCN90" s="232"/>
      <c r="XCO90" s="232"/>
      <c r="XCP90" s="232"/>
      <c r="XCQ90" s="232"/>
      <c r="XCR90" s="232"/>
      <c r="XCS90" s="232"/>
      <c r="XCT90" s="232"/>
      <c r="XCU90" s="232"/>
      <c r="XCV90" s="232"/>
      <c r="XCW90" s="232"/>
      <c r="XCX90" s="232"/>
      <c r="XCY90" s="232"/>
      <c r="XCZ90" s="232"/>
      <c r="XDA90" s="232"/>
      <c r="XDB90" s="232"/>
      <c r="XDC90" s="232"/>
      <c r="XDD90" s="232"/>
      <c r="XDE90" s="232"/>
      <c r="XDF90" s="232"/>
      <c r="XDG90" s="232"/>
      <c r="XDH90" s="232"/>
      <c r="XDI90" s="232"/>
      <c r="XDJ90" s="232"/>
      <c r="XDK90" s="232"/>
      <c r="XDL90" s="232"/>
      <c r="XDM90" s="232"/>
      <c r="XDN90" s="232"/>
      <c r="XDO90" s="232"/>
      <c r="XDP90" s="232"/>
      <c r="XDQ90" s="232"/>
      <c r="XDR90" s="232"/>
      <c r="XDS90" s="232"/>
      <c r="XDT90" s="232"/>
      <c r="XDU90" s="232"/>
      <c r="XDV90" s="232"/>
      <c r="XDW90" s="232"/>
      <c r="XDX90" s="232"/>
      <c r="XDY90" s="232"/>
      <c r="XDZ90" s="232"/>
      <c r="XEA90" s="232"/>
      <c r="XEB90" s="232"/>
      <c r="XEC90" s="232"/>
      <c r="XED90" s="232"/>
      <c r="XEE90" s="232"/>
      <c r="XEF90" s="232"/>
      <c r="XEG90" s="232"/>
      <c r="XEH90" s="232"/>
      <c r="XEI90" s="232"/>
      <c r="XEJ90" s="232"/>
      <c r="XEK90" s="232"/>
      <c r="XEL90" s="232"/>
      <c r="XEM90" s="232"/>
      <c r="XEN90" s="232"/>
      <c r="XEO90" s="232"/>
      <c r="XEP90" s="232"/>
      <c r="XEQ90" s="232"/>
      <c r="XER90" s="232"/>
      <c r="XES90" s="232"/>
      <c r="XET90" s="232"/>
      <c r="XEU90" s="232"/>
      <c r="XEV90" s="232"/>
      <c r="XEW90" s="232"/>
      <c r="XEX90" s="232"/>
      <c r="XEY90" s="232"/>
      <c r="XEZ90" s="232"/>
      <c r="XFA90" s="232"/>
      <c r="XFB90" s="232"/>
      <c r="XFC90" s="232"/>
      <c r="XFD90" s="232"/>
    </row>
    <row r="91" s="121" customFormat="1" ht="36" outlineLevel="2" spans="1:9">
      <c r="A91" s="227">
        <v>73</v>
      </c>
      <c r="B91" s="228" t="s">
        <v>3107</v>
      </c>
      <c r="C91" s="229" t="s">
        <v>2982</v>
      </c>
      <c r="D91" s="230" t="s">
        <v>2983</v>
      </c>
      <c r="E91" s="227" t="s">
        <v>1349</v>
      </c>
      <c r="F91" s="231">
        <v>9</v>
      </c>
      <c r="G91" s="231"/>
      <c r="H91" s="221"/>
      <c r="I91" s="231"/>
    </row>
    <row r="92" s="121" customFormat="1" ht="36" outlineLevel="2" spans="1:9">
      <c r="A92" s="217">
        <v>74</v>
      </c>
      <c r="B92" s="218" t="s">
        <v>3108</v>
      </c>
      <c r="C92" s="219" t="s">
        <v>2982</v>
      </c>
      <c r="D92" s="220" t="s">
        <v>2985</v>
      </c>
      <c r="E92" s="217" t="s">
        <v>1349</v>
      </c>
      <c r="F92" s="221">
        <v>3</v>
      </c>
      <c r="G92" s="221"/>
      <c r="H92" s="221"/>
      <c r="I92" s="221"/>
    </row>
    <row r="93" s="121" customFormat="1" ht="36" outlineLevel="2" spans="1:9">
      <c r="A93" s="227">
        <v>75</v>
      </c>
      <c r="B93" s="218" t="s">
        <v>3109</v>
      </c>
      <c r="C93" s="219" t="s">
        <v>2982</v>
      </c>
      <c r="D93" s="220" t="s">
        <v>2987</v>
      </c>
      <c r="E93" s="217" t="s">
        <v>1349</v>
      </c>
      <c r="F93" s="221">
        <v>3</v>
      </c>
      <c r="G93" s="221"/>
      <c r="H93" s="221"/>
      <c r="I93" s="221"/>
    </row>
    <row r="94" s="121" customFormat="1" ht="36" outlineLevel="2" spans="1:9">
      <c r="A94" s="217">
        <v>76</v>
      </c>
      <c r="B94" s="218" t="s">
        <v>3110</v>
      </c>
      <c r="C94" s="219" t="s">
        <v>2982</v>
      </c>
      <c r="D94" s="220" t="s">
        <v>2989</v>
      </c>
      <c r="E94" s="217" t="s">
        <v>1349</v>
      </c>
      <c r="F94" s="221">
        <v>2</v>
      </c>
      <c r="G94" s="221"/>
      <c r="H94" s="221"/>
      <c r="I94" s="221"/>
    </row>
    <row r="95" s="211" customFormat="1" ht="20" customHeight="1" outlineLevel="1" spans="1:16384">
      <c r="A95" s="189" t="s">
        <v>3111</v>
      </c>
      <c r="B95" s="189"/>
      <c r="C95" s="190" t="s">
        <v>2354</v>
      </c>
      <c r="D95" s="189"/>
      <c r="E95" s="189"/>
      <c r="F95" s="191"/>
      <c r="G95" s="189"/>
      <c r="H95" s="192"/>
      <c r="I95" s="189"/>
      <c r="J95" s="232"/>
      <c r="K95" s="232"/>
      <c r="L95" s="232"/>
      <c r="M95" s="232"/>
      <c r="N95" s="232"/>
      <c r="O95" s="232"/>
      <c r="P95" s="232"/>
      <c r="Q95" s="232"/>
      <c r="R95" s="232"/>
      <c r="S95" s="232"/>
      <c r="T95" s="232"/>
      <c r="U95" s="232"/>
      <c r="V95" s="232"/>
      <c r="W95" s="232"/>
      <c r="X95" s="232"/>
      <c r="Y95" s="232"/>
      <c r="Z95" s="232"/>
      <c r="AA95" s="232"/>
      <c r="AB95" s="232"/>
      <c r="AC95" s="232"/>
      <c r="AD95" s="232"/>
      <c r="AE95" s="232"/>
      <c r="AF95" s="232"/>
      <c r="AG95" s="232"/>
      <c r="AH95" s="232"/>
      <c r="AI95" s="232"/>
      <c r="AJ95" s="232"/>
      <c r="AK95" s="232"/>
      <c r="AL95" s="232"/>
      <c r="AM95" s="232"/>
      <c r="AN95" s="232"/>
      <c r="AO95" s="232"/>
      <c r="AP95" s="232"/>
      <c r="AQ95" s="232"/>
      <c r="AR95" s="232"/>
      <c r="AS95" s="232"/>
      <c r="AT95" s="232"/>
      <c r="AU95" s="232"/>
      <c r="AV95" s="232"/>
      <c r="AW95" s="232"/>
      <c r="AX95" s="232"/>
      <c r="AY95" s="232"/>
      <c r="AZ95" s="232"/>
      <c r="BA95" s="232"/>
      <c r="BB95" s="232"/>
      <c r="BC95" s="232"/>
      <c r="BD95" s="232"/>
      <c r="BE95" s="232"/>
      <c r="BF95" s="232"/>
      <c r="BG95" s="232"/>
      <c r="BH95" s="232"/>
      <c r="BI95" s="232"/>
      <c r="BJ95" s="232"/>
      <c r="BK95" s="232"/>
      <c r="BL95" s="232"/>
      <c r="BM95" s="232"/>
      <c r="BN95" s="232"/>
      <c r="BO95" s="232"/>
      <c r="BP95" s="232"/>
      <c r="BQ95" s="232"/>
      <c r="BR95" s="232"/>
      <c r="BS95" s="232"/>
      <c r="BT95" s="232"/>
      <c r="BU95" s="232"/>
      <c r="BV95" s="232"/>
      <c r="BW95" s="232"/>
      <c r="BX95" s="232"/>
      <c r="BY95" s="232"/>
      <c r="BZ95" s="232"/>
      <c r="CA95" s="232"/>
      <c r="CB95" s="232"/>
      <c r="CC95" s="232"/>
      <c r="CD95" s="232"/>
      <c r="CE95" s="232"/>
      <c r="CF95" s="232"/>
      <c r="CG95" s="232"/>
      <c r="CH95" s="232"/>
      <c r="CI95" s="232"/>
      <c r="CJ95" s="232"/>
      <c r="CK95" s="232"/>
      <c r="CL95" s="232"/>
      <c r="CM95" s="232"/>
      <c r="CN95" s="232"/>
      <c r="CO95" s="232"/>
      <c r="CP95" s="232"/>
      <c r="CQ95" s="232"/>
      <c r="CR95" s="232"/>
      <c r="CS95" s="232"/>
      <c r="CT95" s="232"/>
      <c r="CU95" s="232"/>
      <c r="CV95" s="232"/>
      <c r="CW95" s="232"/>
      <c r="CX95" s="232"/>
      <c r="CY95" s="232"/>
      <c r="CZ95" s="232"/>
      <c r="DA95" s="232"/>
      <c r="DB95" s="232"/>
      <c r="DC95" s="232"/>
      <c r="DD95" s="232"/>
      <c r="DE95" s="232"/>
      <c r="DF95" s="232"/>
      <c r="DG95" s="232"/>
      <c r="DH95" s="232"/>
      <c r="DI95" s="232"/>
      <c r="DJ95" s="232"/>
      <c r="DK95" s="232"/>
      <c r="DL95" s="232"/>
      <c r="DM95" s="232"/>
      <c r="DN95" s="232"/>
      <c r="DO95" s="232"/>
      <c r="DP95" s="232"/>
      <c r="DQ95" s="232"/>
      <c r="DR95" s="232"/>
      <c r="DS95" s="232"/>
      <c r="DT95" s="232"/>
      <c r="DU95" s="232"/>
      <c r="DV95" s="232"/>
      <c r="DW95" s="232"/>
      <c r="DX95" s="232"/>
      <c r="DY95" s="232"/>
      <c r="DZ95" s="232"/>
      <c r="EA95" s="232"/>
      <c r="EB95" s="232"/>
      <c r="EC95" s="232"/>
      <c r="ED95" s="232"/>
      <c r="EE95" s="232"/>
      <c r="EF95" s="232"/>
      <c r="EG95" s="232"/>
      <c r="EH95" s="232"/>
      <c r="EI95" s="232"/>
      <c r="EJ95" s="232"/>
      <c r="EK95" s="232"/>
      <c r="EL95" s="232"/>
      <c r="EM95" s="232"/>
      <c r="EN95" s="232"/>
      <c r="EO95" s="232"/>
      <c r="EP95" s="232"/>
      <c r="EQ95" s="232"/>
      <c r="ER95" s="232"/>
      <c r="ES95" s="232"/>
      <c r="ET95" s="232"/>
      <c r="EU95" s="232"/>
      <c r="EV95" s="232"/>
      <c r="EW95" s="232"/>
      <c r="EX95" s="232"/>
      <c r="EY95" s="232"/>
      <c r="EZ95" s="232"/>
      <c r="FA95" s="232"/>
      <c r="FB95" s="232"/>
      <c r="FC95" s="232"/>
      <c r="FD95" s="232"/>
      <c r="FE95" s="232"/>
      <c r="FF95" s="232"/>
      <c r="FG95" s="232"/>
      <c r="FH95" s="232"/>
      <c r="FI95" s="232"/>
      <c r="FJ95" s="232"/>
      <c r="FK95" s="232"/>
      <c r="FL95" s="232"/>
      <c r="FM95" s="232"/>
      <c r="FN95" s="232"/>
      <c r="FO95" s="232"/>
      <c r="FP95" s="232"/>
      <c r="FQ95" s="232"/>
      <c r="FR95" s="232"/>
      <c r="FS95" s="232"/>
      <c r="FT95" s="232"/>
      <c r="FU95" s="232"/>
      <c r="FV95" s="232"/>
      <c r="FW95" s="232"/>
      <c r="FX95" s="232"/>
      <c r="FY95" s="232"/>
      <c r="FZ95" s="232"/>
      <c r="GA95" s="232"/>
      <c r="GB95" s="232"/>
      <c r="GC95" s="232"/>
      <c r="GD95" s="232"/>
      <c r="GE95" s="232"/>
      <c r="GF95" s="232"/>
      <c r="GG95" s="232"/>
      <c r="GH95" s="232"/>
      <c r="GI95" s="232"/>
      <c r="GJ95" s="232"/>
      <c r="GK95" s="232"/>
      <c r="GL95" s="232"/>
      <c r="GM95" s="232"/>
      <c r="GN95" s="232"/>
      <c r="GO95" s="232"/>
      <c r="GP95" s="232"/>
      <c r="GQ95" s="232"/>
      <c r="GR95" s="232"/>
      <c r="GS95" s="232"/>
      <c r="GT95" s="232"/>
      <c r="GU95" s="232"/>
      <c r="GV95" s="232"/>
      <c r="GW95" s="232"/>
      <c r="GX95" s="232"/>
      <c r="GY95" s="232"/>
      <c r="GZ95" s="232"/>
      <c r="HA95" s="232"/>
      <c r="HB95" s="232"/>
      <c r="HC95" s="232"/>
      <c r="HD95" s="232"/>
      <c r="HE95" s="232"/>
      <c r="HF95" s="232"/>
      <c r="HG95" s="232"/>
      <c r="HH95" s="232"/>
      <c r="HI95" s="232"/>
      <c r="HJ95" s="232"/>
      <c r="HK95" s="232"/>
      <c r="HL95" s="232"/>
      <c r="HM95" s="232"/>
      <c r="HN95" s="232"/>
      <c r="HO95" s="232"/>
      <c r="HP95" s="232"/>
      <c r="HQ95" s="232"/>
      <c r="HR95" s="232"/>
      <c r="HS95" s="232"/>
      <c r="HT95" s="232"/>
      <c r="HU95" s="232"/>
      <c r="HV95" s="232"/>
      <c r="HW95" s="232"/>
      <c r="HX95" s="232"/>
      <c r="HY95" s="232"/>
      <c r="HZ95" s="232"/>
      <c r="IA95" s="232"/>
      <c r="IB95" s="232"/>
      <c r="IC95" s="232"/>
      <c r="ID95" s="232"/>
      <c r="IE95" s="232"/>
      <c r="IF95" s="232"/>
      <c r="IG95" s="232"/>
      <c r="IH95" s="232"/>
      <c r="II95" s="232"/>
      <c r="IJ95" s="232"/>
      <c r="IK95" s="232"/>
      <c r="IL95" s="232"/>
      <c r="IM95" s="232"/>
      <c r="IN95" s="232"/>
      <c r="IO95" s="232"/>
      <c r="IP95" s="232"/>
      <c r="IQ95" s="232"/>
      <c r="IR95" s="232"/>
      <c r="IS95" s="232"/>
      <c r="IT95" s="232"/>
      <c r="IU95" s="232"/>
      <c r="IV95" s="232"/>
      <c r="IW95" s="232"/>
      <c r="IX95" s="232"/>
      <c r="IY95" s="232"/>
      <c r="IZ95" s="232"/>
      <c r="JA95" s="232"/>
      <c r="JB95" s="232"/>
      <c r="JC95" s="232"/>
      <c r="JD95" s="232"/>
      <c r="JE95" s="232"/>
      <c r="JF95" s="232"/>
      <c r="JG95" s="232"/>
      <c r="JH95" s="232"/>
      <c r="JI95" s="232"/>
      <c r="JJ95" s="232"/>
      <c r="JK95" s="232"/>
      <c r="JL95" s="232"/>
      <c r="JM95" s="232"/>
      <c r="JN95" s="232"/>
      <c r="JO95" s="232"/>
      <c r="JP95" s="232"/>
      <c r="JQ95" s="232"/>
      <c r="JR95" s="232"/>
      <c r="JS95" s="232"/>
      <c r="JT95" s="232"/>
      <c r="JU95" s="232"/>
      <c r="JV95" s="232"/>
      <c r="JW95" s="232"/>
      <c r="JX95" s="232"/>
      <c r="JY95" s="232"/>
      <c r="JZ95" s="232"/>
      <c r="KA95" s="232"/>
      <c r="KB95" s="232"/>
      <c r="KC95" s="232"/>
      <c r="KD95" s="232"/>
      <c r="KE95" s="232"/>
      <c r="KF95" s="232"/>
      <c r="KG95" s="232"/>
      <c r="KH95" s="232"/>
      <c r="KI95" s="232"/>
      <c r="KJ95" s="232"/>
      <c r="KK95" s="232"/>
      <c r="KL95" s="232"/>
      <c r="KM95" s="232"/>
      <c r="KN95" s="232"/>
      <c r="KO95" s="232"/>
      <c r="KP95" s="232"/>
      <c r="KQ95" s="232"/>
      <c r="KR95" s="232"/>
      <c r="KS95" s="232"/>
      <c r="KT95" s="232"/>
      <c r="KU95" s="232"/>
      <c r="KV95" s="232"/>
      <c r="KW95" s="232"/>
      <c r="KX95" s="232"/>
      <c r="KY95" s="232"/>
      <c r="KZ95" s="232"/>
      <c r="LA95" s="232"/>
      <c r="LB95" s="232"/>
      <c r="LC95" s="232"/>
      <c r="LD95" s="232"/>
      <c r="LE95" s="232"/>
      <c r="LF95" s="232"/>
      <c r="LG95" s="232"/>
      <c r="LH95" s="232"/>
      <c r="LI95" s="232"/>
      <c r="LJ95" s="232"/>
      <c r="LK95" s="232"/>
      <c r="LL95" s="232"/>
      <c r="LM95" s="232"/>
      <c r="LN95" s="232"/>
      <c r="LO95" s="232"/>
      <c r="LP95" s="232"/>
      <c r="LQ95" s="232"/>
      <c r="LR95" s="232"/>
      <c r="LS95" s="232"/>
      <c r="LT95" s="232"/>
      <c r="LU95" s="232"/>
      <c r="LV95" s="232"/>
      <c r="LW95" s="232"/>
      <c r="LX95" s="232"/>
      <c r="LY95" s="232"/>
      <c r="LZ95" s="232"/>
      <c r="MA95" s="232"/>
      <c r="MB95" s="232"/>
      <c r="MC95" s="232"/>
      <c r="MD95" s="232"/>
      <c r="ME95" s="232"/>
      <c r="MF95" s="232"/>
      <c r="MG95" s="232"/>
      <c r="MH95" s="232"/>
      <c r="MI95" s="232"/>
      <c r="MJ95" s="232"/>
      <c r="MK95" s="232"/>
      <c r="ML95" s="232"/>
      <c r="MM95" s="232"/>
      <c r="MN95" s="232"/>
      <c r="MO95" s="232"/>
      <c r="MP95" s="232"/>
      <c r="MQ95" s="232"/>
      <c r="MR95" s="232"/>
      <c r="MS95" s="232"/>
      <c r="MT95" s="232"/>
      <c r="MU95" s="232"/>
      <c r="MV95" s="232"/>
      <c r="MW95" s="232"/>
      <c r="MX95" s="232"/>
      <c r="MY95" s="232"/>
      <c r="MZ95" s="232"/>
      <c r="NA95" s="232"/>
      <c r="NB95" s="232"/>
      <c r="NC95" s="232"/>
      <c r="ND95" s="232"/>
      <c r="NE95" s="232"/>
      <c r="NF95" s="232"/>
      <c r="NG95" s="232"/>
      <c r="NH95" s="232"/>
      <c r="NI95" s="232"/>
      <c r="NJ95" s="232"/>
      <c r="NK95" s="232"/>
      <c r="NL95" s="232"/>
      <c r="NM95" s="232"/>
      <c r="NN95" s="232"/>
      <c r="NO95" s="232"/>
      <c r="NP95" s="232"/>
      <c r="NQ95" s="232"/>
      <c r="NR95" s="232"/>
      <c r="NS95" s="232"/>
      <c r="NT95" s="232"/>
      <c r="NU95" s="232"/>
      <c r="NV95" s="232"/>
      <c r="NW95" s="232"/>
      <c r="NX95" s="232"/>
      <c r="NY95" s="232"/>
      <c r="NZ95" s="232"/>
      <c r="OA95" s="232"/>
      <c r="OB95" s="232"/>
      <c r="OC95" s="232"/>
      <c r="OD95" s="232"/>
      <c r="OE95" s="232"/>
      <c r="OF95" s="232"/>
      <c r="OG95" s="232"/>
      <c r="OH95" s="232"/>
      <c r="OI95" s="232"/>
      <c r="OJ95" s="232"/>
      <c r="OK95" s="232"/>
      <c r="OL95" s="232"/>
      <c r="OM95" s="232"/>
      <c r="ON95" s="232"/>
      <c r="OO95" s="232"/>
      <c r="OP95" s="232"/>
      <c r="OQ95" s="232"/>
      <c r="OR95" s="232"/>
      <c r="OS95" s="232"/>
      <c r="OT95" s="232"/>
      <c r="OU95" s="232"/>
      <c r="OV95" s="232"/>
      <c r="OW95" s="232"/>
      <c r="OX95" s="232"/>
      <c r="OY95" s="232"/>
      <c r="OZ95" s="232"/>
      <c r="PA95" s="232"/>
      <c r="PB95" s="232"/>
      <c r="PC95" s="232"/>
      <c r="PD95" s="232"/>
      <c r="PE95" s="232"/>
      <c r="PF95" s="232"/>
      <c r="PG95" s="232"/>
      <c r="PH95" s="232"/>
      <c r="PI95" s="232"/>
      <c r="PJ95" s="232"/>
      <c r="PK95" s="232"/>
      <c r="PL95" s="232"/>
      <c r="PM95" s="232"/>
      <c r="PN95" s="232"/>
      <c r="PO95" s="232"/>
      <c r="PP95" s="232"/>
      <c r="PQ95" s="232"/>
      <c r="PR95" s="232"/>
      <c r="PS95" s="232"/>
      <c r="PT95" s="232"/>
      <c r="PU95" s="232"/>
      <c r="PV95" s="232"/>
      <c r="PW95" s="232"/>
      <c r="PX95" s="232"/>
      <c r="PY95" s="232"/>
      <c r="PZ95" s="232"/>
      <c r="QA95" s="232"/>
      <c r="QB95" s="232"/>
      <c r="QC95" s="232"/>
      <c r="QD95" s="232"/>
      <c r="QE95" s="232"/>
      <c r="QF95" s="232"/>
      <c r="QG95" s="232"/>
      <c r="QH95" s="232"/>
      <c r="QI95" s="232"/>
      <c r="QJ95" s="232"/>
      <c r="QK95" s="232"/>
      <c r="QL95" s="232"/>
      <c r="QM95" s="232"/>
      <c r="QN95" s="232"/>
      <c r="QO95" s="232"/>
      <c r="QP95" s="232"/>
      <c r="QQ95" s="232"/>
      <c r="QR95" s="232"/>
      <c r="QS95" s="232"/>
      <c r="QT95" s="232"/>
      <c r="QU95" s="232"/>
      <c r="QV95" s="232"/>
      <c r="QW95" s="232"/>
      <c r="QX95" s="232"/>
      <c r="QY95" s="232"/>
      <c r="QZ95" s="232"/>
      <c r="RA95" s="232"/>
      <c r="RB95" s="232"/>
      <c r="RC95" s="232"/>
      <c r="RD95" s="232"/>
      <c r="RE95" s="232"/>
      <c r="RF95" s="232"/>
      <c r="RG95" s="232"/>
      <c r="RH95" s="232"/>
      <c r="RI95" s="232"/>
      <c r="RJ95" s="232"/>
      <c r="RK95" s="232"/>
      <c r="RL95" s="232"/>
      <c r="RM95" s="232"/>
      <c r="RN95" s="232"/>
      <c r="RO95" s="232"/>
      <c r="RP95" s="232"/>
      <c r="RQ95" s="232"/>
      <c r="RR95" s="232"/>
      <c r="RS95" s="232"/>
      <c r="RT95" s="232"/>
      <c r="RU95" s="232"/>
      <c r="RV95" s="232"/>
      <c r="RW95" s="232"/>
      <c r="RX95" s="232"/>
      <c r="RY95" s="232"/>
      <c r="RZ95" s="232"/>
      <c r="SA95" s="232"/>
      <c r="SB95" s="232"/>
      <c r="SC95" s="232"/>
      <c r="SD95" s="232"/>
      <c r="SE95" s="232"/>
      <c r="SF95" s="232"/>
      <c r="SG95" s="232"/>
      <c r="SH95" s="232"/>
      <c r="SI95" s="232"/>
      <c r="SJ95" s="232"/>
      <c r="SK95" s="232"/>
      <c r="SL95" s="232"/>
      <c r="SM95" s="232"/>
      <c r="SN95" s="232"/>
      <c r="SO95" s="232"/>
      <c r="SP95" s="232"/>
      <c r="SQ95" s="232"/>
      <c r="SR95" s="232"/>
      <c r="SS95" s="232"/>
      <c r="ST95" s="232"/>
      <c r="SU95" s="232"/>
      <c r="SV95" s="232"/>
      <c r="SW95" s="232"/>
      <c r="SX95" s="232"/>
      <c r="SY95" s="232"/>
      <c r="SZ95" s="232"/>
      <c r="TA95" s="232"/>
      <c r="TB95" s="232"/>
      <c r="TC95" s="232"/>
      <c r="TD95" s="232"/>
      <c r="TE95" s="232"/>
      <c r="TF95" s="232"/>
      <c r="TG95" s="232"/>
      <c r="TH95" s="232"/>
      <c r="TI95" s="232"/>
      <c r="TJ95" s="232"/>
      <c r="TK95" s="232"/>
      <c r="TL95" s="232"/>
      <c r="TM95" s="232"/>
      <c r="TN95" s="232"/>
      <c r="TO95" s="232"/>
      <c r="TP95" s="232"/>
      <c r="TQ95" s="232"/>
      <c r="TR95" s="232"/>
      <c r="TS95" s="232"/>
      <c r="TT95" s="232"/>
      <c r="TU95" s="232"/>
      <c r="TV95" s="232"/>
      <c r="TW95" s="232"/>
      <c r="TX95" s="232"/>
      <c r="TY95" s="232"/>
      <c r="TZ95" s="232"/>
      <c r="UA95" s="232"/>
      <c r="UB95" s="232"/>
      <c r="UC95" s="232"/>
      <c r="UD95" s="232"/>
      <c r="UE95" s="232"/>
      <c r="UF95" s="232"/>
      <c r="UG95" s="232"/>
      <c r="UH95" s="232"/>
      <c r="UI95" s="232"/>
      <c r="UJ95" s="232"/>
      <c r="UK95" s="232"/>
      <c r="UL95" s="232"/>
      <c r="UM95" s="232"/>
      <c r="UN95" s="232"/>
      <c r="UO95" s="232"/>
      <c r="UP95" s="232"/>
      <c r="UQ95" s="232"/>
      <c r="UR95" s="232"/>
      <c r="US95" s="232"/>
      <c r="UT95" s="232"/>
      <c r="UU95" s="232"/>
      <c r="UV95" s="232"/>
      <c r="UW95" s="232"/>
      <c r="UX95" s="232"/>
      <c r="UY95" s="232"/>
      <c r="UZ95" s="232"/>
      <c r="VA95" s="232"/>
      <c r="VB95" s="232"/>
      <c r="VC95" s="232"/>
      <c r="VD95" s="232"/>
      <c r="VE95" s="232"/>
      <c r="VF95" s="232"/>
      <c r="VG95" s="232"/>
      <c r="VH95" s="232"/>
      <c r="VI95" s="232"/>
      <c r="VJ95" s="232"/>
      <c r="VK95" s="232"/>
      <c r="VL95" s="232"/>
      <c r="VM95" s="232"/>
      <c r="VN95" s="232"/>
      <c r="VO95" s="232"/>
      <c r="VP95" s="232"/>
      <c r="VQ95" s="232"/>
      <c r="VR95" s="232"/>
      <c r="VS95" s="232"/>
      <c r="VT95" s="232"/>
      <c r="VU95" s="232"/>
      <c r="VV95" s="232"/>
      <c r="VW95" s="232"/>
      <c r="VX95" s="232"/>
      <c r="VY95" s="232"/>
      <c r="VZ95" s="232"/>
      <c r="WA95" s="232"/>
      <c r="WB95" s="232"/>
      <c r="WC95" s="232"/>
      <c r="WD95" s="232"/>
      <c r="WE95" s="232"/>
      <c r="WF95" s="232"/>
      <c r="WG95" s="232"/>
      <c r="WH95" s="232"/>
      <c r="WI95" s="232"/>
      <c r="WJ95" s="232"/>
      <c r="WK95" s="232"/>
      <c r="WL95" s="232"/>
      <c r="WM95" s="232"/>
      <c r="WN95" s="232"/>
      <c r="WO95" s="232"/>
      <c r="WP95" s="232"/>
      <c r="WQ95" s="232"/>
      <c r="WR95" s="232"/>
      <c r="WS95" s="232"/>
      <c r="WT95" s="232"/>
      <c r="WU95" s="232"/>
      <c r="WV95" s="232"/>
      <c r="WW95" s="232"/>
      <c r="WX95" s="232"/>
      <c r="WY95" s="232"/>
      <c r="WZ95" s="232"/>
      <c r="XA95" s="232"/>
      <c r="XB95" s="232"/>
      <c r="XC95" s="232"/>
      <c r="XD95" s="232"/>
      <c r="XE95" s="232"/>
      <c r="XF95" s="232"/>
      <c r="XG95" s="232"/>
      <c r="XH95" s="232"/>
      <c r="XI95" s="232"/>
      <c r="XJ95" s="232"/>
      <c r="XK95" s="232"/>
      <c r="XL95" s="232"/>
      <c r="XM95" s="232"/>
      <c r="XN95" s="232"/>
      <c r="XO95" s="232"/>
      <c r="XP95" s="232"/>
      <c r="XQ95" s="232"/>
      <c r="XR95" s="232"/>
      <c r="XS95" s="232"/>
      <c r="XT95" s="232"/>
      <c r="XU95" s="232"/>
      <c r="XV95" s="232"/>
      <c r="XW95" s="232"/>
      <c r="XX95" s="232"/>
      <c r="XY95" s="232"/>
      <c r="XZ95" s="232"/>
      <c r="YA95" s="232"/>
      <c r="YB95" s="232"/>
      <c r="YC95" s="232"/>
      <c r="YD95" s="232"/>
      <c r="YE95" s="232"/>
      <c r="YF95" s="232"/>
      <c r="YG95" s="232"/>
      <c r="YH95" s="232"/>
      <c r="YI95" s="232"/>
      <c r="YJ95" s="232"/>
      <c r="YK95" s="232"/>
      <c r="YL95" s="232"/>
      <c r="YM95" s="232"/>
      <c r="YN95" s="232"/>
      <c r="YO95" s="232"/>
      <c r="YP95" s="232"/>
      <c r="YQ95" s="232"/>
      <c r="YR95" s="232"/>
      <c r="YS95" s="232"/>
      <c r="YT95" s="232"/>
      <c r="YU95" s="232"/>
      <c r="YV95" s="232"/>
      <c r="YW95" s="232"/>
      <c r="YX95" s="232"/>
      <c r="YY95" s="232"/>
      <c r="YZ95" s="232"/>
      <c r="ZA95" s="232"/>
      <c r="ZB95" s="232"/>
      <c r="ZC95" s="232"/>
      <c r="ZD95" s="232"/>
      <c r="ZE95" s="232"/>
      <c r="ZF95" s="232"/>
      <c r="ZG95" s="232"/>
      <c r="ZH95" s="232"/>
      <c r="ZI95" s="232"/>
      <c r="ZJ95" s="232"/>
      <c r="ZK95" s="232"/>
      <c r="ZL95" s="232"/>
      <c r="ZM95" s="232"/>
      <c r="ZN95" s="232"/>
      <c r="ZO95" s="232"/>
      <c r="ZP95" s="232"/>
      <c r="ZQ95" s="232"/>
      <c r="ZR95" s="232"/>
      <c r="ZS95" s="232"/>
      <c r="ZT95" s="232"/>
      <c r="ZU95" s="232"/>
      <c r="ZV95" s="232"/>
      <c r="ZW95" s="232"/>
      <c r="ZX95" s="232"/>
      <c r="ZY95" s="232"/>
      <c r="ZZ95" s="232"/>
      <c r="AAA95" s="232"/>
      <c r="AAB95" s="232"/>
      <c r="AAC95" s="232"/>
      <c r="AAD95" s="232"/>
      <c r="AAE95" s="232"/>
      <c r="AAF95" s="232"/>
      <c r="AAG95" s="232"/>
      <c r="AAH95" s="232"/>
      <c r="AAI95" s="232"/>
      <c r="AAJ95" s="232"/>
      <c r="AAK95" s="232"/>
      <c r="AAL95" s="232"/>
      <c r="AAM95" s="232"/>
      <c r="AAN95" s="232"/>
      <c r="AAO95" s="232"/>
      <c r="AAP95" s="232"/>
      <c r="AAQ95" s="232"/>
      <c r="AAR95" s="232"/>
      <c r="AAS95" s="232"/>
      <c r="AAT95" s="232"/>
      <c r="AAU95" s="232"/>
      <c r="AAV95" s="232"/>
      <c r="AAW95" s="232"/>
      <c r="AAX95" s="232"/>
      <c r="AAY95" s="232"/>
      <c r="AAZ95" s="232"/>
      <c r="ABA95" s="232"/>
      <c r="ABB95" s="232"/>
      <c r="ABC95" s="232"/>
      <c r="ABD95" s="232"/>
      <c r="ABE95" s="232"/>
      <c r="ABF95" s="232"/>
      <c r="ABG95" s="232"/>
      <c r="ABH95" s="232"/>
      <c r="ABI95" s="232"/>
      <c r="ABJ95" s="232"/>
      <c r="ABK95" s="232"/>
      <c r="ABL95" s="232"/>
      <c r="ABM95" s="232"/>
      <c r="ABN95" s="232"/>
      <c r="ABO95" s="232"/>
      <c r="ABP95" s="232"/>
      <c r="ABQ95" s="232"/>
      <c r="ABR95" s="232"/>
      <c r="ABS95" s="232"/>
      <c r="ABT95" s="232"/>
      <c r="ABU95" s="232"/>
      <c r="ABV95" s="232"/>
      <c r="ABW95" s="232"/>
      <c r="ABX95" s="232"/>
      <c r="ABY95" s="232"/>
      <c r="ABZ95" s="232"/>
      <c r="ACA95" s="232"/>
      <c r="ACB95" s="232"/>
      <c r="ACC95" s="232"/>
      <c r="ACD95" s="232"/>
      <c r="ACE95" s="232"/>
      <c r="ACF95" s="232"/>
      <c r="ACG95" s="232"/>
      <c r="ACH95" s="232"/>
      <c r="ACI95" s="232"/>
      <c r="ACJ95" s="232"/>
      <c r="ACK95" s="232"/>
      <c r="ACL95" s="232"/>
      <c r="ACM95" s="232"/>
      <c r="ACN95" s="232"/>
      <c r="ACO95" s="232"/>
      <c r="ACP95" s="232"/>
      <c r="ACQ95" s="232"/>
      <c r="ACR95" s="232"/>
      <c r="ACS95" s="232"/>
      <c r="ACT95" s="232"/>
      <c r="ACU95" s="232"/>
      <c r="ACV95" s="232"/>
      <c r="ACW95" s="232"/>
      <c r="ACX95" s="232"/>
      <c r="ACY95" s="232"/>
      <c r="ACZ95" s="232"/>
      <c r="ADA95" s="232"/>
      <c r="ADB95" s="232"/>
      <c r="ADC95" s="232"/>
      <c r="ADD95" s="232"/>
      <c r="ADE95" s="232"/>
      <c r="ADF95" s="232"/>
      <c r="ADG95" s="232"/>
      <c r="ADH95" s="232"/>
      <c r="ADI95" s="232"/>
      <c r="ADJ95" s="232"/>
      <c r="ADK95" s="232"/>
      <c r="ADL95" s="232"/>
      <c r="ADM95" s="232"/>
      <c r="ADN95" s="232"/>
      <c r="ADO95" s="232"/>
      <c r="ADP95" s="232"/>
      <c r="ADQ95" s="232"/>
      <c r="ADR95" s="232"/>
      <c r="ADS95" s="232"/>
      <c r="ADT95" s="232"/>
      <c r="ADU95" s="232"/>
      <c r="ADV95" s="232"/>
      <c r="ADW95" s="232"/>
      <c r="ADX95" s="232"/>
      <c r="ADY95" s="232"/>
      <c r="ADZ95" s="232"/>
      <c r="AEA95" s="232"/>
      <c r="AEB95" s="232"/>
      <c r="AEC95" s="232"/>
      <c r="AED95" s="232"/>
      <c r="AEE95" s="232"/>
      <c r="AEF95" s="232"/>
      <c r="AEG95" s="232"/>
      <c r="AEH95" s="232"/>
      <c r="AEI95" s="232"/>
      <c r="AEJ95" s="232"/>
      <c r="AEK95" s="232"/>
      <c r="AEL95" s="232"/>
      <c r="AEM95" s="232"/>
      <c r="AEN95" s="232"/>
      <c r="AEO95" s="232"/>
      <c r="AEP95" s="232"/>
      <c r="AEQ95" s="232"/>
      <c r="AER95" s="232"/>
      <c r="AES95" s="232"/>
      <c r="AET95" s="232"/>
      <c r="AEU95" s="232"/>
      <c r="AEV95" s="232"/>
      <c r="AEW95" s="232"/>
      <c r="AEX95" s="232"/>
      <c r="AEY95" s="232"/>
      <c r="AEZ95" s="232"/>
      <c r="AFA95" s="232"/>
      <c r="AFB95" s="232"/>
      <c r="AFC95" s="232"/>
      <c r="AFD95" s="232"/>
      <c r="AFE95" s="232"/>
      <c r="AFF95" s="232"/>
      <c r="AFG95" s="232"/>
      <c r="AFH95" s="232"/>
      <c r="AFI95" s="232"/>
      <c r="AFJ95" s="232"/>
      <c r="AFK95" s="232"/>
      <c r="AFL95" s="232"/>
      <c r="AFM95" s="232"/>
      <c r="AFN95" s="232"/>
      <c r="AFO95" s="232"/>
      <c r="AFP95" s="232"/>
      <c r="AFQ95" s="232"/>
      <c r="AFR95" s="232"/>
      <c r="AFS95" s="232"/>
      <c r="AFT95" s="232"/>
      <c r="AFU95" s="232"/>
      <c r="AFV95" s="232"/>
      <c r="AFW95" s="232"/>
      <c r="AFX95" s="232"/>
      <c r="AFY95" s="232"/>
      <c r="AFZ95" s="232"/>
      <c r="AGA95" s="232"/>
      <c r="AGB95" s="232"/>
      <c r="AGC95" s="232"/>
      <c r="AGD95" s="232"/>
      <c r="AGE95" s="232"/>
      <c r="AGF95" s="232"/>
      <c r="AGG95" s="232"/>
      <c r="AGH95" s="232"/>
      <c r="AGI95" s="232"/>
      <c r="AGJ95" s="232"/>
      <c r="AGK95" s="232"/>
      <c r="AGL95" s="232"/>
      <c r="AGM95" s="232"/>
      <c r="AGN95" s="232"/>
      <c r="AGO95" s="232"/>
      <c r="AGP95" s="232"/>
      <c r="AGQ95" s="232"/>
      <c r="AGR95" s="232"/>
      <c r="AGS95" s="232"/>
      <c r="AGT95" s="232"/>
      <c r="AGU95" s="232"/>
      <c r="AGV95" s="232"/>
      <c r="AGW95" s="232"/>
      <c r="AGX95" s="232"/>
      <c r="AGY95" s="232"/>
      <c r="AGZ95" s="232"/>
      <c r="AHA95" s="232"/>
      <c r="AHB95" s="232"/>
      <c r="AHC95" s="232"/>
      <c r="AHD95" s="232"/>
      <c r="AHE95" s="232"/>
      <c r="AHF95" s="232"/>
      <c r="AHG95" s="232"/>
      <c r="AHH95" s="232"/>
      <c r="AHI95" s="232"/>
      <c r="AHJ95" s="232"/>
      <c r="AHK95" s="232"/>
      <c r="AHL95" s="232"/>
      <c r="AHM95" s="232"/>
      <c r="AHN95" s="232"/>
      <c r="AHO95" s="232"/>
      <c r="AHP95" s="232"/>
      <c r="AHQ95" s="232"/>
      <c r="AHR95" s="232"/>
      <c r="AHS95" s="232"/>
      <c r="AHT95" s="232"/>
      <c r="AHU95" s="232"/>
      <c r="AHV95" s="232"/>
      <c r="AHW95" s="232"/>
      <c r="AHX95" s="232"/>
      <c r="AHY95" s="232"/>
      <c r="AHZ95" s="232"/>
      <c r="AIA95" s="232"/>
      <c r="AIB95" s="232"/>
      <c r="AIC95" s="232"/>
      <c r="AID95" s="232"/>
      <c r="AIE95" s="232"/>
      <c r="AIF95" s="232"/>
      <c r="AIG95" s="232"/>
      <c r="AIH95" s="232"/>
      <c r="AII95" s="232"/>
      <c r="AIJ95" s="232"/>
      <c r="AIK95" s="232"/>
      <c r="AIL95" s="232"/>
      <c r="AIM95" s="232"/>
      <c r="AIN95" s="232"/>
      <c r="AIO95" s="232"/>
      <c r="AIP95" s="232"/>
      <c r="AIQ95" s="232"/>
      <c r="AIR95" s="232"/>
      <c r="AIS95" s="232"/>
      <c r="AIT95" s="232"/>
      <c r="AIU95" s="232"/>
      <c r="AIV95" s="232"/>
      <c r="AIW95" s="232"/>
      <c r="AIX95" s="232"/>
      <c r="AIY95" s="232"/>
      <c r="AIZ95" s="232"/>
      <c r="AJA95" s="232"/>
      <c r="AJB95" s="232"/>
      <c r="AJC95" s="232"/>
      <c r="AJD95" s="232"/>
      <c r="AJE95" s="232"/>
      <c r="AJF95" s="232"/>
      <c r="AJG95" s="232"/>
      <c r="AJH95" s="232"/>
      <c r="AJI95" s="232"/>
      <c r="AJJ95" s="232"/>
      <c r="AJK95" s="232"/>
      <c r="AJL95" s="232"/>
      <c r="AJM95" s="232"/>
      <c r="AJN95" s="232"/>
      <c r="AJO95" s="232"/>
      <c r="AJP95" s="232"/>
      <c r="AJQ95" s="232"/>
      <c r="AJR95" s="232"/>
      <c r="AJS95" s="232"/>
      <c r="AJT95" s="232"/>
      <c r="AJU95" s="232"/>
      <c r="AJV95" s="232"/>
      <c r="AJW95" s="232"/>
      <c r="AJX95" s="232"/>
      <c r="AJY95" s="232"/>
      <c r="AJZ95" s="232"/>
      <c r="AKA95" s="232"/>
      <c r="AKB95" s="232"/>
      <c r="AKC95" s="232"/>
      <c r="AKD95" s="232"/>
      <c r="AKE95" s="232"/>
      <c r="AKF95" s="232"/>
      <c r="AKG95" s="232"/>
      <c r="AKH95" s="232"/>
      <c r="AKI95" s="232"/>
      <c r="AKJ95" s="232"/>
      <c r="AKK95" s="232"/>
      <c r="AKL95" s="232"/>
      <c r="AKM95" s="232"/>
      <c r="AKN95" s="232"/>
      <c r="AKO95" s="232"/>
      <c r="AKP95" s="232"/>
      <c r="AKQ95" s="232"/>
      <c r="AKR95" s="232"/>
      <c r="AKS95" s="232"/>
      <c r="AKT95" s="232"/>
      <c r="AKU95" s="232"/>
      <c r="AKV95" s="232"/>
      <c r="AKW95" s="232"/>
      <c r="AKX95" s="232"/>
      <c r="AKY95" s="232"/>
      <c r="AKZ95" s="232"/>
      <c r="ALA95" s="232"/>
      <c r="ALB95" s="232"/>
      <c r="ALC95" s="232"/>
      <c r="ALD95" s="232"/>
      <c r="ALE95" s="232"/>
      <c r="ALF95" s="232"/>
      <c r="ALG95" s="232"/>
      <c r="ALH95" s="232"/>
      <c r="ALI95" s="232"/>
      <c r="ALJ95" s="232"/>
      <c r="ALK95" s="232"/>
      <c r="ALL95" s="232"/>
      <c r="ALM95" s="232"/>
      <c r="ALN95" s="232"/>
      <c r="ALO95" s="232"/>
      <c r="ALP95" s="232"/>
      <c r="ALQ95" s="232"/>
      <c r="ALR95" s="232"/>
      <c r="ALS95" s="232"/>
      <c r="ALT95" s="232"/>
      <c r="ALU95" s="232"/>
      <c r="ALV95" s="232"/>
      <c r="ALW95" s="232"/>
      <c r="ALX95" s="232"/>
      <c r="ALY95" s="232"/>
      <c r="ALZ95" s="232"/>
      <c r="AMA95" s="232"/>
      <c r="AMB95" s="232"/>
      <c r="AMC95" s="232"/>
      <c r="AMD95" s="232"/>
      <c r="AME95" s="232"/>
      <c r="AMF95" s="232"/>
      <c r="AMG95" s="232"/>
      <c r="AMH95" s="232"/>
      <c r="AMI95" s="232"/>
      <c r="AMJ95" s="232"/>
      <c r="AMK95" s="232"/>
      <c r="AML95" s="232"/>
      <c r="AMM95" s="232"/>
      <c r="AMN95" s="232"/>
      <c r="AMO95" s="232"/>
      <c r="AMP95" s="232"/>
      <c r="AMQ95" s="232"/>
      <c r="AMR95" s="232"/>
      <c r="AMS95" s="232"/>
      <c r="AMT95" s="232"/>
      <c r="AMU95" s="232"/>
      <c r="AMV95" s="232"/>
      <c r="AMW95" s="232"/>
      <c r="AMX95" s="232"/>
      <c r="AMY95" s="232"/>
      <c r="AMZ95" s="232"/>
      <c r="ANA95" s="232"/>
      <c r="ANB95" s="232"/>
      <c r="ANC95" s="232"/>
      <c r="AND95" s="232"/>
      <c r="ANE95" s="232"/>
      <c r="ANF95" s="232"/>
      <c r="ANG95" s="232"/>
      <c r="ANH95" s="232"/>
      <c r="ANI95" s="232"/>
      <c r="ANJ95" s="232"/>
      <c r="ANK95" s="232"/>
      <c r="ANL95" s="232"/>
      <c r="ANM95" s="232"/>
      <c r="ANN95" s="232"/>
      <c r="ANO95" s="232"/>
      <c r="ANP95" s="232"/>
      <c r="ANQ95" s="232"/>
      <c r="ANR95" s="232"/>
      <c r="ANS95" s="232"/>
      <c r="ANT95" s="232"/>
      <c r="ANU95" s="232"/>
      <c r="ANV95" s="232"/>
      <c r="ANW95" s="232"/>
      <c r="ANX95" s="232"/>
      <c r="ANY95" s="232"/>
      <c r="ANZ95" s="232"/>
      <c r="AOA95" s="232"/>
      <c r="AOB95" s="232"/>
      <c r="AOC95" s="232"/>
      <c r="AOD95" s="232"/>
      <c r="AOE95" s="232"/>
      <c r="AOF95" s="232"/>
      <c r="AOG95" s="232"/>
      <c r="AOH95" s="232"/>
      <c r="AOI95" s="232"/>
      <c r="AOJ95" s="232"/>
      <c r="AOK95" s="232"/>
      <c r="AOL95" s="232"/>
      <c r="AOM95" s="232"/>
      <c r="AON95" s="232"/>
      <c r="AOO95" s="232"/>
      <c r="AOP95" s="232"/>
      <c r="AOQ95" s="232"/>
      <c r="AOR95" s="232"/>
      <c r="AOS95" s="232"/>
      <c r="AOT95" s="232"/>
      <c r="AOU95" s="232"/>
      <c r="AOV95" s="232"/>
      <c r="AOW95" s="232"/>
      <c r="AOX95" s="232"/>
      <c r="AOY95" s="232"/>
      <c r="AOZ95" s="232"/>
      <c r="APA95" s="232"/>
      <c r="APB95" s="232"/>
      <c r="APC95" s="232"/>
      <c r="APD95" s="232"/>
      <c r="APE95" s="232"/>
      <c r="APF95" s="232"/>
      <c r="APG95" s="232"/>
      <c r="APH95" s="232"/>
      <c r="API95" s="232"/>
      <c r="APJ95" s="232"/>
      <c r="APK95" s="232"/>
      <c r="APL95" s="232"/>
      <c r="APM95" s="232"/>
      <c r="APN95" s="232"/>
      <c r="APO95" s="232"/>
      <c r="APP95" s="232"/>
      <c r="APQ95" s="232"/>
      <c r="APR95" s="232"/>
      <c r="APS95" s="232"/>
      <c r="APT95" s="232"/>
      <c r="APU95" s="232"/>
      <c r="APV95" s="232"/>
      <c r="APW95" s="232"/>
      <c r="APX95" s="232"/>
      <c r="APY95" s="232"/>
      <c r="APZ95" s="232"/>
      <c r="AQA95" s="232"/>
      <c r="AQB95" s="232"/>
      <c r="AQC95" s="232"/>
      <c r="AQD95" s="232"/>
      <c r="AQE95" s="232"/>
      <c r="AQF95" s="232"/>
      <c r="AQG95" s="232"/>
      <c r="AQH95" s="232"/>
      <c r="AQI95" s="232"/>
      <c r="AQJ95" s="232"/>
      <c r="AQK95" s="232"/>
      <c r="AQL95" s="232"/>
      <c r="AQM95" s="232"/>
      <c r="AQN95" s="232"/>
      <c r="AQO95" s="232"/>
      <c r="AQP95" s="232"/>
      <c r="AQQ95" s="232"/>
      <c r="AQR95" s="232"/>
      <c r="AQS95" s="232"/>
      <c r="AQT95" s="232"/>
      <c r="AQU95" s="232"/>
      <c r="AQV95" s="232"/>
      <c r="AQW95" s="232"/>
      <c r="AQX95" s="232"/>
      <c r="AQY95" s="232"/>
      <c r="AQZ95" s="232"/>
      <c r="ARA95" s="232"/>
      <c r="ARB95" s="232"/>
      <c r="ARC95" s="232"/>
      <c r="ARD95" s="232"/>
      <c r="ARE95" s="232"/>
      <c r="ARF95" s="232"/>
      <c r="ARG95" s="232"/>
      <c r="ARH95" s="232"/>
      <c r="ARI95" s="232"/>
      <c r="ARJ95" s="232"/>
      <c r="ARK95" s="232"/>
      <c r="ARL95" s="232"/>
      <c r="ARM95" s="232"/>
      <c r="ARN95" s="232"/>
      <c r="ARO95" s="232"/>
      <c r="ARP95" s="232"/>
      <c r="ARQ95" s="232"/>
      <c r="ARR95" s="232"/>
      <c r="ARS95" s="232"/>
      <c r="ART95" s="232"/>
      <c r="ARU95" s="232"/>
      <c r="ARV95" s="232"/>
      <c r="ARW95" s="232"/>
      <c r="ARX95" s="232"/>
      <c r="ARY95" s="232"/>
      <c r="ARZ95" s="232"/>
      <c r="ASA95" s="232"/>
      <c r="ASB95" s="232"/>
      <c r="ASC95" s="232"/>
      <c r="ASD95" s="232"/>
      <c r="ASE95" s="232"/>
      <c r="ASF95" s="232"/>
      <c r="ASG95" s="232"/>
      <c r="ASH95" s="232"/>
      <c r="ASI95" s="232"/>
      <c r="ASJ95" s="232"/>
      <c r="ASK95" s="232"/>
      <c r="ASL95" s="232"/>
      <c r="ASM95" s="232"/>
      <c r="ASN95" s="232"/>
      <c r="ASO95" s="232"/>
      <c r="ASP95" s="232"/>
      <c r="ASQ95" s="232"/>
      <c r="ASR95" s="232"/>
      <c r="ASS95" s="232"/>
      <c r="AST95" s="232"/>
      <c r="ASU95" s="232"/>
      <c r="ASV95" s="232"/>
      <c r="ASW95" s="232"/>
      <c r="ASX95" s="232"/>
      <c r="ASY95" s="232"/>
      <c r="ASZ95" s="232"/>
      <c r="ATA95" s="232"/>
      <c r="ATB95" s="232"/>
      <c r="ATC95" s="232"/>
      <c r="ATD95" s="232"/>
      <c r="ATE95" s="232"/>
      <c r="ATF95" s="232"/>
      <c r="ATG95" s="232"/>
      <c r="ATH95" s="232"/>
      <c r="ATI95" s="232"/>
      <c r="ATJ95" s="232"/>
      <c r="ATK95" s="232"/>
      <c r="ATL95" s="232"/>
      <c r="ATM95" s="232"/>
      <c r="ATN95" s="232"/>
      <c r="ATO95" s="232"/>
      <c r="ATP95" s="232"/>
      <c r="ATQ95" s="232"/>
      <c r="ATR95" s="232"/>
      <c r="ATS95" s="232"/>
      <c r="ATT95" s="232"/>
      <c r="ATU95" s="232"/>
      <c r="ATV95" s="232"/>
      <c r="ATW95" s="232"/>
      <c r="ATX95" s="232"/>
      <c r="ATY95" s="232"/>
      <c r="ATZ95" s="232"/>
      <c r="AUA95" s="232"/>
      <c r="AUB95" s="232"/>
      <c r="AUC95" s="232"/>
      <c r="AUD95" s="232"/>
      <c r="AUE95" s="232"/>
      <c r="AUF95" s="232"/>
      <c r="AUG95" s="232"/>
      <c r="AUH95" s="232"/>
      <c r="AUI95" s="232"/>
      <c r="AUJ95" s="232"/>
      <c r="AUK95" s="232"/>
      <c r="AUL95" s="232"/>
      <c r="AUM95" s="232"/>
      <c r="AUN95" s="232"/>
      <c r="AUO95" s="232"/>
      <c r="AUP95" s="232"/>
      <c r="AUQ95" s="232"/>
      <c r="AUR95" s="232"/>
      <c r="AUS95" s="232"/>
      <c r="AUT95" s="232"/>
      <c r="AUU95" s="232"/>
      <c r="AUV95" s="232"/>
      <c r="AUW95" s="232"/>
      <c r="AUX95" s="232"/>
      <c r="AUY95" s="232"/>
      <c r="AUZ95" s="232"/>
      <c r="AVA95" s="232"/>
      <c r="AVB95" s="232"/>
      <c r="AVC95" s="232"/>
      <c r="AVD95" s="232"/>
      <c r="AVE95" s="232"/>
      <c r="AVF95" s="232"/>
      <c r="AVG95" s="232"/>
      <c r="AVH95" s="232"/>
      <c r="AVI95" s="232"/>
      <c r="AVJ95" s="232"/>
      <c r="AVK95" s="232"/>
      <c r="AVL95" s="232"/>
      <c r="AVM95" s="232"/>
      <c r="AVN95" s="232"/>
      <c r="AVO95" s="232"/>
      <c r="AVP95" s="232"/>
      <c r="AVQ95" s="232"/>
      <c r="AVR95" s="232"/>
      <c r="AVS95" s="232"/>
      <c r="AVT95" s="232"/>
      <c r="AVU95" s="232"/>
      <c r="AVV95" s="232"/>
      <c r="AVW95" s="232"/>
      <c r="AVX95" s="232"/>
      <c r="AVY95" s="232"/>
      <c r="AVZ95" s="232"/>
      <c r="AWA95" s="232"/>
      <c r="AWB95" s="232"/>
      <c r="AWC95" s="232"/>
      <c r="AWD95" s="232"/>
      <c r="AWE95" s="232"/>
      <c r="AWF95" s="232"/>
      <c r="AWG95" s="232"/>
      <c r="AWH95" s="232"/>
      <c r="AWI95" s="232"/>
      <c r="AWJ95" s="232"/>
      <c r="AWK95" s="232"/>
      <c r="AWL95" s="232"/>
      <c r="AWM95" s="232"/>
      <c r="AWN95" s="232"/>
      <c r="AWO95" s="232"/>
      <c r="AWP95" s="232"/>
      <c r="AWQ95" s="232"/>
      <c r="AWR95" s="232"/>
      <c r="AWS95" s="232"/>
      <c r="AWT95" s="232"/>
      <c r="AWU95" s="232"/>
      <c r="AWV95" s="232"/>
      <c r="AWW95" s="232"/>
      <c r="AWX95" s="232"/>
      <c r="AWY95" s="232"/>
      <c r="AWZ95" s="232"/>
      <c r="AXA95" s="232"/>
      <c r="AXB95" s="232"/>
      <c r="AXC95" s="232"/>
      <c r="AXD95" s="232"/>
      <c r="AXE95" s="232"/>
      <c r="AXF95" s="232"/>
      <c r="AXG95" s="232"/>
      <c r="AXH95" s="232"/>
      <c r="AXI95" s="232"/>
      <c r="AXJ95" s="232"/>
      <c r="AXK95" s="232"/>
      <c r="AXL95" s="232"/>
      <c r="AXM95" s="232"/>
      <c r="AXN95" s="232"/>
      <c r="AXO95" s="232"/>
      <c r="AXP95" s="232"/>
      <c r="AXQ95" s="232"/>
      <c r="AXR95" s="232"/>
      <c r="AXS95" s="232"/>
      <c r="AXT95" s="232"/>
      <c r="AXU95" s="232"/>
      <c r="AXV95" s="232"/>
      <c r="AXW95" s="232"/>
      <c r="AXX95" s="232"/>
      <c r="AXY95" s="232"/>
      <c r="AXZ95" s="232"/>
      <c r="AYA95" s="232"/>
      <c r="AYB95" s="232"/>
      <c r="AYC95" s="232"/>
      <c r="AYD95" s="232"/>
      <c r="AYE95" s="232"/>
      <c r="AYF95" s="232"/>
      <c r="AYG95" s="232"/>
      <c r="AYH95" s="232"/>
      <c r="AYI95" s="232"/>
      <c r="AYJ95" s="232"/>
      <c r="AYK95" s="232"/>
      <c r="AYL95" s="232"/>
      <c r="AYM95" s="232"/>
      <c r="AYN95" s="232"/>
      <c r="AYO95" s="232"/>
      <c r="AYP95" s="232"/>
      <c r="AYQ95" s="232"/>
      <c r="AYR95" s="232"/>
      <c r="AYS95" s="232"/>
      <c r="AYT95" s="232"/>
      <c r="AYU95" s="232"/>
      <c r="AYV95" s="232"/>
      <c r="AYW95" s="232"/>
      <c r="AYX95" s="232"/>
      <c r="AYY95" s="232"/>
      <c r="AYZ95" s="232"/>
      <c r="AZA95" s="232"/>
      <c r="AZB95" s="232"/>
      <c r="AZC95" s="232"/>
      <c r="AZD95" s="232"/>
      <c r="AZE95" s="232"/>
      <c r="AZF95" s="232"/>
      <c r="AZG95" s="232"/>
      <c r="AZH95" s="232"/>
      <c r="AZI95" s="232"/>
      <c r="AZJ95" s="232"/>
      <c r="AZK95" s="232"/>
      <c r="AZL95" s="232"/>
      <c r="AZM95" s="232"/>
      <c r="AZN95" s="232"/>
      <c r="AZO95" s="232"/>
      <c r="AZP95" s="232"/>
      <c r="AZQ95" s="232"/>
      <c r="AZR95" s="232"/>
      <c r="AZS95" s="232"/>
      <c r="AZT95" s="232"/>
      <c r="AZU95" s="232"/>
      <c r="AZV95" s="232"/>
      <c r="AZW95" s="232"/>
      <c r="AZX95" s="232"/>
      <c r="AZY95" s="232"/>
      <c r="AZZ95" s="232"/>
      <c r="BAA95" s="232"/>
      <c r="BAB95" s="232"/>
      <c r="BAC95" s="232"/>
      <c r="BAD95" s="232"/>
      <c r="BAE95" s="232"/>
      <c r="BAF95" s="232"/>
      <c r="BAG95" s="232"/>
      <c r="BAH95" s="232"/>
      <c r="BAI95" s="232"/>
      <c r="BAJ95" s="232"/>
      <c r="BAK95" s="232"/>
      <c r="BAL95" s="232"/>
      <c r="BAM95" s="232"/>
      <c r="BAN95" s="232"/>
      <c r="BAO95" s="232"/>
      <c r="BAP95" s="232"/>
      <c r="BAQ95" s="232"/>
      <c r="BAR95" s="232"/>
      <c r="BAS95" s="232"/>
      <c r="BAT95" s="232"/>
      <c r="BAU95" s="232"/>
      <c r="BAV95" s="232"/>
      <c r="BAW95" s="232"/>
      <c r="BAX95" s="232"/>
      <c r="BAY95" s="232"/>
      <c r="BAZ95" s="232"/>
      <c r="BBA95" s="232"/>
      <c r="BBB95" s="232"/>
      <c r="BBC95" s="232"/>
      <c r="BBD95" s="232"/>
      <c r="BBE95" s="232"/>
      <c r="BBF95" s="232"/>
      <c r="BBG95" s="232"/>
      <c r="BBH95" s="232"/>
      <c r="BBI95" s="232"/>
      <c r="BBJ95" s="232"/>
      <c r="BBK95" s="232"/>
      <c r="BBL95" s="232"/>
      <c r="BBM95" s="232"/>
      <c r="BBN95" s="232"/>
      <c r="BBO95" s="232"/>
      <c r="BBP95" s="232"/>
      <c r="BBQ95" s="232"/>
      <c r="BBR95" s="232"/>
      <c r="BBS95" s="232"/>
      <c r="BBT95" s="232"/>
      <c r="BBU95" s="232"/>
      <c r="BBV95" s="232"/>
      <c r="BBW95" s="232"/>
      <c r="BBX95" s="232"/>
      <c r="BBY95" s="232"/>
      <c r="BBZ95" s="232"/>
      <c r="BCA95" s="232"/>
      <c r="BCB95" s="232"/>
      <c r="BCC95" s="232"/>
      <c r="BCD95" s="232"/>
      <c r="BCE95" s="232"/>
      <c r="BCF95" s="232"/>
      <c r="BCG95" s="232"/>
      <c r="BCH95" s="232"/>
      <c r="BCI95" s="232"/>
      <c r="BCJ95" s="232"/>
      <c r="BCK95" s="232"/>
      <c r="BCL95" s="232"/>
      <c r="BCM95" s="232"/>
      <c r="BCN95" s="232"/>
      <c r="BCO95" s="232"/>
      <c r="BCP95" s="232"/>
      <c r="BCQ95" s="232"/>
      <c r="BCR95" s="232"/>
      <c r="BCS95" s="232"/>
      <c r="BCT95" s="232"/>
      <c r="BCU95" s="232"/>
      <c r="BCV95" s="232"/>
      <c r="BCW95" s="232"/>
      <c r="BCX95" s="232"/>
      <c r="BCY95" s="232"/>
      <c r="BCZ95" s="232"/>
      <c r="BDA95" s="232"/>
      <c r="BDB95" s="232"/>
      <c r="BDC95" s="232"/>
      <c r="BDD95" s="232"/>
      <c r="BDE95" s="232"/>
      <c r="BDF95" s="232"/>
      <c r="BDG95" s="232"/>
      <c r="BDH95" s="232"/>
      <c r="BDI95" s="232"/>
      <c r="BDJ95" s="232"/>
      <c r="BDK95" s="232"/>
      <c r="BDL95" s="232"/>
      <c r="BDM95" s="232"/>
      <c r="BDN95" s="232"/>
      <c r="BDO95" s="232"/>
      <c r="BDP95" s="232"/>
      <c r="BDQ95" s="232"/>
      <c r="BDR95" s="232"/>
      <c r="BDS95" s="232"/>
      <c r="BDT95" s="232"/>
      <c r="BDU95" s="232"/>
      <c r="BDV95" s="232"/>
      <c r="BDW95" s="232"/>
      <c r="BDX95" s="232"/>
      <c r="BDY95" s="232"/>
      <c r="BDZ95" s="232"/>
      <c r="BEA95" s="232"/>
      <c r="BEB95" s="232"/>
      <c r="BEC95" s="232"/>
      <c r="BED95" s="232"/>
      <c r="BEE95" s="232"/>
      <c r="BEF95" s="232"/>
      <c r="BEG95" s="232"/>
      <c r="BEH95" s="232"/>
      <c r="BEI95" s="232"/>
      <c r="BEJ95" s="232"/>
      <c r="BEK95" s="232"/>
      <c r="BEL95" s="232"/>
      <c r="BEM95" s="232"/>
      <c r="BEN95" s="232"/>
      <c r="BEO95" s="232"/>
      <c r="BEP95" s="232"/>
      <c r="BEQ95" s="232"/>
      <c r="BER95" s="232"/>
      <c r="BES95" s="232"/>
      <c r="BET95" s="232"/>
      <c r="BEU95" s="232"/>
      <c r="BEV95" s="232"/>
      <c r="BEW95" s="232"/>
      <c r="BEX95" s="232"/>
      <c r="BEY95" s="232"/>
      <c r="BEZ95" s="232"/>
      <c r="BFA95" s="232"/>
      <c r="BFB95" s="232"/>
      <c r="BFC95" s="232"/>
      <c r="BFD95" s="232"/>
      <c r="BFE95" s="232"/>
      <c r="BFF95" s="232"/>
      <c r="BFG95" s="232"/>
      <c r="BFH95" s="232"/>
      <c r="BFI95" s="232"/>
      <c r="BFJ95" s="232"/>
      <c r="BFK95" s="232"/>
      <c r="BFL95" s="232"/>
      <c r="BFM95" s="232"/>
      <c r="BFN95" s="232"/>
      <c r="BFO95" s="232"/>
      <c r="BFP95" s="232"/>
      <c r="BFQ95" s="232"/>
      <c r="BFR95" s="232"/>
      <c r="BFS95" s="232"/>
      <c r="BFT95" s="232"/>
      <c r="BFU95" s="232"/>
      <c r="BFV95" s="232"/>
      <c r="BFW95" s="232"/>
      <c r="BFX95" s="232"/>
      <c r="BFY95" s="232"/>
      <c r="BFZ95" s="232"/>
      <c r="BGA95" s="232"/>
      <c r="BGB95" s="232"/>
      <c r="BGC95" s="232"/>
      <c r="BGD95" s="232"/>
      <c r="BGE95" s="232"/>
      <c r="BGF95" s="232"/>
      <c r="BGG95" s="232"/>
      <c r="BGH95" s="232"/>
      <c r="BGI95" s="232"/>
      <c r="BGJ95" s="232"/>
      <c r="BGK95" s="232"/>
      <c r="BGL95" s="232"/>
      <c r="BGM95" s="232"/>
      <c r="BGN95" s="232"/>
      <c r="BGO95" s="232"/>
      <c r="BGP95" s="232"/>
      <c r="BGQ95" s="232"/>
      <c r="BGR95" s="232"/>
      <c r="BGS95" s="232"/>
      <c r="BGT95" s="232"/>
      <c r="BGU95" s="232"/>
      <c r="BGV95" s="232"/>
      <c r="BGW95" s="232"/>
      <c r="BGX95" s="232"/>
      <c r="BGY95" s="232"/>
      <c r="BGZ95" s="232"/>
      <c r="BHA95" s="232"/>
      <c r="BHB95" s="232"/>
      <c r="BHC95" s="232"/>
      <c r="BHD95" s="232"/>
      <c r="BHE95" s="232"/>
      <c r="BHF95" s="232"/>
      <c r="BHG95" s="232"/>
      <c r="BHH95" s="232"/>
      <c r="BHI95" s="232"/>
      <c r="BHJ95" s="232"/>
      <c r="BHK95" s="232"/>
      <c r="BHL95" s="232"/>
      <c r="BHM95" s="232"/>
      <c r="BHN95" s="232"/>
      <c r="BHO95" s="232"/>
      <c r="BHP95" s="232"/>
      <c r="BHQ95" s="232"/>
      <c r="BHR95" s="232"/>
      <c r="BHS95" s="232"/>
      <c r="BHT95" s="232"/>
      <c r="BHU95" s="232"/>
      <c r="BHV95" s="232"/>
      <c r="BHW95" s="232"/>
      <c r="BHX95" s="232"/>
      <c r="BHY95" s="232"/>
      <c r="BHZ95" s="232"/>
      <c r="BIA95" s="232"/>
      <c r="BIB95" s="232"/>
      <c r="BIC95" s="232"/>
      <c r="BID95" s="232"/>
      <c r="BIE95" s="232"/>
      <c r="BIF95" s="232"/>
      <c r="BIG95" s="232"/>
      <c r="BIH95" s="232"/>
      <c r="BII95" s="232"/>
      <c r="BIJ95" s="232"/>
      <c r="BIK95" s="232"/>
      <c r="BIL95" s="232"/>
      <c r="BIM95" s="232"/>
      <c r="BIN95" s="232"/>
      <c r="BIO95" s="232"/>
      <c r="BIP95" s="232"/>
      <c r="BIQ95" s="232"/>
      <c r="BIR95" s="232"/>
      <c r="BIS95" s="232"/>
      <c r="BIT95" s="232"/>
      <c r="BIU95" s="232"/>
      <c r="BIV95" s="232"/>
      <c r="BIW95" s="232"/>
      <c r="BIX95" s="232"/>
      <c r="BIY95" s="232"/>
      <c r="BIZ95" s="232"/>
      <c r="BJA95" s="232"/>
      <c r="BJB95" s="232"/>
      <c r="BJC95" s="232"/>
      <c r="BJD95" s="232"/>
      <c r="BJE95" s="232"/>
      <c r="BJF95" s="232"/>
      <c r="BJG95" s="232"/>
      <c r="BJH95" s="232"/>
      <c r="BJI95" s="232"/>
      <c r="BJJ95" s="232"/>
      <c r="BJK95" s="232"/>
      <c r="BJL95" s="232"/>
      <c r="BJM95" s="232"/>
      <c r="BJN95" s="232"/>
      <c r="BJO95" s="232"/>
      <c r="BJP95" s="232"/>
      <c r="BJQ95" s="232"/>
      <c r="BJR95" s="232"/>
      <c r="BJS95" s="232"/>
      <c r="BJT95" s="232"/>
      <c r="BJU95" s="232"/>
      <c r="BJV95" s="232"/>
      <c r="BJW95" s="232"/>
      <c r="BJX95" s="232"/>
      <c r="BJY95" s="232"/>
      <c r="BJZ95" s="232"/>
      <c r="BKA95" s="232"/>
      <c r="BKB95" s="232"/>
      <c r="BKC95" s="232"/>
      <c r="BKD95" s="232"/>
      <c r="BKE95" s="232"/>
      <c r="BKF95" s="232"/>
      <c r="BKG95" s="232"/>
      <c r="BKH95" s="232"/>
      <c r="BKI95" s="232"/>
      <c r="BKJ95" s="232"/>
      <c r="BKK95" s="232"/>
      <c r="BKL95" s="232"/>
      <c r="BKM95" s="232"/>
      <c r="BKN95" s="232"/>
      <c r="BKO95" s="232"/>
      <c r="BKP95" s="232"/>
      <c r="BKQ95" s="232"/>
      <c r="BKR95" s="232"/>
      <c r="BKS95" s="232"/>
      <c r="BKT95" s="232"/>
      <c r="BKU95" s="232"/>
      <c r="BKV95" s="232"/>
      <c r="BKW95" s="232"/>
      <c r="BKX95" s="232"/>
      <c r="BKY95" s="232"/>
      <c r="BKZ95" s="232"/>
      <c r="BLA95" s="232"/>
      <c r="BLB95" s="232"/>
      <c r="BLC95" s="232"/>
      <c r="BLD95" s="232"/>
      <c r="BLE95" s="232"/>
      <c r="BLF95" s="232"/>
      <c r="BLG95" s="232"/>
      <c r="BLH95" s="232"/>
      <c r="BLI95" s="232"/>
      <c r="BLJ95" s="232"/>
      <c r="BLK95" s="232"/>
      <c r="BLL95" s="232"/>
      <c r="BLM95" s="232"/>
      <c r="BLN95" s="232"/>
      <c r="BLO95" s="232"/>
      <c r="BLP95" s="232"/>
      <c r="BLQ95" s="232"/>
      <c r="BLR95" s="232"/>
      <c r="BLS95" s="232"/>
      <c r="BLT95" s="232"/>
      <c r="BLU95" s="232"/>
      <c r="BLV95" s="232"/>
      <c r="BLW95" s="232"/>
      <c r="BLX95" s="232"/>
      <c r="BLY95" s="232"/>
      <c r="BLZ95" s="232"/>
      <c r="BMA95" s="232"/>
      <c r="BMB95" s="232"/>
      <c r="BMC95" s="232"/>
      <c r="BMD95" s="232"/>
      <c r="BME95" s="232"/>
      <c r="BMF95" s="232"/>
      <c r="BMG95" s="232"/>
      <c r="BMH95" s="232"/>
      <c r="BMI95" s="232"/>
      <c r="BMJ95" s="232"/>
      <c r="BMK95" s="232"/>
      <c r="BML95" s="232"/>
      <c r="BMM95" s="232"/>
      <c r="BMN95" s="232"/>
      <c r="BMO95" s="232"/>
      <c r="BMP95" s="232"/>
      <c r="BMQ95" s="232"/>
      <c r="BMR95" s="232"/>
      <c r="BMS95" s="232"/>
      <c r="BMT95" s="232"/>
      <c r="BMU95" s="232"/>
      <c r="BMV95" s="232"/>
      <c r="BMW95" s="232"/>
      <c r="BMX95" s="232"/>
      <c r="BMY95" s="232"/>
      <c r="BMZ95" s="232"/>
      <c r="BNA95" s="232"/>
      <c r="BNB95" s="232"/>
      <c r="BNC95" s="232"/>
      <c r="BND95" s="232"/>
      <c r="BNE95" s="232"/>
      <c r="BNF95" s="232"/>
      <c r="BNG95" s="232"/>
      <c r="BNH95" s="232"/>
      <c r="BNI95" s="232"/>
      <c r="BNJ95" s="232"/>
      <c r="BNK95" s="232"/>
      <c r="BNL95" s="232"/>
      <c r="BNM95" s="232"/>
      <c r="BNN95" s="232"/>
      <c r="BNO95" s="232"/>
      <c r="BNP95" s="232"/>
      <c r="BNQ95" s="232"/>
      <c r="BNR95" s="232"/>
      <c r="BNS95" s="232"/>
      <c r="BNT95" s="232"/>
      <c r="BNU95" s="232"/>
      <c r="BNV95" s="232"/>
      <c r="BNW95" s="232"/>
      <c r="BNX95" s="232"/>
      <c r="BNY95" s="232"/>
      <c r="BNZ95" s="232"/>
      <c r="BOA95" s="232"/>
      <c r="BOB95" s="232"/>
      <c r="BOC95" s="232"/>
      <c r="BOD95" s="232"/>
      <c r="BOE95" s="232"/>
      <c r="BOF95" s="232"/>
      <c r="BOG95" s="232"/>
      <c r="BOH95" s="232"/>
      <c r="BOI95" s="232"/>
      <c r="BOJ95" s="232"/>
      <c r="BOK95" s="232"/>
      <c r="BOL95" s="232"/>
      <c r="BOM95" s="232"/>
      <c r="BON95" s="232"/>
      <c r="BOO95" s="232"/>
      <c r="BOP95" s="232"/>
      <c r="BOQ95" s="232"/>
      <c r="BOR95" s="232"/>
      <c r="BOS95" s="232"/>
      <c r="BOT95" s="232"/>
      <c r="BOU95" s="232"/>
      <c r="BOV95" s="232"/>
      <c r="BOW95" s="232"/>
      <c r="BOX95" s="232"/>
      <c r="BOY95" s="232"/>
      <c r="BOZ95" s="232"/>
      <c r="BPA95" s="232"/>
      <c r="BPB95" s="232"/>
      <c r="BPC95" s="232"/>
      <c r="BPD95" s="232"/>
      <c r="BPE95" s="232"/>
      <c r="BPF95" s="232"/>
      <c r="BPG95" s="232"/>
      <c r="BPH95" s="232"/>
      <c r="BPI95" s="232"/>
      <c r="BPJ95" s="232"/>
      <c r="BPK95" s="232"/>
      <c r="BPL95" s="232"/>
      <c r="BPM95" s="232"/>
      <c r="BPN95" s="232"/>
      <c r="BPO95" s="232"/>
      <c r="BPP95" s="232"/>
      <c r="BPQ95" s="232"/>
      <c r="BPR95" s="232"/>
      <c r="BPS95" s="232"/>
      <c r="BPT95" s="232"/>
      <c r="BPU95" s="232"/>
      <c r="BPV95" s="232"/>
      <c r="BPW95" s="232"/>
      <c r="BPX95" s="232"/>
      <c r="BPY95" s="232"/>
      <c r="BPZ95" s="232"/>
      <c r="BQA95" s="232"/>
      <c r="BQB95" s="232"/>
      <c r="BQC95" s="232"/>
      <c r="BQD95" s="232"/>
      <c r="BQE95" s="232"/>
      <c r="BQF95" s="232"/>
      <c r="BQG95" s="232"/>
      <c r="BQH95" s="232"/>
      <c r="BQI95" s="232"/>
      <c r="BQJ95" s="232"/>
      <c r="BQK95" s="232"/>
      <c r="BQL95" s="232"/>
      <c r="BQM95" s="232"/>
      <c r="BQN95" s="232"/>
      <c r="BQO95" s="232"/>
      <c r="BQP95" s="232"/>
      <c r="BQQ95" s="232"/>
      <c r="BQR95" s="232"/>
      <c r="BQS95" s="232"/>
      <c r="BQT95" s="232"/>
      <c r="BQU95" s="232"/>
      <c r="BQV95" s="232"/>
      <c r="BQW95" s="232"/>
      <c r="BQX95" s="232"/>
      <c r="BQY95" s="232"/>
      <c r="BQZ95" s="232"/>
      <c r="BRA95" s="232"/>
      <c r="BRB95" s="232"/>
      <c r="BRC95" s="232"/>
      <c r="BRD95" s="232"/>
      <c r="BRE95" s="232"/>
      <c r="BRF95" s="232"/>
      <c r="BRG95" s="232"/>
      <c r="BRH95" s="232"/>
      <c r="BRI95" s="232"/>
      <c r="BRJ95" s="232"/>
      <c r="BRK95" s="232"/>
      <c r="BRL95" s="232"/>
      <c r="BRM95" s="232"/>
      <c r="BRN95" s="232"/>
      <c r="BRO95" s="232"/>
      <c r="BRP95" s="232"/>
      <c r="BRQ95" s="232"/>
      <c r="BRR95" s="232"/>
      <c r="BRS95" s="232"/>
      <c r="BRT95" s="232"/>
      <c r="BRU95" s="232"/>
      <c r="BRV95" s="232"/>
      <c r="BRW95" s="232"/>
      <c r="BRX95" s="232"/>
      <c r="BRY95" s="232"/>
      <c r="BRZ95" s="232"/>
      <c r="BSA95" s="232"/>
      <c r="BSB95" s="232"/>
      <c r="BSC95" s="232"/>
      <c r="BSD95" s="232"/>
      <c r="BSE95" s="232"/>
      <c r="BSF95" s="232"/>
      <c r="BSG95" s="232"/>
      <c r="BSH95" s="232"/>
      <c r="BSI95" s="232"/>
      <c r="BSJ95" s="232"/>
      <c r="BSK95" s="232"/>
      <c r="BSL95" s="232"/>
      <c r="BSM95" s="232"/>
      <c r="BSN95" s="232"/>
      <c r="BSO95" s="232"/>
      <c r="BSP95" s="232"/>
      <c r="BSQ95" s="232"/>
      <c r="BSR95" s="232"/>
      <c r="BSS95" s="232"/>
      <c r="BST95" s="232"/>
      <c r="BSU95" s="232"/>
      <c r="BSV95" s="232"/>
      <c r="BSW95" s="232"/>
      <c r="BSX95" s="232"/>
      <c r="BSY95" s="232"/>
      <c r="BSZ95" s="232"/>
      <c r="BTA95" s="232"/>
      <c r="BTB95" s="232"/>
      <c r="BTC95" s="232"/>
      <c r="BTD95" s="232"/>
      <c r="BTE95" s="232"/>
      <c r="BTF95" s="232"/>
      <c r="BTG95" s="232"/>
      <c r="BTH95" s="232"/>
      <c r="BTI95" s="232"/>
      <c r="BTJ95" s="232"/>
      <c r="BTK95" s="232"/>
      <c r="BTL95" s="232"/>
      <c r="BTM95" s="232"/>
      <c r="BTN95" s="232"/>
      <c r="BTO95" s="232"/>
      <c r="BTP95" s="232"/>
      <c r="BTQ95" s="232"/>
      <c r="BTR95" s="232"/>
      <c r="BTS95" s="232"/>
      <c r="BTT95" s="232"/>
      <c r="BTU95" s="232"/>
      <c r="BTV95" s="232"/>
      <c r="BTW95" s="232"/>
      <c r="BTX95" s="232"/>
      <c r="BTY95" s="232"/>
      <c r="BTZ95" s="232"/>
      <c r="BUA95" s="232"/>
      <c r="BUB95" s="232"/>
      <c r="BUC95" s="232"/>
      <c r="BUD95" s="232"/>
      <c r="BUE95" s="232"/>
      <c r="BUF95" s="232"/>
      <c r="BUG95" s="232"/>
      <c r="BUH95" s="232"/>
      <c r="BUI95" s="232"/>
      <c r="BUJ95" s="232"/>
      <c r="BUK95" s="232"/>
      <c r="BUL95" s="232"/>
      <c r="BUM95" s="232"/>
      <c r="BUN95" s="232"/>
      <c r="BUO95" s="232"/>
      <c r="BUP95" s="232"/>
      <c r="BUQ95" s="232"/>
      <c r="BUR95" s="232"/>
      <c r="BUS95" s="232"/>
      <c r="BUT95" s="232"/>
      <c r="BUU95" s="232"/>
      <c r="BUV95" s="232"/>
      <c r="BUW95" s="232"/>
      <c r="BUX95" s="232"/>
      <c r="BUY95" s="232"/>
      <c r="BUZ95" s="232"/>
      <c r="BVA95" s="232"/>
      <c r="BVB95" s="232"/>
      <c r="BVC95" s="232"/>
      <c r="BVD95" s="232"/>
      <c r="BVE95" s="232"/>
      <c r="BVF95" s="232"/>
      <c r="BVG95" s="232"/>
      <c r="BVH95" s="232"/>
      <c r="BVI95" s="232"/>
      <c r="BVJ95" s="232"/>
      <c r="BVK95" s="232"/>
      <c r="BVL95" s="232"/>
      <c r="BVM95" s="232"/>
      <c r="BVN95" s="232"/>
      <c r="BVO95" s="232"/>
      <c r="BVP95" s="232"/>
      <c r="BVQ95" s="232"/>
      <c r="BVR95" s="232"/>
      <c r="BVS95" s="232"/>
      <c r="BVT95" s="232"/>
      <c r="BVU95" s="232"/>
      <c r="BVV95" s="232"/>
      <c r="BVW95" s="232"/>
      <c r="BVX95" s="232"/>
      <c r="BVY95" s="232"/>
      <c r="BVZ95" s="232"/>
      <c r="BWA95" s="232"/>
      <c r="BWB95" s="232"/>
      <c r="BWC95" s="232"/>
      <c r="BWD95" s="232"/>
      <c r="BWE95" s="232"/>
      <c r="BWF95" s="232"/>
      <c r="BWG95" s="232"/>
      <c r="BWH95" s="232"/>
      <c r="BWI95" s="232"/>
      <c r="BWJ95" s="232"/>
      <c r="BWK95" s="232"/>
      <c r="BWL95" s="232"/>
      <c r="BWM95" s="232"/>
      <c r="BWN95" s="232"/>
      <c r="BWO95" s="232"/>
      <c r="BWP95" s="232"/>
      <c r="BWQ95" s="232"/>
      <c r="BWR95" s="232"/>
      <c r="BWS95" s="232"/>
      <c r="BWT95" s="232"/>
      <c r="BWU95" s="232"/>
      <c r="BWV95" s="232"/>
      <c r="BWW95" s="232"/>
      <c r="BWX95" s="232"/>
      <c r="BWY95" s="232"/>
      <c r="BWZ95" s="232"/>
      <c r="BXA95" s="232"/>
      <c r="BXB95" s="232"/>
      <c r="BXC95" s="232"/>
      <c r="BXD95" s="232"/>
      <c r="BXE95" s="232"/>
      <c r="BXF95" s="232"/>
      <c r="BXG95" s="232"/>
      <c r="BXH95" s="232"/>
      <c r="BXI95" s="232"/>
      <c r="BXJ95" s="232"/>
      <c r="BXK95" s="232"/>
      <c r="BXL95" s="232"/>
      <c r="BXM95" s="232"/>
      <c r="BXN95" s="232"/>
      <c r="BXO95" s="232"/>
      <c r="BXP95" s="232"/>
      <c r="BXQ95" s="232"/>
      <c r="BXR95" s="232"/>
      <c r="BXS95" s="232"/>
      <c r="BXT95" s="232"/>
      <c r="BXU95" s="232"/>
      <c r="BXV95" s="232"/>
      <c r="BXW95" s="232"/>
      <c r="BXX95" s="232"/>
      <c r="BXY95" s="232"/>
      <c r="BXZ95" s="232"/>
      <c r="BYA95" s="232"/>
      <c r="BYB95" s="232"/>
      <c r="BYC95" s="232"/>
      <c r="BYD95" s="232"/>
      <c r="BYE95" s="232"/>
      <c r="BYF95" s="232"/>
      <c r="BYG95" s="232"/>
      <c r="BYH95" s="232"/>
      <c r="BYI95" s="232"/>
      <c r="BYJ95" s="232"/>
      <c r="BYK95" s="232"/>
      <c r="BYL95" s="232"/>
      <c r="BYM95" s="232"/>
      <c r="BYN95" s="232"/>
      <c r="BYO95" s="232"/>
      <c r="BYP95" s="232"/>
      <c r="BYQ95" s="232"/>
      <c r="BYR95" s="232"/>
      <c r="BYS95" s="232"/>
      <c r="BYT95" s="232"/>
      <c r="BYU95" s="232"/>
      <c r="BYV95" s="232"/>
      <c r="BYW95" s="232"/>
      <c r="BYX95" s="232"/>
      <c r="BYY95" s="232"/>
      <c r="BYZ95" s="232"/>
      <c r="BZA95" s="232"/>
      <c r="BZB95" s="232"/>
      <c r="BZC95" s="232"/>
      <c r="BZD95" s="232"/>
      <c r="BZE95" s="232"/>
      <c r="BZF95" s="232"/>
      <c r="BZG95" s="232"/>
      <c r="BZH95" s="232"/>
      <c r="BZI95" s="232"/>
      <c r="BZJ95" s="232"/>
      <c r="BZK95" s="232"/>
      <c r="BZL95" s="232"/>
      <c r="BZM95" s="232"/>
      <c r="BZN95" s="232"/>
      <c r="BZO95" s="232"/>
      <c r="BZP95" s="232"/>
      <c r="BZQ95" s="232"/>
      <c r="BZR95" s="232"/>
      <c r="BZS95" s="232"/>
      <c r="BZT95" s="232"/>
      <c r="BZU95" s="232"/>
      <c r="BZV95" s="232"/>
      <c r="BZW95" s="232"/>
      <c r="BZX95" s="232"/>
      <c r="BZY95" s="232"/>
      <c r="BZZ95" s="232"/>
      <c r="CAA95" s="232"/>
      <c r="CAB95" s="232"/>
      <c r="CAC95" s="232"/>
      <c r="CAD95" s="232"/>
      <c r="CAE95" s="232"/>
      <c r="CAF95" s="232"/>
      <c r="CAG95" s="232"/>
      <c r="CAH95" s="232"/>
      <c r="CAI95" s="232"/>
      <c r="CAJ95" s="232"/>
      <c r="CAK95" s="232"/>
      <c r="CAL95" s="232"/>
      <c r="CAM95" s="232"/>
      <c r="CAN95" s="232"/>
      <c r="CAO95" s="232"/>
      <c r="CAP95" s="232"/>
      <c r="CAQ95" s="232"/>
      <c r="CAR95" s="232"/>
      <c r="CAS95" s="232"/>
      <c r="CAT95" s="232"/>
      <c r="CAU95" s="232"/>
      <c r="CAV95" s="232"/>
      <c r="CAW95" s="232"/>
      <c r="CAX95" s="232"/>
      <c r="CAY95" s="232"/>
      <c r="CAZ95" s="232"/>
      <c r="CBA95" s="232"/>
      <c r="CBB95" s="232"/>
      <c r="CBC95" s="232"/>
      <c r="CBD95" s="232"/>
      <c r="CBE95" s="232"/>
      <c r="CBF95" s="232"/>
      <c r="CBG95" s="232"/>
      <c r="CBH95" s="232"/>
      <c r="CBI95" s="232"/>
      <c r="CBJ95" s="232"/>
      <c r="CBK95" s="232"/>
      <c r="CBL95" s="232"/>
      <c r="CBM95" s="232"/>
      <c r="CBN95" s="232"/>
      <c r="CBO95" s="232"/>
      <c r="CBP95" s="232"/>
      <c r="CBQ95" s="232"/>
      <c r="CBR95" s="232"/>
      <c r="CBS95" s="232"/>
      <c r="CBT95" s="232"/>
      <c r="CBU95" s="232"/>
      <c r="CBV95" s="232"/>
      <c r="CBW95" s="232"/>
      <c r="CBX95" s="232"/>
      <c r="CBY95" s="232"/>
      <c r="CBZ95" s="232"/>
      <c r="CCA95" s="232"/>
      <c r="CCB95" s="232"/>
      <c r="CCC95" s="232"/>
      <c r="CCD95" s="232"/>
      <c r="CCE95" s="232"/>
      <c r="CCF95" s="232"/>
      <c r="CCG95" s="232"/>
      <c r="CCH95" s="232"/>
      <c r="CCI95" s="232"/>
      <c r="CCJ95" s="232"/>
      <c r="CCK95" s="232"/>
      <c r="CCL95" s="232"/>
      <c r="CCM95" s="232"/>
      <c r="CCN95" s="232"/>
      <c r="CCO95" s="232"/>
      <c r="CCP95" s="232"/>
      <c r="CCQ95" s="232"/>
      <c r="CCR95" s="232"/>
      <c r="CCS95" s="232"/>
      <c r="CCT95" s="232"/>
      <c r="CCU95" s="232"/>
      <c r="CCV95" s="232"/>
      <c r="CCW95" s="232"/>
      <c r="CCX95" s="232"/>
      <c r="CCY95" s="232"/>
      <c r="CCZ95" s="232"/>
      <c r="CDA95" s="232"/>
      <c r="CDB95" s="232"/>
      <c r="CDC95" s="232"/>
      <c r="CDD95" s="232"/>
      <c r="CDE95" s="232"/>
      <c r="CDF95" s="232"/>
      <c r="CDG95" s="232"/>
      <c r="CDH95" s="232"/>
      <c r="CDI95" s="232"/>
      <c r="CDJ95" s="232"/>
      <c r="CDK95" s="232"/>
      <c r="CDL95" s="232"/>
      <c r="CDM95" s="232"/>
      <c r="CDN95" s="232"/>
      <c r="CDO95" s="232"/>
      <c r="CDP95" s="232"/>
      <c r="CDQ95" s="232"/>
      <c r="CDR95" s="232"/>
      <c r="CDS95" s="232"/>
      <c r="CDT95" s="232"/>
      <c r="CDU95" s="232"/>
      <c r="CDV95" s="232"/>
      <c r="CDW95" s="232"/>
      <c r="CDX95" s="232"/>
      <c r="CDY95" s="232"/>
      <c r="CDZ95" s="232"/>
      <c r="CEA95" s="232"/>
      <c r="CEB95" s="232"/>
      <c r="CEC95" s="232"/>
      <c r="CED95" s="232"/>
      <c r="CEE95" s="232"/>
      <c r="CEF95" s="232"/>
      <c r="CEG95" s="232"/>
      <c r="CEH95" s="232"/>
      <c r="CEI95" s="232"/>
      <c r="CEJ95" s="232"/>
      <c r="CEK95" s="232"/>
      <c r="CEL95" s="232"/>
      <c r="CEM95" s="232"/>
      <c r="CEN95" s="232"/>
      <c r="CEO95" s="232"/>
      <c r="CEP95" s="232"/>
      <c r="CEQ95" s="232"/>
      <c r="CER95" s="232"/>
      <c r="CES95" s="232"/>
      <c r="CET95" s="232"/>
      <c r="CEU95" s="232"/>
      <c r="CEV95" s="232"/>
      <c r="CEW95" s="232"/>
      <c r="CEX95" s="232"/>
      <c r="CEY95" s="232"/>
      <c r="CEZ95" s="232"/>
      <c r="CFA95" s="232"/>
      <c r="CFB95" s="232"/>
      <c r="CFC95" s="232"/>
      <c r="CFD95" s="232"/>
      <c r="CFE95" s="232"/>
      <c r="CFF95" s="232"/>
      <c r="CFG95" s="232"/>
      <c r="CFH95" s="232"/>
      <c r="CFI95" s="232"/>
      <c r="CFJ95" s="232"/>
      <c r="CFK95" s="232"/>
      <c r="CFL95" s="232"/>
      <c r="CFM95" s="232"/>
      <c r="CFN95" s="232"/>
      <c r="CFO95" s="232"/>
      <c r="CFP95" s="232"/>
      <c r="CFQ95" s="232"/>
      <c r="CFR95" s="232"/>
      <c r="CFS95" s="232"/>
      <c r="CFT95" s="232"/>
      <c r="CFU95" s="232"/>
      <c r="CFV95" s="232"/>
      <c r="CFW95" s="232"/>
      <c r="CFX95" s="232"/>
      <c r="CFY95" s="232"/>
      <c r="CFZ95" s="232"/>
      <c r="CGA95" s="232"/>
      <c r="CGB95" s="232"/>
      <c r="CGC95" s="232"/>
      <c r="CGD95" s="232"/>
      <c r="CGE95" s="232"/>
      <c r="CGF95" s="232"/>
      <c r="CGG95" s="232"/>
      <c r="CGH95" s="232"/>
      <c r="CGI95" s="232"/>
      <c r="CGJ95" s="232"/>
      <c r="CGK95" s="232"/>
      <c r="CGL95" s="232"/>
      <c r="CGM95" s="232"/>
      <c r="CGN95" s="232"/>
      <c r="CGO95" s="232"/>
      <c r="CGP95" s="232"/>
      <c r="CGQ95" s="232"/>
      <c r="CGR95" s="232"/>
      <c r="CGS95" s="232"/>
      <c r="CGT95" s="232"/>
      <c r="CGU95" s="232"/>
      <c r="CGV95" s="232"/>
      <c r="CGW95" s="232"/>
      <c r="CGX95" s="232"/>
      <c r="CGY95" s="232"/>
      <c r="CGZ95" s="232"/>
      <c r="CHA95" s="232"/>
      <c r="CHB95" s="232"/>
      <c r="CHC95" s="232"/>
      <c r="CHD95" s="232"/>
      <c r="CHE95" s="232"/>
      <c r="CHF95" s="232"/>
      <c r="CHG95" s="232"/>
      <c r="CHH95" s="232"/>
      <c r="CHI95" s="232"/>
      <c r="CHJ95" s="232"/>
      <c r="CHK95" s="232"/>
      <c r="CHL95" s="232"/>
      <c r="CHM95" s="232"/>
      <c r="CHN95" s="232"/>
      <c r="CHO95" s="232"/>
      <c r="CHP95" s="232"/>
      <c r="CHQ95" s="232"/>
      <c r="CHR95" s="232"/>
      <c r="CHS95" s="232"/>
      <c r="CHT95" s="232"/>
      <c r="CHU95" s="232"/>
      <c r="CHV95" s="232"/>
      <c r="CHW95" s="232"/>
      <c r="CHX95" s="232"/>
      <c r="CHY95" s="232"/>
      <c r="CHZ95" s="232"/>
      <c r="CIA95" s="232"/>
      <c r="CIB95" s="232"/>
      <c r="CIC95" s="232"/>
      <c r="CID95" s="232"/>
      <c r="CIE95" s="232"/>
      <c r="CIF95" s="232"/>
      <c r="CIG95" s="232"/>
      <c r="CIH95" s="232"/>
      <c r="CII95" s="232"/>
      <c r="CIJ95" s="232"/>
      <c r="CIK95" s="232"/>
      <c r="CIL95" s="232"/>
      <c r="CIM95" s="232"/>
      <c r="CIN95" s="232"/>
      <c r="CIO95" s="232"/>
      <c r="CIP95" s="232"/>
      <c r="CIQ95" s="232"/>
      <c r="CIR95" s="232"/>
      <c r="CIS95" s="232"/>
      <c r="CIT95" s="232"/>
      <c r="CIU95" s="232"/>
      <c r="CIV95" s="232"/>
      <c r="CIW95" s="232"/>
      <c r="CIX95" s="232"/>
      <c r="CIY95" s="232"/>
      <c r="CIZ95" s="232"/>
      <c r="CJA95" s="232"/>
      <c r="CJB95" s="232"/>
      <c r="CJC95" s="232"/>
      <c r="CJD95" s="232"/>
      <c r="CJE95" s="232"/>
      <c r="CJF95" s="232"/>
      <c r="CJG95" s="232"/>
      <c r="CJH95" s="232"/>
      <c r="CJI95" s="232"/>
      <c r="CJJ95" s="232"/>
      <c r="CJK95" s="232"/>
      <c r="CJL95" s="232"/>
      <c r="CJM95" s="232"/>
      <c r="CJN95" s="232"/>
      <c r="CJO95" s="232"/>
      <c r="CJP95" s="232"/>
      <c r="CJQ95" s="232"/>
      <c r="CJR95" s="232"/>
      <c r="CJS95" s="232"/>
      <c r="CJT95" s="232"/>
      <c r="CJU95" s="232"/>
      <c r="CJV95" s="232"/>
      <c r="CJW95" s="232"/>
      <c r="CJX95" s="232"/>
      <c r="CJY95" s="232"/>
      <c r="CJZ95" s="232"/>
      <c r="CKA95" s="232"/>
      <c r="CKB95" s="232"/>
      <c r="CKC95" s="232"/>
      <c r="CKD95" s="232"/>
      <c r="CKE95" s="232"/>
      <c r="CKF95" s="232"/>
      <c r="CKG95" s="232"/>
      <c r="CKH95" s="232"/>
      <c r="CKI95" s="232"/>
      <c r="CKJ95" s="232"/>
      <c r="CKK95" s="232"/>
      <c r="CKL95" s="232"/>
      <c r="CKM95" s="232"/>
      <c r="CKN95" s="232"/>
      <c r="CKO95" s="232"/>
      <c r="CKP95" s="232"/>
      <c r="CKQ95" s="232"/>
      <c r="CKR95" s="232"/>
      <c r="CKS95" s="232"/>
      <c r="CKT95" s="232"/>
      <c r="CKU95" s="232"/>
      <c r="CKV95" s="232"/>
      <c r="CKW95" s="232"/>
      <c r="CKX95" s="232"/>
      <c r="CKY95" s="232"/>
      <c r="CKZ95" s="232"/>
      <c r="CLA95" s="232"/>
      <c r="CLB95" s="232"/>
      <c r="CLC95" s="232"/>
      <c r="CLD95" s="232"/>
      <c r="CLE95" s="232"/>
      <c r="CLF95" s="232"/>
      <c r="CLG95" s="232"/>
      <c r="CLH95" s="232"/>
      <c r="CLI95" s="232"/>
      <c r="CLJ95" s="232"/>
      <c r="CLK95" s="232"/>
      <c r="CLL95" s="232"/>
      <c r="CLM95" s="232"/>
      <c r="CLN95" s="232"/>
      <c r="CLO95" s="232"/>
      <c r="CLP95" s="232"/>
      <c r="CLQ95" s="232"/>
      <c r="CLR95" s="232"/>
      <c r="CLS95" s="232"/>
      <c r="CLT95" s="232"/>
      <c r="CLU95" s="232"/>
      <c r="CLV95" s="232"/>
      <c r="CLW95" s="232"/>
      <c r="CLX95" s="232"/>
      <c r="CLY95" s="232"/>
      <c r="CLZ95" s="232"/>
      <c r="CMA95" s="232"/>
      <c r="CMB95" s="232"/>
      <c r="CMC95" s="232"/>
      <c r="CMD95" s="232"/>
      <c r="CME95" s="232"/>
      <c r="CMF95" s="232"/>
      <c r="CMG95" s="232"/>
      <c r="CMH95" s="232"/>
      <c r="CMI95" s="232"/>
      <c r="CMJ95" s="232"/>
      <c r="CMK95" s="232"/>
      <c r="CML95" s="232"/>
      <c r="CMM95" s="232"/>
      <c r="CMN95" s="232"/>
      <c r="CMO95" s="232"/>
      <c r="CMP95" s="232"/>
      <c r="CMQ95" s="232"/>
      <c r="CMR95" s="232"/>
      <c r="CMS95" s="232"/>
      <c r="CMT95" s="232"/>
      <c r="CMU95" s="232"/>
      <c r="CMV95" s="232"/>
      <c r="CMW95" s="232"/>
      <c r="CMX95" s="232"/>
      <c r="CMY95" s="232"/>
      <c r="CMZ95" s="232"/>
      <c r="CNA95" s="232"/>
      <c r="CNB95" s="232"/>
      <c r="CNC95" s="232"/>
      <c r="CND95" s="232"/>
      <c r="CNE95" s="232"/>
      <c r="CNF95" s="232"/>
      <c r="CNG95" s="232"/>
      <c r="CNH95" s="232"/>
      <c r="CNI95" s="232"/>
      <c r="CNJ95" s="232"/>
      <c r="CNK95" s="232"/>
      <c r="CNL95" s="232"/>
      <c r="CNM95" s="232"/>
      <c r="CNN95" s="232"/>
      <c r="CNO95" s="232"/>
      <c r="CNP95" s="232"/>
      <c r="CNQ95" s="232"/>
      <c r="CNR95" s="232"/>
      <c r="CNS95" s="232"/>
      <c r="CNT95" s="232"/>
      <c r="CNU95" s="232"/>
      <c r="CNV95" s="232"/>
      <c r="CNW95" s="232"/>
      <c r="CNX95" s="232"/>
      <c r="CNY95" s="232"/>
      <c r="CNZ95" s="232"/>
      <c r="COA95" s="232"/>
      <c r="COB95" s="232"/>
      <c r="COC95" s="232"/>
      <c r="COD95" s="232"/>
      <c r="COE95" s="232"/>
      <c r="COF95" s="232"/>
      <c r="COG95" s="232"/>
      <c r="COH95" s="232"/>
      <c r="COI95" s="232"/>
      <c r="COJ95" s="232"/>
      <c r="COK95" s="232"/>
      <c r="COL95" s="232"/>
      <c r="COM95" s="232"/>
      <c r="CON95" s="232"/>
      <c r="COO95" s="232"/>
      <c r="COP95" s="232"/>
      <c r="COQ95" s="232"/>
      <c r="COR95" s="232"/>
      <c r="COS95" s="232"/>
      <c r="COT95" s="232"/>
      <c r="COU95" s="232"/>
      <c r="COV95" s="232"/>
      <c r="COW95" s="232"/>
      <c r="COX95" s="232"/>
      <c r="COY95" s="232"/>
      <c r="COZ95" s="232"/>
      <c r="CPA95" s="232"/>
      <c r="CPB95" s="232"/>
      <c r="CPC95" s="232"/>
      <c r="CPD95" s="232"/>
      <c r="CPE95" s="232"/>
      <c r="CPF95" s="232"/>
      <c r="CPG95" s="232"/>
      <c r="CPH95" s="232"/>
      <c r="CPI95" s="232"/>
      <c r="CPJ95" s="232"/>
      <c r="CPK95" s="232"/>
      <c r="CPL95" s="232"/>
      <c r="CPM95" s="232"/>
      <c r="CPN95" s="232"/>
      <c r="CPO95" s="232"/>
      <c r="CPP95" s="232"/>
      <c r="CPQ95" s="232"/>
      <c r="CPR95" s="232"/>
      <c r="CPS95" s="232"/>
      <c r="CPT95" s="232"/>
      <c r="CPU95" s="232"/>
      <c r="CPV95" s="232"/>
      <c r="CPW95" s="232"/>
      <c r="CPX95" s="232"/>
      <c r="CPY95" s="232"/>
      <c r="CPZ95" s="232"/>
      <c r="CQA95" s="232"/>
      <c r="CQB95" s="232"/>
      <c r="CQC95" s="232"/>
      <c r="CQD95" s="232"/>
      <c r="CQE95" s="232"/>
      <c r="CQF95" s="232"/>
      <c r="CQG95" s="232"/>
      <c r="CQH95" s="232"/>
      <c r="CQI95" s="232"/>
      <c r="CQJ95" s="232"/>
      <c r="CQK95" s="232"/>
      <c r="CQL95" s="232"/>
      <c r="CQM95" s="232"/>
      <c r="CQN95" s="232"/>
      <c r="CQO95" s="232"/>
      <c r="CQP95" s="232"/>
      <c r="CQQ95" s="232"/>
      <c r="CQR95" s="232"/>
      <c r="CQS95" s="232"/>
      <c r="CQT95" s="232"/>
      <c r="CQU95" s="232"/>
      <c r="CQV95" s="232"/>
      <c r="CQW95" s="232"/>
      <c r="CQX95" s="232"/>
      <c r="CQY95" s="232"/>
      <c r="CQZ95" s="232"/>
      <c r="CRA95" s="232"/>
      <c r="CRB95" s="232"/>
      <c r="CRC95" s="232"/>
      <c r="CRD95" s="232"/>
      <c r="CRE95" s="232"/>
      <c r="CRF95" s="232"/>
      <c r="CRG95" s="232"/>
      <c r="CRH95" s="232"/>
      <c r="CRI95" s="232"/>
      <c r="CRJ95" s="232"/>
      <c r="CRK95" s="232"/>
      <c r="CRL95" s="232"/>
      <c r="CRM95" s="232"/>
      <c r="CRN95" s="232"/>
      <c r="CRO95" s="232"/>
      <c r="CRP95" s="232"/>
      <c r="CRQ95" s="232"/>
      <c r="CRR95" s="232"/>
      <c r="CRS95" s="232"/>
      <c r="CRT95" s="232"/>
      <c r="CRU95" s="232"/>
      <c r="CRV95" s="232"/>
      <c r="CRW95" s="232"/>
      <c r="CRX95" s="232"/>
      <c r="CRY95" s="232"/>
      <c r="CRZ95" s="232"/>
      <c r="CSA95" s="232"/>
      <c r="CSB95" s="232"/>
      <c r="CSC95" s="232"/>
      <c r="CSD95" s="232"/>
      <c r="CSE95" s="232"/>
      <c r="CSF95" s="232"/>
      <c r="CSG95" s="232"/>
      <c r="CSH95" s="232"/>
      <c r="CSI95" s="232"/>
      <c r="CSJ95" s="232"/>
      <c r="CSK95" s="232"/>
      <c r="CSL95" s="232"/>
      <c r="CSM95" s="232"/>
      <c r="CSN95" s="232"/>
      <c r="CSO95" s="232"/>
      <c r="CSP95" s="232"/>
      <c r="CSQ95" s="232"/>
      <c r="CSR95" s="232"/>
      <c r="CSS95" s="232"/>
      <c r="CST95" s="232"/>
      <c r="CSU95" s="232"/>
      <c r="CSV95" s="232"/>
      <c r="CSW95" s="232"/>
      <c r="CSX95" s="232"/>
      <c r="CSY95" s="232"/>
      <c r="CSZ95" s="232"/>
      <c r="CTA95" s="232"/>
      <c r="CTB95" s="232"/>
      <c r="CTC95" s="232"/>
      <c r="CTD95" s="232"/>
      <c r="CTE95" s="232"/>
      <c r="CTF95" s="232"/>
      <c r="CTG95" s="232"/>
      <c r="CTH95" s="232"/>
      <c r="CTI95" s="232"/>
      <c r="CTJ95" s="232"/>
      <c r="CTK95" s="232"/>
      <c r="CTL95" s="232"/>
      <c r="CTM95" s="232"/>
      <c r="CTN95" s="232"/>
      <c r="CTO95" s="232"/>
      <c r="CTP95" s="232"/>
      <c r="CTQ95" s="232"/>
      <c r="CTR95" s="232"/>
      <c r="CTS95" s="232"/>
      <c r="CTT95" s="232"/>
      <c r="CTU95" s="232"/>
      <c r="CTV95" s="232"/>
      <c r="CTW95" s="232"/>
      <c r="CTX95" s="232"/>
      <c r="CTY95" s="232"/>
      <c r="CTZ95" s="232"/>
      <c r="CUA95" s="232"/>
      <c r="CUB95" s="232"/>
      <c r="CUC95" s="232"/>
      <c r="CUD95" s="232"/>
      <c r="CUE95" s="232"/>
      <c r="CUF95" s="232"/>
      <c r="CUG95" s="232"/>
      <c r="CUH95" s="232"/>
      <c r="CUI95" s="232"/>
      <c r="CUJ95" s="232"/>
      <c r="CUK95" s="232"/>
      <c r="CUL95" s="232"/>
      <c r="CUM95" s="232"/>
      <c r="CUN95" s="232"/>
      <c r="CUO95" s="232"/>
      <c r="CUP95" s="232"/>
      <c r="CUQ95" s="232"/>
      <c r="CUR95" s="232"/>
      <c r="CUS95" s="232"/>
      <c r="CUT95" s="232"/>
      <c r="CUU95" s="232"/>
      <c r="CUV95" s="232"/>
      <c r="CUW95" s="232"/>
      <c r="CUX95" s="232"/>
      <c r="CUY95" s="232"/>
      <c r="CUZ95" s="232"/>
      <c r="CVA95" s="232"/>
      <c r="CVB95" s="232"/>
      <c r="CVC95" s="232"/>
      <c r="CVD95" s="232"/>
      <c r="CVE95" s="232"/>
      <c r="CVF95" s="232"/>
      <c r="CVG95" s="232"/>
      <c r="CVH95" s="232"/>
      <c r="CVI95" s="232"/>
      <c r="CVJ95" s="232"/>
      <c r="CVK95" s="232"/>
      <c r="CVL95" s="232"/>
      <c r="CVM95" s="232"/>
      <c r="CVN95" s="232"/>
      <c r="CVO95" s="232"/>
      <c r="CVP95" s="232"/>
      <c r="CVQ95" s="232"/>
      <c r="CVR95" s="232"/>
      <c r="CVS95" s="232"/>
      <c r="CVT95" s="232"/>
      <c r="CVU95" s="232"/>
      <c r="CVV95" s="232"/>
      <c r="CVW95" s="232"/>
      <c r="CVX95" s="232"/>
      <c r="CVY95" s="232"/>
      <c r="CVZ95" s="232"/>
      <c r="CWA95" s="232"/>
      <c r="CWB95" s="232"/>
      <c r="CWC95" s="232"/>
      <c r="CWD95" s="232"/>
      <c r="CWE95" s="232"/>
      <c r="CWF95" s="232"/>
      <c r="CWG95" s="232"/>
      <c r="CWH95" s="232"/>
      <c r="CWI95" s="232"/>
      <c r="CWJ95" s="232"/>
      <c r="CWK95" s="232"/>
      <c r="CWL95" s="232"/>
      <c r="CWM95" s="232"/>
      <c r="CWN95" s="232"/>
      <c r="CWO95" s="232"/>
      <c r="CWP95" s="232"/>
      <c r="CWQ95" s="232"/>
      <c r="CWR95" s="232"/>
      <c r="CWS95" s="232"/>
      <c r="CWT95" s="232"/>
      <c r="CWU95" s="232"/>
      <c r="CWV95" s="232"/>
      <c r="CWW95" s="232"/>
      <c r="CWX95" s="232"/>
      <c r="CWY95" s="232"/>
      <c r="CWZ95" s="232"/>
      <c r="CXA95" s="232"/>
      <c r="CXB95" s="232"/>
      <c r="CXC95" s="232"/>
      <c r="CXD95" s="232"/>
      <c r="CXE95" s="232"/>
      <c r="CXF95" s="232"/>
      <c r="CXG95" s="232"/>
      <c r="CXH95" s="232"/>
      <c r="CXI95" s="232"/>
      <c r="CXJ95" s="232"/>
      <c r="CXK95" s="232"/>
      <c r="CXL95" s="232"/>
      <c r="CXM95" s="232"/>
      <c r="CXN95" s="232"/>
      <c r="CXO95" s="232"/>
      <c r="CXP95" s="232"/>
      <c r="CXQ95" s="232"/>
      <c r="CXR95" s="232"/>
      <c r="CXS95" s="232"/>
      <c r="CXT95" s="232"/>
      <c r="CXU95" s="232"/>
      <c r="CXV95" s="232"/>
      <c r="CXW95" s="232"/>
      <c r="CXX95" s="232"/>
      <c r="CXY95" s="232"/>
      <c r="CXZ95" s="232"/>
      <c r="CYA95" s="232"/>
      <c r="CYB95" s="232"/>
      <c r="CYC95" s="232"/>
      <c r="CYD95" s="232"/>
      <c r="CYE95" s="232"/>
      <c r="CYF95" s="232"/>
      <c r="CYG95" s="232"/>
      <c r="CYH95" s="232"/>
      <c r="CYI95" s="232"/>
      <c r="CYJ95" s="232"/>
      <c r="CYK95" s="232"/>
      <c r="CYL95" s="232"/>
      <c r="CYM95" s="232"/>
      <c r="CYN95" s="232"/>
      <c r="CYO95" s="232"/>
      <c r="CYP95" s="232"/>
      <c r="CYQ95" s="232"/>
      <c r="CYR95" s="232"/>
      <c r="CYS95" s="232"/>
      <c r="CYT95" s="232"/>
      <c r="CYU95" s="232"/>
      <c r="CYV95" s="232"/>
      <c r="CYW95" s="232"/>
      <c r="CYX95" s="232"/>
      <c r="CYY95" s="232"/>
      <c r="CYZ95" s="232"/>
      <c r="CZA95" s="232"/>
      <c r="CZB95" s="232"/>
      <c r="CZC95" s="232"/>
      <c r="CZD95" s="232"/>
      <c r="CZE95" s="232"/>
      <c r="CZF95" s="232"/>
      <c r="CZG95" s="232"/>
      <c r="CZH95" s="232"/>
      <c r="CZI95" s="232"/>
      <c r="CZJ95" s="232"/>
      <c r="CZK95" s="232"/>
      <c r="CZL95" s="232"/>
      <c r="CZM95" s="232"/>
      <c r="CZN95" s="232"/>
      <c r="CZO95" s="232"/>
      <c r="CZP95" s="232"/>
      <c r="CZQ95" s="232"/>
      <c r="CZR95" s="232"/>
      <c r="CZS95" s="232"/>
      <c r="CZT95" s="232"/>
      <c r="CZU95" s="232"/>
      <c r="CZV95" s="232"/>
      <c r="CZW95" s="232"/>
      <c r="CZX95" s="232"/>
      <c r="CZY95" s="232"/>
      <c r="CZZ95" s="232"/>
      <c r="DAA95" s="232"/>
      <c r="DAB95" s="232"/>
      <c r="DAC95" s="232"/>
      <c r="DAD95" s="232"/>
      <c r="DAE95" s="232"/>
      <c r="DAF95" s="232"/>
      <c r="DAG95" s="232"/>
      <c r="DAH95" s="232"/>
      <c r="DAI95" s="232"/>
      <c r="DAJ95" s="232"/>
      <c r="DAK95" s="232"/>
      <c r="DAL95" s="232"/>
      <c r="DAM95" s="232"/>
      <c r="DAN95" s="232"/>
      <c r="DAO95" s="232"/>
      <c r="DAP95" s="232"/>
      <c r="DAQ95" s="232"/>
      <c r="DAR95" s="232"/>
      <c r="DAS95" s="232"/>
      <c r="DAT95" s="232"/>
      <c r="DAU95" s="232"/>
      <c r="DAV95" s="232"/>
      <c r="DAW95" s="232"/>
      <c r="DAX95" s="232"/>
      <c r="DAY95" s="232"/>
      <c r="DAZ95" s="232"/>
      <c r="DBA95" s="232"/>
      <c r="DBB95" s="232"/>
      <c r="DBC95" s="232"/>
      <c r="DBD95" s="232"/>
      <c r="DBE95" s="232"/>
      <c r="DBF95" s="232"/>
      <c r="DBG95" s="232"/>
      <c r="DBH95" s="232"/>
      <c r="DBI95" s="232"/>
      <c r="DBJ95" s="232"/>
      <c r="DBK95" s="232"/>
      <c r="DBL95" s="232"/>
      <c r="DBM95" s="232"/>
      <c r="DBN95" s="232"/>
      <c r="DBO95" s="232"/>
      <c r="DBP95" s="232"/>
      <c r="DBQ95" s="232"/>
      <c r="DBR95" s="232"/>
      <c r="DBS95" s="232"/>
      <c r="DBT95" s="232"/>
      <c r="DBU95" s="232"/>
      <c r="DBV95" s="232"/>
      <c r="DBW95" s="232"/>
      <c r="DBX95" s="232"/>
      <c r="DBY95" s="232"/>
      <c r="DBZ95" s="232"/>
      <c r="DCA95" s="232"/>
      <c r="DCB95" s="232"/>
      <c r="DCC95" s="232"/>
      <c r="DCD95" s="232"/>
      <c r="DCE95" s="232"/>
      <c r="DCF95" s="232"/>
      <c r="DCG95" s="232"/>
      <c r="DCH95" s="232"/>
      <c r="DCI95" s="232"/>
      <c r="DCJ95" s="232"/>
      <c r="DCK95" s="232"/>
      <c r="DCL95" s="232"/>
      <c r="DCM95" s="232"/>
      <c r="DCN95" s="232"/>
      <c r="DCO95" s="232"/>
      <c r="DCP95" s="232"/>
      <c r="DCQ95" s="232"/>
      <c r="DCR95" s="232"/>
      <c r="DCS95" s="232"/>
      <c r="DCT95" s="232"/>
      <c r="DCU95" s="232"/>
      <c r="DCV95" s="232"/>
      <c r="DCW95" s="232"/>
      <c r="DCX95" s="232"/>
      <c r="DCY95" s="232"/>
      <c r="DCZ95" s="232"/>
      <c r="DDA95" s="232"/>
      <c r="DDB95" s="232"/>
      <c r="DDC95" s="232"/>
      <c r="DDD95" s="232"/>
      <c r="DDE95" s="232"/>
      <c r="DDF95" s="232"/>
      <c r="DDG95" s="232"/>
      <c r="DDH95" s="232"/>
      <c r="DDI95" s="232"/>
      <c r="DDJ95" s="232"/>
      <c r="DDK95" s="232"/>
      <c r="DDL95" s="232"/>
      <c r="DDM95" s="232"/>
      <c r="DDN95" s="232"/>
      <c r="DDO95" s="232"/>
      <c r="DDP95" s="232"/>
      <c r="DDQ95" s="232"/>
      <c r="DDR95" s="232"/>
      <c r="DDS95" s="232"/>
      <c r="DDT95" s="232"/>
      <c r="DDU95" s="232"/>
      <c r="DDV95" s="232"/>
      <c r="DDW95" s="232"/>
      <c r="DDX95" s="232"/>
      <c r="DDY95" s="232"/>
      <c r="DDZ95" s="232"/>
      <c r="DEA95" s="232"/>
      <c r="DEB95" s="232"/>
      <c r="DEC95" s="232"/>
      <c r="DED95" s="232"/>
      <c r="DEE95" s="232"/>
      <c r="DEF95" s="232"/>
      <c r="DEG95" s="232"/>
      <c r="DEH95" s="232"/>
      <c r="DEI95" s="232"/>
      <c r="DEJ95" s="232"/>
      <c r="DEK95" s="232"/>
      <c r="DEL95" s="232"/>
      <c r="DEM95" s="232"/>
      <c r="DEN95" s="232"/>
      <c r="DEO95" s="232"/>
      <c r="DEP95" s="232"/>
      <c r="DEQ95" s="232"/>
      <c r="DER95" s="232"/>
      <c r="DES95" s="232"/>
      <c r="DET95" s="232"/>
      <c r="DEU95" s="232"/>
      <c r="DEV95" s="232"/>
      <c r="DEW95" s="232"/>
      <c r="DEX95" s="232"/>
      <c r="DEY95" s="232"/>
      <c r="DEZ95" s="232"/>
      <c r="DFA95" s="232"/>
      <c r="DFB95" s="232"/>
      <c r="DFC95" s="232"/>
      <c r="DFD95" s="232"/>
      <c r="DFE95" s="232"/>
      <c r="DFF95" s="232"/>
      <c r="DFG95" s="232"/>
      <c r="DFH95" s="232"/>
      <c r="DFI95" s="232"/>
      <c r="DFJ95" s="232"/>
      <c r="DFK95" s="232"/>
      <c r="DFL95" s="232"/>
      <c r="DFM95" s="232"/>
      <c r="DFN95" s="232"/>
      <c r="DFO95" s="232"/>
      <c r="DFP95" s="232"/>
      <c r="DFQ95" s="232"/>
      <c r="DFR95" s="232"/>
      <c r="DFS95" s="232"/>
      <c r="DFT95" s="232"/>
      <c r="DFU95" s="232"/>
      <c r="DFV95" s="232"/>
      <c r="DFW95" s="232"/>
      <c r="DFX95" s="232"/>
      <c r="DFY95" s="232"/>
      <c r="DFZ95" s="232"/>
      <c r="DGA95" s="232"/>
      <c r="DGB95" s="232"/>
      <c r="DGC95" s="232"/>
      <c r="DGD95" s="232"/>
      <c r="DGE95" s="232"/>
      <c r="DGF95" s="232"/>
      <c r="DGG95" s="232"/>
      <c r="DGH95" s="232"/>
      <c r="DGI95" s="232"/>
      <c r="DGJ95" s="232"/>
      <c r="DGK95" s="232"/>
      <c r="DGL95" s="232"/>
      <c r="DGM95" s="232"/>
      <c r="DGN95" s="232"/>
      <c r="DGO95" s="232"/>
      <c r="DGP95" s="232"/>
      <c r="DGQ95" s="232"/>
      <c r="DGR95" s="232"/>
      <c r="DGS95" s="232"/>
      <c r="DGT95" s="232"/>
      <c r="DGU95" s="232"/>
      <c r="DGV95" s="232"/>
      <c r="DGW95" s="232"/>
      <c r="DGX95" s="232"/>
      <c r="DGY95" s="232"/>
      <c r="DGZ95" s="232"/>
      <c r="DHA95" s="232"/>
      <c r="DHB95" s="232"/>
      <c r="DHC95" s="232"/>
      <c r="DHD95" s="232"/>
      <c r="DHE95" s="232"/>
      <c r="DHF95" s="232"/>
      <c r="DHG95" s="232"/>
      <c r="DHH95" s="232"/>
      <c r="DHI95" s="232"/>
      <c r="DHJ95" s="232"/>
      <c r="DHK95" s="232"/>
      <c r="DHL95" s="232"/>
      <c r="DHM95" s="232"/>
      <c r="DHN95" s="232"/>
      <c r="DHO95" s="232"/>
      <c r="DHP95" s="232"/>
      <c r="DHQ95" s="232"/>
      <c r="DHR95" s="232"/>
      <c r="DHS95" s="232"/>
      <c r="DHT95" s="232"/>
      <c r="DHU95" s="232"/>
      <c r="DHV95" s="232"/>
      <c r="DHW95" s="232"/>
      <c r="DHX95" s="232"/>
      <c r="DHY95" s="232"/>
      <c r="DHZ95" s="232"/>
      <c r="DIA95" s="232"/>
      <c r="DIB95" s="232"/>
      <c r="DIC95" s="232"/>
      <c r="DID95" s="232"/>
      <c r="DIE95" s="232"/>
      <c r="DIF95" s="232"/>
      <c r="DIG95" s="232"/>
      <c r="DIH95" s="232"/>
      <c r="DII95" s="232"/>
      <c r="DIJ95" s="232"/>
      <c r="DIK95" s="232"/>
      <c r="DIL95" s="232"/>
      <c r="DIM95" s="232"/>
      <c r="DIN95" s="232"/>
      <c r="DIO95" s="232"/>
      <c r="DIP95" s="232"/>
      <c r="DIQ95" s="232"/>
      <c r="DIR95" s="232"/>
      <c r="DIS95" s="232"/>
      <c r="DIT95" s="232"/>
      <c r="DIU95" s="232"/>
      <c r="DIV95" s="232"/>
      <c r="DIW95" s="232"/>
      <c r="DIX95" s="232"/>
      <c r="DIY95" s="232"/>
      <c r="DIZ95" s="232"/>
      <c r="DJA95" s="232"/>
      <c r="DJB95" s="232"/>
      <c r="DJC95" s="232"/>
      <c r="DJD95" s="232"/>
      <c r="DJE95" s="232"/>
      <c r="DJF95" s="232"/>
      <c r="DJG95" s="232"/>
      <c r="DJH95" s="232"/>
      <c r="DJI95" s="232"/>
      <c r="DJJ95" s="232"/>
      <c r="DJK95" s="232"/>
      <c r="DJL95" s="232"/>
      <c r="DJM95" s="232"/>
      <c r="DJN95" s="232"/>
      <c r="DJO95" s="232"/>
      <c r="DJP95" s="232"/>
      <c r="DJQ95" s="232"/>
      <c r="DJR95" s="232"/>
      <c r="DJS95" s="232"/>
      <c r="DJT95" s="232"/>
      <c r="DJU95" s="232"/>
      <c r="DJV95" s="232"/>
      <c r="DJW95" s="232"/>
      <c r="DJX95" s="232"/>
      <c r="DJY95" s="232"/>
      <c r="DJZ95" s="232"/>
      <c r="DKA95" s="232"/>
      <c r="DKB95" s="232"/>
      <c r="DKC95" s="232"/>
      <c r="DKD95" s="232"/>
      <c r="DKE95" s="232"/>
      <c r="DKF95" s="232"/>
      <c r="DKG95" s="232"/>
      <c r="DKH95" s="232"/>
      <c r="DKI95" s="232"/>
      <c r="DKJ95" s="232"/>
      <c r="DKK95" s="232"/>
      <c r="DKL95" s="232"/>
      <c r="DKM95" s="232"/>
      <c r="DKN95" s="232"/>
      <c r="DKO95" s="232"/>
      <c r="DKP95" s="232"/>
      <c r="DKQ95" s="232"/>
      <c r="DKR95" s="232"/>
      <c r="DKS95" s="232"/>
      <c r="DKT95" s="232"/>
      <c r="DKU95" s="232"/>
      <c r="DKV95" s="232"/>
      <c r="DKW95" s="232"/>
      <c r="DKX95" s="232"/>
      <c r="DKY95" s="232"/>
      <c r="DKZ95" s="232"/>
      <c r="DLA95" s="232"/>
      <c r="DLB95" s="232"/>
      <c r="DLC95" s="232"/>
      <c r="DLD95" s="232"/>
      <c r="DLE95" s="232"/>
      <c r="DLF95" s="232"/>
      <c r="DLG95" s="232"/>
      <c r="DLH95" s="232"/>
      <c r="DLI95" s="232"/>
      <c r="DLJ95" s="232"/>
      <c r="DLK95" s="232"/>
      <c r="DLL95" s="232"/>
      <c r="DLM95" s="232"/>
      <c r="DLN95" s="232"/>
      <c r="DLO95" s="232"/>
      <c r="DLP95" s="232"/>
      <c r="DLQ95" s="232"/>
      <c r="DLR95" s="232"/>
      <c r="DLS95" s="232"/>
      <c r="DLT95" s="232"/>
      <c r="DLU95" s="232"/>
      <c r="DLV95" s="232"/>
      <c r="DLW95" s="232"/>
      <c r="DLX95" s="232"/>
      <c r="DLY95" s="232"/>
      <c r="DLZ95" s="232"/>
      <c r="DMA95" s="232"/>
      <c r="DMB95" s="232"/>
      <c r="DMC95" s="232"/>
      <c r="DMD95" s="232"/>
      <c r="DME95" s="232"/>
      <c r="DMF95" s="232"/>
      <c r="DMG95" s="232"/>
      <c r="DMH95" s="232"/>
      <c r="DMI95" s="232"/>
      <c r="DMJ95" s="232"/>
      <c r="DMK95" s="232"/>
      <c r="DML95" s="232"/>
      <c r="DMM95" s="232"/>
      <c r="DMN95" s="232"/>
      <c r="DMO95" s="232"/>
      <c r="DMP95" s="232"/>
      <c r="DMQ95" s="232"/>
      <c r="DMR95" s="232"/>
      <c r="DMS95" s="232"/>
      <c r="DMT95" s="232"/>
      <c r="DMU95" s="232"/>
      <c r="DMV95" s="232"/>
      <c r="DMW95" s="232"/>
      <c r="DMX95" s="232"/>
      <c r="DMY95" s="232"/>
      <c r="DMZ95" s="232"/>
      <c r="DNA95" s="232"/>
      <c r="DNB95" s="232"/>
      <c r="DNC95" s="232"/>
      <c r="DND95" s="232"/>
      <c r="DNE95" s="232"/>
      <c r="DNF95" s="232"/>
      <c r="DNG95" s="232"/>
      <c r="DNH95" s="232"/>
      <c r="DNI95" s="232"/>
      <c r="DNJ95" s="232"/>
      <c r="DNK95" s="232"/>
      <c r="DNL95" s="232"/>
      <c r="DNM95" s="232"/>
      <c r="DNN95" s="232"/>
      <c r="DNO95" s="232"/>
      <c r="DNP95" s="232"/>
      <c r="DNQ95" s="232"/>
      <c r="DNR95" s="232"/>
      <c r="DNS95" s="232"/>
      <c r="DNT95" s="232"/>
      <c r="DNU95" s="232"/>
      <c r="DNV95" s="232"/>
      <c r="DNW95" s="232"/>
      <c r="DNX95" s="232"/>
      <c r="DNY95" s="232"/>
      <c r="DNZ95" s="232"/>
      <c r="DOA95" s="232"/>
      <c r="DOB95" s="232"/>
      <c r="DOC95" s="232"/>
      <c r="DOD95" s="232"/>
      <c r="DOE95" s="232"/>
      <c r="DOF95" s="232"/>
      <c r="DOG95" s="232"/>
      <c r="DOH95" s="232"/>
      <c r="DOI95" s="232"/>
      <c r="DOJ95" s="232"/>
      <c r="DOK95" s="232"/>
      <c r="DOL95" s="232"/>
      <c r="DOM95" s="232"/>
      <c r="DON95" s="232"/>
      <c r="DOO95" s="232"/>
      <c r="DOP95" s="232"/>
      <c r="DOQ95" s="232"/>
      <c r="DOR95" s="232"/>
      <c r="DOS95" s="232"/>
      <c r="DOT95" s="232"/>
      <c r="DOU95" s="232"/>
      <c r="DOV95" s="232"/>
      <c r="DOW95" s="232"/>
      <c r="DOX95" s="232"/>
      <c r="DOY95" s="232"/>
      <c r="DOZ95" s="232"/>
      <c r="DPA95" s="232"/>
      <c r="DPB95" s="232"/>
      <c r="DPC95" s="232"/>
      <c r="DPD95" s="232"/>
      <c r="DPE95" s="232"/>
      <c r="DPF95" s="232"/>
      <c r="DPG95" s="232"/>
      <c r="DPH95" s="232"/>
      <c r="DPI95" s="232"/>
      <c r="DPJ95" s="232"/>
      <c r="DPK95" s="232"/>
      <c r="DPL95" s="232"/>
      <c r="DPM95" s="232"/>
      <c r="DPN95" s="232"/>
      <c r="DPO95" s="232"/>
      <c r="DPP95" s="232"/>
      <c r="DPQ95" s="232"/>
      <c r="DPR95" s="232"/>
      <c r="DPS95" s="232"/>
      <c r="DPT95" s="232"/>
      <c r="DPU95" s="232"/>
      <c r="DPV95" s="232"/>
      <c r="DPW95" s="232"/>
      <c r="DPX95" s="232"/>
      <c r="DPY95" s="232"/>
      <c r="DPZ95" s="232"/>
      <c r="DQA95" s="232"/>
      <c r="DQB95" s="232"/>
      <c r="DQC95" s="232"/>
      <c r="DQD95" s="232"/>
      <c r="DQE95" s="232"/>
      <c r="DQF95" s="232"/>
      <c r="DQG95" s="232"/>
      <c r="DQH95" s="232"/>
      <c r="DQI95" s="232"/>
      <c r="DQJ95" s="232"/>
      <c r="DQK95" s="232"/>
      <c r="DQL95" s="232"/>
      <c r="DQM95" s="232"/>
      <c r="DQN95" s="232"/>
      <c r="DQO95" s="232"/>
      <c r="DQP95" s="232"/>
      <c r="DQQ95" s="232"/>
      <c r="DQR95" s="232"/>
      <c r="DQS95" s="232"/>
      <c r="DQT95" s="232"/>
      <c r="DQU95" s="232"/>
      <c r="DQV95" s="232"/>
      <c r="DQW95" s="232"/>
      <c r="DQX95" s="232"/>
      <c r="DQY95" s="232"/>
      <c r="DQZ95" s="232"/>
      <c r="DRA95" s="232"/>
      <c r="DRB95" s="232"/>
      <c r="DRC95" s="232"/>
      <c r="DRD95" s="232"/>
      <c r="DRE95" s="232"/>
      <c r="DRF95" s="232"/>
      <c r="DRG95" s="232"/>
      <c r="DRH95" s="232"/>
      <c r="DRI95" s="232"/>
      <c r="DRJ95" s="232"/>
      <c r="DRK95" s="232"/>
      <c r="DRL95" s="232"/>
      <c r="DRM95" s="232"/>
      <c r="DRN95" s="232"/>
      <c r="DRO95" s="232"/>
      <c r="DRP95" s="232"/>
      <c r="DRQ95" s="232"/>
      <c r="DRR95" s="232"/>
      <c r="DRS95" s="232"/>
      <c r="DRT95" s="232"/>
      <c r="DRU95" s="232"/>
      <c r="DRV95" s="232"/>
      <c r="DRW95" s="232"/>
      <c r="DRX95" s="232"/>
      <c r="DRY95" s="232"/>
      <c r="DRZ95" s="232"/>
      <c r="DSA95" s="232"/>
      <c r="DSB95" s="232"/>
      <c r="DSC95" s="232"/>
      <c r="DSD95" s="232"/>
      <c r="DSE95" s="232"/>
      <c r="DSF95" s="232"/>
      <c r="DSG95" s="232"/>
      <c r="DSH95" s="232"/>
      <c r="DSI95" s="232"/>
      <c r="DSJ95" s="232"/>
      <c r="DSK95" s="232"/>
      <c r="DSL95" s="232"/>
      <c r="DSM95" s="232"/>
      <c r="DSN95" s="232"/>
      <c r="DSO95" s="232"/>
      <c r="DSP95" s="232"/>
      <c r="DSQ95" s="232"/>
      <c r="DSR95" s="232"/>
      <c r="DSS95" s="232"/>
      <c r="DST95" s="232"/>
      <c r="DSU95" s="232"/>
      <c r="DSV95" s="232"/>
      <c r="DSW95" s="232"/>
      <c r="DSX95" s="232"/>
      <c r="DSY95" s="232"/>
      <c r="DSZ95" s="232"/>
      <c r="DTA95" s="232"/>
      <c r="DTB95" s="232"/>
      <c r="DTC95" s="232"/>
      <c r="DTD95" s="232"/>
      <c r="DTE95" s="232"/>
      <c r="DTF95" s="232"/>
      <c r="DTG95" s="232"/>
      <c r="DTH95" s="232"/>
      <c r="DTI95" s="232"/>
      <c r="DTJ95" s="232"/>
      <c r="DTK95" s="232"/>
      <c r="DTL95" s="232"/>
      <c r="DTM95" s="232"/>
      <c r="DTN95" s="232"/>
      <c r="DTO95" s="232"/>
      <c r="DTP95" s="232"/>
      <c r="DTQ95" s="232"/>
      <c r="DTR95" s="232"/>
      <c r="DTS95" s="232"/>
      <c r="DTT95" s="232"/>
      <c r="DTU95" s="232"/>
      <c r="DTV95" s="232"/>
      <c r="DTW95" s="232"/>
      <c r="DTX95" s="232"/>
      <c r="DTY95" s="232"/>
      <c r="DTZ95" s="232"/>
      <c r="DUA95" s="232"/>
      <c r="DUB95" s="232"/>
      <c r="DUC95" s="232"/>
      <c r="DUD95" s="232"/>
      <c r="DUE95" s="232"/>
      <c r="DUF95" s="232"/>
      <c r="DUG95" s="232"/>
      <c r="DUH95" s="232"/>
      <c r="DUI95" s="232"/>
      <c r="DUJ95" s="232"/>
      <c r="DUK95" s="232"/>
      <c r="DUL95" s="232"/>
      <c r="DUM95" s="232"/>
      <c r="DUN95" s="232"/>
      <c r="DUO95" s="232"/>
      <c r="DUP95" s="232"/>
      <c r="DUQ95" s="232"/>
      <c r="DUR95" s="232"/>
      <c r="DUS95" s="232"/>
      <c r="DUT95" s="232"/>
      <c r="DUU95" s="232"/>
      <c r="DUV95" s="232"/>
      <c r="DUW95" s="232"/>
      <c r="DUX95" s="232"/>
      <c r="DUY95" s="232"/>
      <c r="DUZ95" s="232"/>
      <c r="DVA95" s="232"/>
      <c r="DVB95" s="232"/>
      <c r="DVC95" s="232"/>
      <c r="DVD95" s="232"/>
      <c r="DVE95" s="232"/>
      <c r="DVF95" s="232"/>
      <c r="DVG95" s="232"/>
      <c r="DVH95" s="232"/>
      <c r="DVI95" s="232"/>
      <c r="DVJ95" s="232"/>
      <c r="DVK95" s="232"/>
      <c r="DVL95" s="232"/>
      <c r="DVM95" s="232"/>
      <c r="DVN95" s="232"/>
      <c r="DVO95" s="232"/>
      <c r="DVP95" s="232"/>
      <c r="DVQ95" s="232"/>
      <c r="DVR95" s="232"/>
      <c r="DVS95" s="232"/>
      <c r="DVT95" s="232"/>
      <c r="DVU95" s="232"/>
      <c r="DVV95" s="232"/>
      <c r="DVW95" s="232"/>
      <c r="DVX95" s="232"/>
      <c r="DVY95" s="232"/>
      <c r="DVZ95" s="232"/>
      <c r="DWA95" s="232"/>
      <c r="DWB95" s="232"/>
      <c r="DWC95" s="232"/>
      <c r="DWD95" s="232"/>
      <c r="DWE95" s="232"/>
      <c r="DWF95" s="232"/>
      <c r="DWG95" s="232"/>
      <c r="DWH95" s="232"/>
      <c r="DWI95" s="232"/>
      <c r="DWJ95" s="232"/>
      <c r="DWK95" s="232"/>
      <c r="DWL95" s="232"/>
      <c r="DWM95" s="232"/>
      <c r="DWN95" s="232"/>
      <c r="DWO95" s="232"/>
      <c r="DWP95" s="232"/>
      <c r="DWQ95" s="232"/>
      <c r="DWR95" s="232"/>
      <c r="DWS95" s="232"/>
      <c r="DWT95" s="232"/>
      <c r="DWU95" s="232"/>
      <c r="DWV95" s="232"/>
      <c r="DWW95" s="232"/>
      <c r="DWX95" s="232"/>
      <c r="DWY95" s="232"/>
      <c r="DWZ95" s="232"/>
      <c r="DXA95" s="232"/>
      <c r="DXB95" s="232"/>
      <c r="DXC95" s="232"/>
      <c r="DXD95" s="232"/>
      <c r="DXE95" s="232"/>
      <c r="DXF95" s="232"/>
      <c r="DXG95" s="232"/>
      <c r="DXH95" s="232"/>
      <c r="DXI95" s="232"/>
      <c r="DXJ95" s="232"/>
      <c r="DXK95" s="232"/>
      <c r="DXL95" s="232"/>
      <c r="DXM95" s="232"/>
      <c r="DXN95" s="232"/>
      <c r="DXO95" s="232"/>
      <c r="DXP95" s="232"/>
      <c r="DXQ95" s="232"/>
      <c r="DXR95" s="232"/>
      <c r="DXS95" s="232"/>
      <c r="DXT95" s="232"/>
      <c r="DXU95" s="232"/>
      <c r="DXV95" s="232"/>
      <c r="DXW95" s="232"/>
      <c r="DXX95" s="232"/>
      <c r="DXY95" s="232"/>
      <c r="DXZ95" s="232"/>
      <c r="DYA95" s="232"/>
      <c r="DYB95" s="232"/>
      <c r="DYC95" s="232"/>
      <c r="DYD95" s="232"/>
      <c r="DYE95" s="232"/>
      <c r="DYF95" s="232"/>
      <c r="DYG95" s="232"/>
      <c r="DYH95" s="232"/>
      <c r="DYI95" s="232"/>
      <c r="DYJ95" s="232"/>
      <c r="DYK95" s="232"/>
      <c r="DYL95" s="232"/>
      <c r="DYM95" s="232"/>
      <c r="DYN95" s="232"/>
      <c r="DYO95" s="232"/>
      <c r="DYP95" s="232"/>
      <c r="DYQ95" s="232"/>
      <c r="DYR95" s="232"/>
      <c r="DYS95" s="232"/>
      <c r="DYT95" s="232"/>
      <c r="DYU95" s="232"/>
      <c r="DYV95" s="232"/>
      <c r="DYW95" s="232"/>
      <c r="DYX95" s="232"/>
      <c r="DYY95" s="232"/>
      <c r="DYZ95" s="232"/>
      <c r="DZA95" s="232"/>
      <c r="DZB95" s="232"/>
      <c r="DZC95" s="232"/>
      <c r="DZD95" s="232"/>
      <c r="DZE95" s="232"/>
      <c r="DZF95" s="232"/>
      <c r="DZG95" s="232"/>
      <c r="DZH95" s="232"/>
      <c r="DZI95" s="232"/>
      <c r="DZJ95" s="232"/>
      <c r="DZK95" s="232"/>
      <c r="DZL95" s="232"/>
      <c r="DZM95" s="232"/>
      <c r="DZN95" s="232"/>
      <c r="DZO95" s="232"/>
      <c r="DZP95" s="232"/>
      <c r="DZQ95" s="232"/>
      <c r="DZR95" s="232"/>
      <c r="DZS95" s="232"/>
      <c r="DZT95" s="232"/>
      <c r="DZU95" s="232"/>
      <c r="DZV95" s="232"/>
      <c r="DZW95" s="232"/>
      <c r="DZX95" s="232"/>
      <c r="DZY95" s="232"/>
      <c r="DZZ95" s="232"/>
      <c r="EAA95" s="232"/>
      <c r="EAB95" s="232"/>
      <c r="EAC95" s="232"/>
      <c r="EAD95" s="232"/>
      <c r="EAE95" s="232"/>
      <c r="EAF95" s="232"/>
      <c r="EAG95" s="232"/>
      <c r="EAH95" s="232"/>
      <c r="EAI95" s="232"/>
      <c r="EAJ95" s="232"/>
      <c r="EAK95" s="232"/>
      <c r="EAL95" s="232"/>
      <c r="EAM95" s="232"/>
      <c r="EAN95" s="232"/>
      <c r="EAO95" s="232"/>
      <c r="EAP95" s="232"/>
      <c r="EAQ95" s="232"/>
      <c r="EAR95" s="232"/>
      <c r="EAS95" s="232"/>
      <c r="EAT95" s="232"/>
      <c r="EAU95" s="232"/>
      <c r="EAV95" s="232"/>
      <c r="EAW95" s="232"/>
      <c r="EAX95" s="232"/>
      <c r="EAY95" s="232"/>
      <c r="EAZ95" s="232"/>
      <c r="EBA95" s="232"/>
      <c r="EBB95" s="232"/>
      <c r="EBC95" s="232"/>
      <c r="EBD95" s="232"/>
      <c r="EBE95" s="232"/>
      <c r="EBF95" s="232"/>
      <c r="EBG95" s="232"/>
      <c r="EBH95" s="232"/>
      <c r="EBI95" s="232"/>
      <c r="EBJ95" s="232"/>
      <c r="EBK95" s="232"/>
      <c r="EBL95" s="232"/>
      <c r="EBM95" s="232"/>
      <c r="EBN95" s="232"/>
      <c r="EBO95" s="232"/>
      <c r="EBP95" s="232"/>
      <c r="EBQ95" s="232"/>
      <c r="EBR95" s="232"/>
      <c r="EBS95" s="232"/>
      <c r="EBT95" s="232"/>
      <c r="EBU95" s="232"/>
      <c r="EBV95" s="232"/>
      <c r="EBW95" s="232"/>
      <c r="EBX95" s="232"/>
      <c r="EBY95" s="232"/>
      <c r="EBZ95" s="232"/>
      <c r="ECA95" s="232"/>
      <c r="ECB95" s="232"/>
      <c r="ECC95" s="232"/>
      <c r="ECD95" s="232"/>
      <c r="ECE95" s="232"/>
      <c r="ECF95" s="232"/>
      <c r="ECG95" s="232"/>
      <c r="ECH95" s="232"/>
      <c r="ECI95" s="232"/>
      <c r="ECJ95" s="232"/>
      <c r="ECK95" s="232"/>
      <c r="ECL95" s="232"/>
      <c r="ECM95" s="232"/>
      <c r="ECN95" s="232"/>
      <c r="ECO95" s="232"/>
      <c r="ECP95" s="232"/>
      <c r="ECQ95" s="232"/>
      <c r="ECR95" s="232"/>
      <c r="ECS95" s="232"/>
      <c r="ECT95" s="232"/>
      <c r="ECU95" s="232"/>
      <c r="ECV95" s="232"/>
      <c r="ECW95" s="232"/>
      <c r="ECX95" s="232"/>
      <c r="ECY95" s="232"/>
      <c r="ECZ95" s="232"/>
      <c r="EDA95" s="232"/>
      <c r="EDB95" s="232"/>
      <c r="EDC95" s="232"/>
      <c r="EDD95" s="232"/>
      <c r="EDE95" s="232"/>
      <c r="EDF95" s="232"/>
      <c r="EDG95" s="232"/>
      <c r="EDH95" s="232"/>
      <c r="EDI95" s="232"/>
      <c r="EDJ95" s="232"/>
      <c r="EDK95" s="232"/>
      <c r="EDL95" s="232"/>
      <c r="EDM95" s="232"/>
      <c r="EDN95" s="232"/>
      <c r="EDO95" s="232"/>
      <c r="EDP95" s="232"/>
      <c r="EDQ95" s="232"/>
      <c r="EDR95" s="232"/>
      <c r="EDS95" s="232"/>
      <c r="EDT95" s="232"/>
      <c r="EDU95" s="232"/>
      <c r="EDV95" s="232"/>
      <c r="EDW95" s="232"/>
      <c r="EDX95" s="232"/>
      <c r="EDY95" s="232"/>
      <c r="EDZ95" s="232"/>
      <c r="EEA95" s="232"/>
      <c r="EEB95" s="232"/>
      <c r="EEC95" s="232"/>
      <c r="EED95" s="232"/>
      <c r="EEE95" s="232"/>
      <c r="EEF95" s="232"/>
      <c r="EEG95" s="232"/>
      <c r="EEH95" s="232"/>
      <c r="EEI95" s="232"/>
      <c r="EEJ95" s="232"/>
      <c r="EEK95" s="232"/>
      <c r="EEL95" s="232"/>
      <c r="EEM95" s="232"/>
      <c r="EEN95" s="232"/>
      <c r="EEO95" s="232"/>
      <c r="EEP95" s="232"/>
      <c r="EEQ95" s="232"/>
      <c r="EER95" s="232"/>
      <c r="EES95" s="232"/>
      <c r="EET95" s="232"/>
      <c r="EEU95" s="232"/>
      <c r="EEV95" s="232"/>
      <c r="EEW95" s="232"/>
      <c r="EEX95" s="232"/>
      <c r="EEY95" s="232"/>
      <c r="EEZ95" s="232"/>
      <c r="EFA95" s="232"/>
      <c r="EFB95" s="232"/>
      <c r="EFC95" s="232"/>
      <c r="EFD95" s="232"/>
      <c r="EFE95" s="232"/>
      <c r="EFF95" s="232"/>
      <c r="EFG95" s="232"/>
      <c r="EFH95" s="232"/>
      <c r="EFI95" s="232"/>
      <c r="EFJ95" s="232"/>
      <c r="EFK95" s="232"/>
      <c r="EFL95" s="232"/>
      <c r="EFM95" s="232"/>
      <c r="EFN95" s="232"/>
      <c r="EFO95" s="232"/>
      <c r="EFP95" s="232"/>
      <c r="EFQ95" s="232"/>
      <c r="EFR95" s="232"/>
      <c r="EFS95" s="232"/>
      <c r="EFT95" s="232"/>
      <c r="EFU95" s="232"/>
      <c r="EFV95" s="232"/>
      <c r="EFW95" s="232"/>
      <c r="EFX95" s="232"/>
      <c r="EFY95" s="232"/>
      <c r="EFZ95" s="232"/>
      <c r="EGA95" s="232"/>
      <c r="EGB95" s="232"/>
      <c r="EGC95" s="232"/>
      <c r="EGD95" s="232"/>
      <c r="EGE95" s="232"/>
      <c r="EGF95" s="232"/>
      <c r="EGG95" s="232"/>
      <c r="EGH95" s="232"/>
      <c r="EGI95" s="232"/>
      <c r="EGJ95" s="232"/>
      <c r="EGK95" s="232"/>
      <c r="EGL95" s="232"/>
      <c r="EGM95" s="232"/>
      <c r="EGN95" s="232"/>
      <c r="EGO95" s="232"/>
      <c r="EGP95" s="232"/>
      <c r="EGQ95" s="232"/>
      <c r="EGR95" s="232"/>
      <c r="EGS95" s="232"/>
      <c r="EGT95" s="232"/>
      <c r="EGU95" s="232"/>
      <c r="EGV95" s="232"/>
      <c r="EGW95" s="232"/>
      <c r="EGX95" s="232"/>
      <c r="EGY95" s="232"/>
      <c r="EGZ95" s="232"/>
      <c r="EHA95" s="232"/>
      <c r="EHB95" s="232"/>
      <c r="EHC95" s="232"/>
      <c r="EHD95" s="232"/>
      <c r="EHE95" s="232"/>
      <c r="EHF95" s="232"/>
      <c r="EHG95" s="232"/>
      <c r="EHH95" s="232"/>
      <c r="EHI95" s="232"/>
      <c r="EHJ95" s="232"/>
      <c r="EHK95" s="232"/>
      <c r="EHL95" s="232"/>
      <c r="EHM95" s="232"/>
      <c r="EHN95" s="232"/>
      <c r="EHO95" s="232"/>
      <c r="EHP95" s="232"/>
      <c r="EHQ95" s="232"/>
      <c r="EHR95" s="232"/>
      <c r="EHS95" s="232"/>
      <c r="EHT95" s="232"/>
      <c r="EHU95" s="232"/>
      <c r="EHV95" s="232"/>
      <c r="EHW95" s="232"/>
      <c r="EHX95" s="232"/>
      <c r="EHY95" s="232"/>
      <c r="EHZ95" s="232"/>
      <c r="EIA95" s="232"/>
      <c r="EIB95" s="232"/>
      <c r="EIC95" s="232"/>
      <c r="EID95" s="232"/>
      <c r="EIE95" s="232"/>
      <c r="EIF95" s="232"/>
      <c r="EIG95" s="232"/>
      <c r="EIH95" s="232"/>
      <c r="EII95" s="232"/>
      <c r="EIJ95" s="232"/>
      <c r="EIK95" s="232"/>
      <c r="EIL95" s="232"/>
      <c r="EIM95" s="232"/>
      <c r="EIN95" s="232"/>
      <c r="EIO95" s="232"/>
      <c r="EIP95" s="232"/>
      <c r="EIQ95" s="232"/>
      <c r="EIR95" s="232"/>
      <c r="EIS95" s="232"/>
      <c r="EIT95" s="232"/>
      <c r="EIU95" s="232"/>
      <c r="EIV95" s="232"/>
      <c r="EIW95" s="232"/>
      <c r="EIX95" s="232"/>
      <c r="EIY95" s="232"/>
      <c r="EIZ95" s="232"/>
      <c r="EJA95" s="232"/>
      <c r="EJB95" s="232"/>
      <c r="EJC95" s="232"/>
      <c r="EJD95" s="232"/>
      <c r="EJE95" s="232"/>
      <c r="EJF95" s="232"/>
      <c r="EJG95" s="232"/>
      <c r="EJH95" s="232"/>
      <c r="EJI95" s="232"/>
      <c r="EJJ95" s="232"/>
      <c r="EJK95" s="232"/>
      <c r="EJL95" s="232"/>
      <c r="EJM95" s="232"/>
      <c r="EJN95" s="232"/>
      <c r="EJO95" s="232"/>
      <c r="EJP95" s="232"/>
      <c r="EJQ95" s="232"/>
      <c r="EJR95" s="232"/>
      <c r="EJS95" s="232"/>
      <c r="EJT95" s="232"/>
      <c r="EJU95" s="232"/>
      <c r="EJV95" s="232"/>
      <c r="EJW95" s="232"/>
      <c r="EJX95" s="232"/>
      <c r="EJY95" s="232"/>
      <c r="EJZ95" s="232"/>
      <c r="EKA95" s="232"/>
      <c r="EKB95" s="232"/>
      <c r="EKC95" s="232"/>
      <c r="EKD95" s="232"/>
      <c r="EKE95" s="232"/>
      <c r="EKF95" s="232"/>
      <c r="EKG95" s="232"/>
      <c r="EKH95" s="232"/>
      <c r="EKI95" s="232"/>
      <c r="EKJ95" s="232"/>
      <c r="EKK95" s="232"/>
      <c r="EKL95" s="232"/>
      <c r="EKM95" s="232"/>
      <c r="EKN95" s="232"/>
      <c r="EKO95" s="232"/>
      <c r="EKP95" s="232"/>
      <c r="EKQ95" s="232"/>
      <c r="EKR95" s="232"/>
      <c r="EKS95" s="232"/>
      <c r="EKT95" s="232"/>
      <c r="EKU95" s="232"/>
      <c r="EKV95" s="232"/>
      <c r="EKW95" s="232"/>
      <c r="EKX95" s="232"/>
      <c r="EKY95" s="232"/>
      <c r="EKZ95" s="232"/>
      <c r="ELA95" s="232"/>
      <c r="ELB95" s="232"/>
      <c r="ELC95" s="232"/>
      <c r="ELD95" s="232"/>
      <c r="ELE95" s="232"/>
      <c r="ELF95" s="232"/>
      <c r="ELG95" s="232"/>
      <c r="ELH95" s="232"/>
      <c r="ELI95" s="232"/>
      <c r="ELJ95" s="232"/>
      <c r="ELK95" s="232"/>
      <c r="ELL95" s="232"/>
      <c r="ELM95" s="232"/>
      <c r="ELN95" s="232"/>
      <c r="ELO95" s="232"/>
      <c r="ELP95" s="232"/>
      <c r="ELQ95" s="232"/>
      <c r="ELR95" s="232"/>
      <c r="ELS95" s="232"/>
      <c r="ELT95" s="232"/>
      <c r="ELU95" s="232"/>
      <c r="ELV95" s="232"/>
      <c r="ELW95" s="232"/>
      <c r="ELX95" s="232"/>
      <c r="ELY95" s="232"/>
      <c r="ELZ95" s="232"/>
      <c r="EMA95" s="232"/>
      <c r="EMB95" s="232"/>
      <c r="EMC95" s="232"/>
      <c r="EMD95" s="232"/>
      <c r="EME95" s="232"/>
      <c r="EMF95" s="232"/>
      <c r="EMG95" s="232"/>
      <c r="EMH95" s="232"/>
      <c r="EMI95" s="232"/>
      <c r="EMJ95" s="232"/>
      <c r="EMK95" s="232"/>
      <c r="EML95" s="232"/>
      <c r="EMM95" s="232"/>
      <c r="EMN95" s="232"/>
      <c r="EMO95" s="232"/>
      <c r="EMP95" s="232"/>
      <c r="EMQ95" s="232"/>
      <c r="EMR95" s="232"/>
      <c r="EMS95" s="232"/>
      <c r="EMT95" s="232"/>
      <c r="EMU95" s="232"/>
      <c r="EMV95" s="232"/>
      <c r="EMW95" s="232"/>
      <c r="EMX95" s="232"/>
      <c r="EMY95" s="232"/>
      <c r="EMZ95" s="232"/>
      <c r="ENA95" s="232"/>
      <c r="ENB95" s="232"/>
      <c r="ENC95" s="232"/>
      <c r="END95" s="232"/>
      <c r="ENE95" s="232"/>
      <c r="ENF95" s="232"/>
      <c r="ENG95" s="232"/>
      <c r="ENH95" s="232"/>
      <c r="ENI95" s="232"/>
      <c r="ENJ95" s="232"/>
      <c r="ENK95" s="232"/>
      <c r="ENL95" s="232"/>
      <c r="ENM95" s="232"/>
      <c r="ENN95" s="232"/>
      <c r="ENO95" s="232"/>
      <c r="ENP95" s="232"/>
      <c r="ENQ95" s="232"/>
      <c r="ENR95" s="232"/>
      <c r="ENS95" s="232"/>
      <c r="ENT95" s="232"/>
      <c r="ENU95" s="232"/>
      <c r="ENV95" s="232"/>
      <c r="ENW95" s="232"/>
      <c r="ENX95" s="232"/>
      <c r="ENY95" s="232"/>
      <c r="ENZ95" s="232"/>
      <c r="EOA95" s="232"/>
      <c r="EOB95" s="232"/>
      <c r="EOC95" s="232"/>
      <c r="EOD95" s="232"/>
      <c r="EOE95" s="232"/>
      <c r="EOF95" s="232"/>
      <c r="EOG95" s="232"/>
      <c r="EOH95" s="232"/>
      <c r="EOI95" s="232"/>
      <c r="EOJ95" s="232"/>
      <c r="EOK95" s="232"/>
      <c r="EOL95" s="232"/>
      <c r="EOM95" s="232"/>
      <c r="EON95" s="232"/>
      <c r="EOO95" s="232"/>
      <c r="EOP95" s="232"/>
      <c r="EOQ95" s="232"/>
      <c r="EOR95" s="232"/>
      <c r="EOS95" s="232"/>
      <c r="EOT95" s="232"/>
      <c r="EOU95" s="232"/>
      <c r="EOV95" s="232"/>
      <c r="EOW95" s="232"/>
      <c r="EOX95" s="232"/>
      <c r="EOY95" s="232"/>
      <c r="EOZ95" s="232"/>
      <c r="EPA95" s="232"/>
      <c r="EPB95" s="232"/>
      <c r="EPC95" s="232"/>
      <c r="EPD95" s="232"/>
      <c r="EPE95" s="232"/>
      <c r="EPF95" s="232"/>
      <c r="EPG95" s="232"/>
      <c r="EPH95" s="232"/>
      <c r="EPI95" s="232"/>
      <c r="EPJ95" s="232"/>
      <c r="EPK95" s="232"/>
      <c r="EPL95" s="232"/>
      <c r="EPM95" s="232"/>
      <c r="EPN95" s="232"/>
      <c r="EPO95" s="232"/>
      <c r="EPP95" s="232"/>
      <c r="EPQ95" s="232"/>
      <c r="EPR95" s="232"/>
      <c r="EPS95" s="232"/>
      <c r="EPT95" s="232"/>
      <c r="EPU95" s="232"/>
      <c r="EPV95" s="232"/>
      <c r="EPW95" s="232"/>
      <c r="EPX95" s="232"/>
      <c r="EPY95" s="232"/>
      <c r="EPZ95" s="232"/>
      <c r="EQA95" s="232"/>
      <c r="EQB95" s="232"/>
      <c r="EQC95" s="232"/>
      <c r="EQD95" s="232"/>
      <c r="EQE95" s="232"/>
      <c r="EQF95" s="232"/>
      <c r="EQG95" s="232"/>
      <c r="EQH95" s="232"/>
      <c r="EQI95" s="232"/>
      <c r="EQJ95" s="232"/>
      <c r="EQK95" s="232"/>
      <c r="EQL95" s="232"/>
      <c r="EQM95" s="232"/>
      <c r="EQN95" s="232"/>
      <c r="EQO95" s="232"/>
      <c r="EQP95" s="232"/>
      <c r="EQQ95" s="232"/>
      <c r="EQR95" s="232"/>
      <c r="EQS95" s="232"/>
      <c r="EQT95" s="232"/>
      <c r="EQU95" s="232"/>
      <c r="EQV95" s="232"/>
      <c r="EQW95" s="232"/>
      <c r="EQX95" s="232"/>
      <c r="EQY95" s="232"/>
      <c r="EQZ95" s="232"/>
      <c r="ERA95" s="232"/>
      <c r="ERB95" s="232"/>
      <c r="ERC95" s="232"/>
      <c r="ERD95" s="232"/>
      <c r="ERE95" s="232"/>
      <c r="ERF95" s="232"/>
      <c r="ERG95" s="232"/>
      <c r="ERH95" s="232"/>
      <c r="ERI95" s="232"/>
      <c r="ERJ95" s="232"/>
      <c r="ERK95" s="232"/>
      <c r="ERL95" s="232"/>
      <c r="ERM95" s="232"/>
      <c r="ERN95" s="232"/>
      <c r="ERO95" s="232"/>
      <c r="ERP95" s="232"/>
      <c r="ERQ95" s="232"/>
      <c r="ERR95" s="232"/>
      <c r="ERS95" s="232"/>
      <c r="ERT95" s="232"/>
      <c r="ERU95" s="232"/>
      <c r="ERV95" s="232"/>
      <c r="ERW95" s="232"/>
      <c r="ERX95" s="232"/>
      <c r="ERY95" s="232"/>
      <c r="ERZ95" s="232"/>
      <c r="ESA95" s="232"/>
      <c r="ESB95" s="232"/>
      <c r="ESC95" s="232"/>
      <c r="ESD95" s="232"/>
      <c r="ESE95" s="232"/>
      <c r="ESF95" s="232"/>
      <c r="ESG95" s="232"/>
      <c r="ESH95" s="232"/>
      <c r="ESI95" s="232"/>
      <c r="ESJ95" s="232"/>
      <c r="ESK95" s="232"/>
      <c r="ESL95" s="232"/>
      <c r="ESM95" s="232"/>
      <c r="ESN95" s="232"/>
      <c r="ESO95" s="232"/>
      <c r="ESP95" s="232"/>
      <c r="ESQ95" s="232"/>
      <c r="ESR95" s="232"/>
      <c r="ESS95" s="232"/>
      <c r="EST95" s="232"/>
      <c r="ESU95" s="232"/>
      <c r="ESV95" s="232"/>
      <c r="ESW95" s="232"/>
      <c r="ESX95" s="232"/>
      <c r="ESY95" s="232"/>
      <c r="ESZ95" s="232"/>
      <c r="ETA95" s="232"/>
      <c r="ETB95" s="232"/>
      <c r="ETC95" s="232"/>
      <c r="ETD95" s="232"/>
      <c r="ETE95" s="232"/>
      <c r="ETF95" s="232"/>
      <c r="ETG95" s="232"/>
      <c r="ETH95" s="232"/>
      <c r="ETI95" s="232"/>
      <c r="ETJ95" s="232"/>
      <c r="ETK95" s="232"/>
      <c r="ETL95" s="232"/>
      <c r="ETM95" s="232"/>
      <c r="ETN95" s="232"/>
      <c r="ETO95" s="232"/>
      <c r="ETP95" s="232"/>
      <c r="ETQ95" s="232"/>
      <c r="ETR95" s="232"/>
      <c r="ETS95" s="232"/>
      <c r="ETT95" s="232"/>
      <c r="ETU95" s="232"/>
      <c r="ETV95" s="232"/>
      <c r="ETW95" s="232"/>
      <c r="ETX95" s="232"/>
      <c r="ETY95" s="232"/>
      <c r="ETZ95" s="232"/>
      <c r="EUA95" s="232"/>
      <c r="EUB95" s="232"/>
      <c r="EUC95" s="232"/>
      <c r="EUD95" s="232"/>
      <c r="EUE95" s="232"/>
      <c r="EUF95" s="232"/>
      <c r="EUG95" s="232"/>
      <c r="EUH95" s="232"/>
      <c r="EUI95" s="232"/>
      <c r="EUJ95" s="232"/>
      <c r="EUK95" s="232"/>
      <c r="EUL95" s="232"/>
      <c r="EUM95" s="232"/>
      <c r="EUN95" s="232"/>
      <c r="EUO95" s="232"/>
      <c r="EUP95" s="232"/>
      <c r="EUQ95" s="232"/>
      <c r="EUR95" s="232"/>
      <c r="EUS95" s="232"/>
      <c r="EUT95" s="232"/>
      <c r="EUU95" s="232"/>
      <c r="EUV95" s="232"/>
      <c r="EUW95" s="232"/>
      <c r="EUX95" s="232"/>
      <c r="EUY95" s="232"/>
      <c r="EUZ95" s="232"/>
      <c r="EVA95" s="232"/>
      <c r="EVB95" s="232"/>
      <c r="EVC95" s="232"/>
      <c r="EVD95" s="232"/>
      <c r="EVE95" s="232"/>
      <c r="EVF95" s="232"/>
      <c r="EVG95" s="232"/>
      <c r="EVH95" s="232"/>
      <c r="EVI95" s="232"/>
      <c r="EVJ95" s="232"/>
      <c r="EVK95" s="232"/>
      <c r="EVL95" s="232"/>
      <c r="EVM95" s="232"/>
      <c r="EVN95" s="232"/>
      <c r="EVO95" s="232"/>
      <c r="EVP95" s="232"/>
      <c r="EVQ95" s="232"/>
      <c r="EVR95" s="232"/>
      <c r="EVS95" s="232"/>
      <c r="EVT95" s="232"/>
      <c r="EVU95" s="232"/>
      <c r="EVV95" s="232"/>
      <c r="EVW95" s="232"/>
      <c r="EVX95" s="232"/>
      <c r="EVY95" s="232"/>
      <c r="EVZ95" s="232"/>
      <c r="EWA95" s="232"/>
      <c r="EWB95" s="232"/>
      <c r="EWC95" s="232"/>
      <c r="EWD95" s="232"/>
      <c r="EWE95" s="232"/>
      <c r="EWF95" s="232"/>
      <c r="EWG95" s="232"/>
      <c r="EWH95" s="232"/>
      <c r="EWI95" s="232"/>
      <c r="EWJ95" s="232"/>
      <c r="EWK95" s="232"/>
      <c r="EWL95" s="232"/>
      <c r="EWM95" s="232"/>
      <c r="EWN95" s="232"/>
      <c r="EWO95" s="232"/>
      <c r="EWP95" s="232"/>
      <c r="EWQ95" s="232"/>
      <c r="EWR95" s="232"/>
      <c r="EWS95" s="232"/>
      <c r="EWT95" s="232"/>
      <c r="EWU95" s="232"/>
      <c r="EWV95" s="232"/>
      <c r="EWW95" s="232"/>
      <c r="EWX95" s="232"/>
      <c r="EWY95" s="232"/>
      <c r="EWZ95" s="232"/>
      <c r="EXA95" s="232"/>
      <c r="EXB95" s="232"/>
      <c r="EXC95" s="232"/>
      <c r="EXD95" s="232"/>
      <c r="EXE95" s="232"/>
      <c r="EXF95" s="232"/>
      <c r="EXG95" s="232"/>
      <c r="EXH95" s="232"/>
      <c r="EXI95" s="232"/>
      <c r="EXJ95" s="232"/>
      <c r="EXK95" s="232"/>
      <c r="EXL95" s="232"/>
      <c r="EXM95" s="232"/>
      <c r="EXN95" s="232"/>
      <c r="EXO95" s="232"/>
      <c r="EXP95" s="232"/>
      <c r="EXQ95" s="232"/>
      <c r="EXR95" s="232"/>
      <c r="EXS95" s="232"/>
      <c r="EXT95" s="232"/>
      <c r="EXU95" s="232"/>
      <c r="EXV95" s="232"/>
      <c r="EXW95" s="232"/>
      <c r="EXX95" s="232"/>
      <c r="EXY95" s="232"/>
      <c r="EXZ95" s="232"/>
      <c r="EYA95" s="232"/>
      <c r="EYB95" s="232"/>
      <c r="EYC95" s="232"/>
      <c r="EYD95" s="232"/>
      <c r="EYE95" s="232"/>
      <c r="EYF95" s="232"/>
      <c r="EYG95" s="232"/>
      <c r="EYH95" s="232"/>
      <c r="EYI95" s="232"/>
      <c r="EYJ95" s="232"/>
      <c r="EYK95" s="232"/>
      <c r="EYL95" s="232"/>
      <c r="EYM95" s="232"/>
      <c r="EYN95" s="232"/>
      <c r="EYO95" s="232"/>
      <c r="EYP95" s="232"/>
      <c r="EYQ95" s="232"/>
      <c r="EYR95" s="232"/>
      <c r="EYS95" s="232"/>
      <c r="EYT95" s="232"/>
      <c r="EYU95" s="232"/>
      <c r="EYV95" s="232"/>
      <c r="EYW95" s="232"/>
      <c r="EYX95" s="232"/>
      <c r="EYY95" s="232"/>
      <c r="EYZ95" s="232"/>
      <c r="EZA95" s="232"/>
      <c r="EZB95" s="232"/>
      <c r="EZC95" s="232"/>
      <c r="EZD95" s="232"/>
      <c r="EZE95" s="232"/>
      <c r="EZF95" s="232"/>
      <c r="EZG95" s="232"/>
      <c r="EZH95" s="232"/>
      <c r="EZI95" s="232"/>
      <c r="EZJ95" s="232"/>
      <c r="EZK95" s="232"/>
      <c r="EZL95" s="232"/>
      <c r="EZM95" s="232"/>
      <c r="EZN95" s="232"/>
      <c r="EZO95" s="232"/>
      <c r="EZP95" s="232"/>
      <c r="EZQ95" s="232"/>
      <c r="EZR95" s="232"/>
      <c r="EZS95" s="232"/>
      <c r="EZT95" s="232"/>
      <c r="EZU95" s="232"/>
      <c r="EZV95" s="232"/>
      <c r="EZW95" s="232"/>
      <c r="EZX95" s="232"/>
      <c r="EZY95" s="232"/>
      <c r="EZZ95" s="232"/>
      <c r="FAA95" s="232"/>
      <c r="FAB95" s="232"/>
      <c r="FAC95" s="232"/>
      <c r="FAD95" s="232"/>
      <c r="FAE95" s="232"/>
      <c r="FAF95" s="232"/>
      <c r="FAG95" s="232"/>
      <c r="FAH95" s="232"/>
      <c r="FAI95" s="232"/>
      <c r="FAJ95" s="232"/>
      <c r="FAK95" s="232"/>
      <c r="FAL95" s="232"/>
      <c r="FAM95" s="232"/>
      <c r="FAN95" s="232"/>
      <c r="FAO95" s="232"/>
      <c r="FAP95" s="232"/>
      <c r="FAQ95" s="232"/>
      <c r="FAR95" s="232"/>
      <c r="FAS95" s="232"/>
      <c r="FAT95" s="232"/>
      <c r="FAU95" s="232"/>
      <c r="FAV95" s="232"/>
      <c r="FAW95" s="232"/>
      <c r="FAX95" s="232"/>
      <c r="FAY95" s="232"/>
      <c r="FAZ95" s="232"/>
      <c r="FBA95" s="232"/>
      <c r="FBB95" s="232"/>
      <c r="FBC95" s="232"/>
      <c r="FBD95" s="232"/>
      <c r="FBE95" s="232"/>
      <c r="FBF95" s="232"/>
      <c r="FBG95" s="232"/>
      <c r="FBH95" s="232"/>
      <c r="FBI95" s="232"/>
      <c r="FBJ95" s="232"/>
      <c r="FBK95" s="232"/>
      <c r="FBL95" s="232"/>
      <c r="FBM95" s="232"/>
      <c r="FBN95" s="232"/>
      <c r="FBO95" s="232"/>
      <c r="FBP95" s="232"/>
      <c r="FBQ95" s="232"/>
      <c r="FBR95" s="232"/>
      <c r="FBS95" s="232"/>
      <c r="FBT95" s="232"/>
      <c r="FBU95" s="232"/>
      <c r="FBV95" s="232"/>
      <c r="FBW95" s="232"/>
      <c r="FBX95" s="232"/>
      <c r="FBY95" s="232"/>
      <c r="FBZ95" s="232"/>
      <c r="FCA95" s="232"/>
      <c r="FCB95" s="232"/>
      <c r="FCC95" s="232"/>
      <c r="FCD95" s="232"/>
      <c r="FCE95" s="232"/>
      <c r="FCF95" s="232"/>
      <c r="FCG95" s="232"/>
      <c r="FCH95" s="232"/>
      <c r="FCI95" s="232"/>
      <c r="FCJ95" s="232"/>
      <c r="FCK95" s="232"/>
      <c r="FCL95" s="232"/>
      <c r="FCM95" s="232"/>
      <c r="FCN95" s="232"/>
      <c r="FCO95" s="232"/>
      <c r="FCP95" s="232"/>
      <c r="FCQ95" s="232"/>
      <c r="FCR95" s="232"/>
      <c r="FCS95" s="232"/>
      <c r="FCT95" s="232"/>
      <c r="FCU95" s="232"/>
      <c r="FCV95" s="232"/>
      <c r="FCW95" s="232"/>
      <c r="FCX95" s="232"/>
      <c r="FCY95" s="232"/>
      <c r="FCZ95" s="232"/>
      <c r="FDA95" s="232"/>
      <c r="FDB95" s="232"/>
      <c r="FDC95" s="232"/>
      <c r="FDD95" s="232"/>
      <c r="FDE95" s="232"/>
      <c r="FDF95" s="232"/>
      <c r="FDG95" s="232"/>
      <c r="FDH95" s="232"/>
      <c r="FDI95" s="232"/>
      <c r="FDJ95" s="232"/>
      <c r="FDK95" s="232"/>
      <c r="FDL95" s="232"/>
      <c r="FDM95" s="232"/>
      <c r="FDN95" s="232"/>
      <c r="FDO95" s="232"/>
      <c r="FDP95" s="232"/>
      <c r="FDQ95" s="232"/>
      <c r="FDR95" s="232"/>
      <c r="FDS95" s="232"/>
      <c r="FDT95" s="232"/>
      <c r="FDU95" s="232"/>
      <c r="FDV95" s="232"/>
      <c r="FDW95" s="232"/>
      <c r="FDX95" s="232"/>
      <c r="FDY95" s="232"/>
      <c r="FDZ95" s="232"/>
      <c r="FEA95" s="232"/>
      <c r="FEB95" s="232"/>
      <c r="FEC95" s="232"/>
      <c r="FED95" s="232"/>
      <c r="FEE95" s="232"/>
      <c r="FEF95" s="232"/>
      <c r="FEG95" s="232"/>
      <c r="FEH95" s="232"/>
      <c r="FEI95" s="232"/>
      <c r="FEJ95" s="232"/>
      <c r="FEK95" s="232"/>
      <c r="FEL95" s="232"/>
      <c r="FEM95" s="232"/>
      <c r="FEN95" s="232"/>
      <c r="FEO95" s="232"/>
      <c r="FEP95" s="232"/>
      <c r="FEQ95" s="232"/>
      <c r="FER95" s="232"/>
      <c r="FES95" s="232"/>
      <c r="FET95" s="232"/>
      <c r="FEU95" s="232"/>
      <c r="FEV95" s="232"/>
      <c r="FEW95" s="232"/>
      <c r="FEX95" s="232"/>
      <c r="FEY95" s="232"/>
      <c r="FEZ95" s="232"/>
      <c r="FFA95" s="232"/>
      <c r="FFB95" s="232"/>
      <c r="FFC95" s="232"/>
      <c r="FFD95" s="232"/>
      <c r="FFE95" s="232"/>
      <c r="FFF95" s="232"/>
      <c r="FFG95" s="232"/>
      <c r="FFH95" s="232"/>
      <c r="FFI95" s="232"/>
      <c r="FFJ95" s="232"/>
      <c r="FFK95" s="232"/>
      <c r="FFL95" s="232"/>
      <c r="FFM95" s="232"/>
      <c r="FFN95" s="232"/>
      <c r="FFO95" s="232"/>
      <c r="FFP95" s="232"/>
      <c r="FFQ95" s="232"/>
      <c r="FFR95" s="232"/>
      <c r="FFS95" s="232"/>
      <c r="FFT95" s="232"/>
      <c r="FFU95" s="232"/>
      <c r="FFV95" s="232"/>
      <c r="FFW95" s="232"/>
      <c r="FFX95" s="232"/>
      <c r="FFY95" s="232"/>
      <c r="FFZ95" s="232"/>
      <c r="FGA95" s="232"/>
      <c r="FGB95" s="232"/>
      <c r="FGC95" s="232"/>
      <c r="FGD95" s="232"/>
      <c r="FGE95" s="232"/>
      <c r="FGF95" s="232"/>
      <c r="FGG95" s="232"/>
      <c r="FGH95" s="232"/>
      <c r="FGI95" s="232"/>
      <c r="FGJ95" s="232"/>
      <c r="FGK95" s="232"/>
      <c r="FGL95" s="232"/>
      <c r="FGM95" s="232"/>
      <c r="FGN95" s="232"/>
      <c r="FGO95" s="232"/>
      <c r="FGP95" s="232"/>
      <c r="FGQ95" s="232"/>
      <c r="FGR95" s="232"/>
      <c r="FGS95" s="232"/>
      <c r="FGT95" s="232"/>
      <c r="FGU95" s="232"/>
      <c r="FGV95" s="232"/>
      <c r="FGW95" s="232"/>
      <c r="FGX95" s="232"/>
      <c r="FGY95" s="232"/>
      <c r="FGZ95" s="232"/>
      <c r="FHA95" s="232"/>
      <c r="FHB95" s="232"/>
      <c r="FHC95" s="232"/>
      <c r="FHD95" s="232"/>
      <c r="FHE95" s="232"/>
      <c r="FHF95" s="232"/>
      <c r="FHG95" s="232"/>
      <c r="FHH95" s="232"/>
      <c r="FHI95" s="232"/>
      <c r="FHJ95" s="232"/>
      <c r="FHK95" s="232"/>
      <c r="FHL95" s="232"/>
      <c r="FHM95" s="232"/>
      <c r="FHN95" s="232"/>
      <c r="FHO95" s="232"/>
      <c r="FHP95" s="232"/>
      <c r="FHQ95" s="232"/>
      <c r="FHR95" s="232"/>
      <c r="FHS95" s="232"/>
      <c r="FHT95" s="232"/>
      <c r="FHU95" s="232"/>
      <c r="FHV95" s="232"/>
      <c r="FHW95" s="232"/>
      <c r="FHX95" s="232"/>
      <c r="FHY95" s="232"/>
      <c r="FHZ95" s="232"/>
      <c r="FIA95" s="232"/>
      <c r="FIB95" s="232"/>
      <c r="FIC95" s="232"/>
      <c r="FID95" s="232"/>
      <c r="FIE95" s="232"/>
      <c r="FIF95" s="232"/>
      <c r="FIG95" s="232"/>
      <c r="FIH95" s="232"/>
      <c r="FII95" s="232"/>
      <c r="FIJ95" s="232"/>
      <c r="FIK95" s="232"/>
      <c r="FIL95" s="232"/>
      <c r="FIM95" s="232"/>
      <c r="FIN95" s="232"/>
      <c r="FIO95" s="232"/>
      <c r="FIP95" s="232"/>
      <c r="FIQ95" s="232"/>
      <c r="FIR95" s="232"/>
      <c r="FIS95" s="232"/>
      <c r="FIT95" s="232"/>
      <c r="FIU95" s="232"/>
      <c r="FIV95" s="232"/>
      <c r="FIW95" s="232"/>
      <c r="FIX95" s="232"/>
      <c r="FIY95" s="232"/>
      <c r="FIZ95" s="232"/>
      <c r="FJA95" s="232"/>
      <c r="FJB95" s="232"/>
      <c r="FJC95" s="232"/>
      <c r="FJD95" s="232"/>
      <c r="FJE95" s="232"/>
      <c r="FJF95" s="232"/>
      <c r="FJG95" s="232"/>
      <c r="FJH95" s="232"/>
      <c r="FJI95" s="232"/>
      <c r="FJJ95" s="232"/>
      <c r="FJK95" s="232"/>
      <c r="FJL95" s="232"/>
      <c r="FJM95" s="232"/>
      <c r="FJN95" s="232"/>
      <c r="FJO95" s="232"/>
      <c r="FJP95" s="232"/>
      <c r="FJQ95" s="232"/>
      <c r="FJR95" s="232"/>
      <c r="FJS95" s="232"/>
      <c r="FJT95" s="232"/>
      <c r="FJU95" s="232"/>
      <c r="FJV95" s="232"/>
      <c r="FJW95" s="232"/>
      <c r="FJX95" s="232"/>
      <c r="FJY95" s="232"/>
      <c r="FJZ95" s="232"/>
      <c r="FKA95" s="232"/>
      <c r="FKB95" s="232"/>
      <c r="FKC95" s="232"/>
      <c r="FKD95" s="232"/>
      <c r="FKE95" s="232"/>
      <c r="FKF95" s="232"/>
      <c r="FKG95" s="232"/>
      <c r="FKH95" s="232"/>
      <c r="FKI95" s="232"/>
      <c r="FKJ95" s="232"/>
      <c r="FKK95" s="232"/>
      <c r="FKL95" s="232"/>
      <c r="FKM95" s="232"/>
      <c r="FKN95" s="232"/>
      <c r="FKO95" s="232"/>
      <c r="FKP95" s="232"/>
      <c r="FKQ95" s="232"/>
      <c r="FKR95" s="232"/>
      <c r="FKS95" s="232"/>
      <c r="FKT95" s="232"/>
      <c r="FKU95" s="232"/>
      <c r="FKV95" s="232"/>
      <c r="FKW95" s="232"/>
      <c r="FKX95" s="232"/>
      <c r="FKY95" s="232"/>
      <c r="FKZ95" s="232"/>
      <c r="FLA95" s="232"/>
      <c r="FLB95" s="232"/>
      <c r="FLC95" s="232"/>
      <c r="FLD95" s="232"/>
      <c r="FLE95" s="232"/>
      <c r="FLF95" s="232"/>
      <c r="FLG95" s="232"/>
      <c r="FLH95" s="232"/>
      <c r="FLI95" s="232"/>
      <c r="FLJ95" s="232"/>
      <c r="FLK95" s="232"/>
      <c r="FLL95" s="232"/>
      <c r="FLM95" s="232"/>
      <c r="FLN95" s="232"/>
      <c r="FLO95" s="232"/>
      <c r="FLP95" s="232"/>
      <c r="FLQ95" s="232"/>
      <c r="FLR95" s="232"/>
      <c r="FLS95" s="232"/>
      <c r="FLT95" s="232"/>
      <c r="FLU95" s="232"/>
      <c r="FLV95" s="232"/>
      <c r="FLW95" s="232"/>
      <c r="FLX95" s="232"/>
      <c r="FLY95" s="232"/>
      <c r="FLZ95" s="232"/>
      <c r="FMA95" s="232"/>
      <c r="FMB95" s="232"/>
      <c r="FMC95" s="232"/>
      <c r="FMD95" s="232"/>
      <c r="FME95" s="232"/>
      <c r="FMF95" s="232"/>
      <c r="FMG95" s="232"/>
      <c r="FMH95" s="232"/>
      <c r="FMI95" s="232"/>
      <c r="FMJ95" s="232"/>
      <c r="FMK95" s="232"/>
      <c r="FML95" s="232"/>
      <c r="FMM95" s="232"/>
      <c r="FMN95" s="232"/>
      <c r="FMO95" s="232"/>
      <c r="FMP95" s="232"/>
      <c r="FMQ95" s="232"/>
      <c r="FMR95" s="232"/>
      <c r="FMS95" s="232"/>
      <c r="FMT95" s="232"/>
      <c r="FMU95" s="232"/>
      <c r="FMV95" s="232"/>
      <c r="FMW95" s="232"/>
      <c r="FMX95" s="232"/>
      <c r="FMY95" s="232"/>
      <c r="FMZ95" s="232"/>
      <c r="FNA95" s="232"/>
      <c r="FNB95" s="232"/>
      <c r="FNC95" s="232"/>
      <c r="FND95" s="232"/>
      <c r="FNE95" s="232"/>
      <c r="FNF95" s="232"/>
      <c r="FNG95" s="232"/>
      <c r="FNH95" s="232"/>
      <c r="FNI95" s="232"/>
      <c r="FNJ95" s="232"/>
      <c r="FNK95" s="232"/>
      <c r="FNL95" s="232"/>
      <c r="FNM95" s="232"/>
      <c r="FNN95" s="232"/>
      <c r="FNO95" s="232"/>
      <c r="FNP95" s="232"/>
      <c r="FNQ95" s="232"/>
      <c r="FNR95" s="232"/>
      <c r="FNS95" s="232"/>
      <c r="FNT95" s="232"/>
      <c r="FNU95" s="232"/>
      <c r="FNV95" s="232"/>
      <c r="FNW95" s="232"/>
      <c r="FNX95" s="232"/>
      <c r="FNY95" s="232"/>
      <c r="FNZ95" s="232"/>
      <c r="FOA95" s="232"/>
      <c r="FOB95" s="232"/>
      <c r="FOC95" s="232"/>
      <c r="FOD95" s="232"/>
      <c r="FOE95" s="232"/>
      <c r="FOF95" s="232"/>
      <c r="FOG95" s="232"/>
      <c r="FOH95" s="232"/>
      <c r="FOI95" s="232"/>
      <c r="FOJ95" s="232"/>
      <c r="FOK95" s="232"/>
      <c r="FOL95" s="232"/>
      <c r="FOM95" s="232"/>
      <c r="FON95" s="232"/>
      <c r="FOO95" s="232"/>
      <c r="FOP95" s="232"/>
      <c r="FOQ95" s="232"/>
      <c r="FOR95" s="232"/>
      <c r="FOS95" s="232"/>
      <c r="FOT95" s="232"/>
      <c r="FOU95" s="232"/>
      <c r="FOV95" s="232"/>
      <c r="FOW95" s="232"/>
      <c r="FOX95" s="232"/>
      <c r="FOY95" s="232"/>
      <c r="FOZ95" s="232"/>
      <c r="FPA95" s="232"/>
      <c r="FPB95" s="232"/>
      <c r="FPC95" s="232"/>
      <c r="FPD95" s="232"/>
      <c r="FPE95" s="232"/>
      <c r="FPF95" s="232"/>
      <c r="FPG95" s="232"/>
      <c r="FPH95" s="232"/>
      <c r="FPI95" s="232"/>
      <c r="FPJ95" s="232"/>
      <c r="FPK95" s="232"/>
      <c r="FPL95" s="232"/>
      <c r="FPM95" s="232"/>
      <c r="FPN95" s="232"/>
      <c r="FPO95" s="232"/>
      <c r="FPP95" s="232"/>
      <c r="FPQ95" s="232"/>
      <c r="FPR95" s="232"/>
      <c r="FPS95" s="232"/>
      <c r="FPT95" s="232"/>
      <c r="FPU95" s="232"/>
      <c r="FPV95" s="232"/>
      <c r="FPW95" s="232"/>
      <c r="FPX95" s="232"/>
      <c r="FPY95" s="232"/>
      <c r="FPZ95" s="232"/>
      <c r="FQA95" s="232"/>
      <c r="FQB95" s="232"/>
      <c r="FQC95" s="232"/>
      <c r="FQD95" s="232"/>
      <c r="FQE95" s="232"/>
      <c r="FQF95" s="232"/>
      <c r="FQG95" s="232"/>
      <c r="FQH95" s="232"/>
      <c r="FQI95" s="232"/>
      <c r="FQJ95" s="232"/>
      <c r="FQK95" s="232"/>
      <c r="FQL95" s="232"/>
      <c r="FQM95" s="232"/>
      <c r="FQN95" s="232"/>
      <c r="FQO95" s="232"/>
      <c r="FQP95" s="232"/>
      <c r="FQQ95" s="232"/>
      <c r="FQR95" s="232"/>
      <c r="FQS95" s="232"/>
      <c r="FQT95" s="232"/>
      <c r="FQU95" s="232"/>
      <c r="FQV95" s="232"/>
      <c r="FQW95" s="232"/>
      <c r="FQX95" s="232"/>
      <c r="FQY95" s="232"/>
      <c r="FQZ95" s="232"/>
      <c r="FRA95" s="232"/>
      <c r="FRB95" s="232"/>
      <c r="FRC95" s="232"/>
      <c r="FRD95" s="232"/>
      <c r="FRE95" s="232"/>
      <c r="FRF95" s="232"/>
      <c r="FRG95" s="232"/>
      <c r="FRH95" s="232"/>
      <c r="FRI95" s="232"/>
      <c r="FRJ95" s="232"/>
      <c r="FRK95" s="232"/>
      <c r="FRL95" s="232"/>
      <c r="FRM95" s="232"/>
      <c r="FRN95" s="232"/>
      <c r="FRO95" s="232"/>
      <c r="FRP95" s="232"/>
      <c r="FRQ95" s="232"/>
      <c r="FRR95" s="232"/>
      <c r="FRS95" s="232"/>
      <c r="FRT95" s="232"/>
      <c r="FRU95" s="232"/>
      <c r="FRV95" s="232"/>
      <c r="FRW95" s="232"/>
      <c r="FRX95" s="232"/>
      <c r="FRY95" s="232"/>
      <c r="FRZ95" s="232"/>
      <c r="FSA95" s="232"/>
      <c r="FSB95" s="232"/>
      <c r="FSC95" s="232"/>
      <c r="FSD95" s="232"/>
      <c r="FSE95" s="232"/>
      <c r="FSF95" s="232"/>
      <c r="FSG95" s="232"/>
      <c r="FSH95" s="232"/>
      <c r="FSI95" s="232"/>
      <c r="FSJ95" s="232"/>
      <c r="FSK95" s="232"/>
      <c r="FSL95" s="232"/>
      <c r="FSM95" s="232"/>
      <c r="FSN95" s="232"/>
      <c r="FSO95" s="232"/>
      <c r="FSP95" s="232"/>
      <c r="FSQ95" s="232"/>
      <c r="FSR95" s="232"/>
      <c r="FSS95" s="232"/>
      <c r="FST95" s="232"/>
      <c r="FSU95" s="232"/>
      <c r="FSV95" s="232"/>
      <c r="FSW95" s="232"/>
      <c r="FSX95" s="232"/>
      <c r="FSY95" s="232"/>
      <c r="FSZ95" s="232"/>
      <c r="FTA95" s="232"/>
      <c r="FTB95" s="232"/>
      <c r="FTC95" s="232"/>
      <c r="FTD95" s="232"/>
      <c r="FTE95" s="232"/>
      <c r="FTF95" s="232"/>
      <c r="FTG95" s="232"/>
      <c r="FTH95" s="232"/>
      <c r="FTI95" s="232"/>
      <c r="FTJ95" s="232"/>
      <c r="FTK95" s="232"/>
      <c r="FTL95" s="232"/>
      <c r="FTM95" s="232"/>
      <c r="FTN95" s="232"/>
      <c r="FTO95" s="232"/>
      <c r="FTP95" s="232"/>
      <c r="FTQ95" s="232"/>
      <c r="FTR95" s="232"/>
      <c r="FTS95" s="232"/>
      <c r="FTT95" s="232"/>
      <c r="FTU95" s="232"/>
      <c r="FTV95" s="232"/>
      <c r="FTW95" s="232"/>
      <c r="FTX95" s="232"/>
      <c r="FTY95" s="232"/>
      <c r="FTZ95" s="232"/>
      <c r="FUA95" s="232"/>
      <c r="FUB95" s="232"/>
      <c r="FUC95" s="232"/>
      <c r="FUD95" s="232"/>
      <c r="FUE95" s="232"/>
      <c r="FUF95" s="232"/>
      <c r="FUG95" s="232"/>
      <c r="FUH95" s="232"/>
      <c r="FUI95" s="232"/>
      <c r="FUJ95" s="232"/>
      <c r="FUK95" s="232"/>
      <c r="FUL95" s="232"/>
      <c r="FUM95" s="232"/>
      <c r="FUN95" s="232"/>
      <c r="FUO95" s="232"/>
      <c r="FUP95" s="232"/>
      <c r="FUQ95" s="232"/>
      <c r="FUR95" s="232"/>
      <c r="FUS95" s="232"/>
      <c r="FUT95" s="232"/>
      <c r="FUU95" s="232"/>
      <c r="FUV95" s="232"/>
      <c r="FUW95" s="232"/>
      <c r="FUX95" s="232"/>
      <c r="FUY95" s="232"/>
      <c r="FUZ95" s="232"/>
      <c r="FVA95" s="232"/>
      <c r="FVB95" s="232"/>
      <c r="FVC95" s="232"/>
      <c r="FVD95" s="232"/>
      <c r="FVE95" s="232"/>
      <c r="FVF95" s="232"/>
      <c r="FVG95" s="232"/>
      <c r="FVH95" s="232"/>
      <c r="FVI95" s="232"/>
      <c r="FVJ95" s="232"/>
      <c r="FVK95" s="232"/>
      <c r="FVL95" s="232"/>
      <c r="FVM95" s="232"/>
      <c r="FVN95" s="232"/>
      <c r="FVO95" s="232"/>
      <c r="FVP95" s="232"/>
      <c r="FVQ95" s="232"/>
      <c r="FVR95" s="232"/>
      <c r="FVS95" s="232"/>
      <c r="FVT95" s="232"/>
      <c r="FVU95" s="232"/>
      <c r="FVV95" s="232"/>
      <c r="FVW95" s="232"/>
      <c r="FVX95" s="232"/>
      <c r="FVY95" s="232"/>
      <c r="FVZ95" s="232"/>
      <c r="FWA95" s="232"/>
      <c r="FWB95" s="232"/>
      <c r="FWC95" s="232"/>
      <c r="FWD95" s="232"/>
      <c r="FWE95" s="232"/>
      <c r="FWF95" s="232"/>
      <c r="FWG95" s="232"/>
      <c r="FWH95" s="232"/>
      <c r="FWI95" s="232"/>
      <c r="FWJ95" s="232"/>
      <c r="FWK95" s="232"/>
      <c r="FWL95" s="232"/>
      <c r="FWM95" s="232"/>
      <c r="FWN95" s="232"/>
      <c r="FWO95" s="232"/>
      <c r="FWP95" s="232"/>
      <c r="FWQ95" s="232"/>
      <c r="FWR95" s="232"/>
      <c r="FWS95" s="232"/>
      <c r="FWT95" s="232"/>
      <c r="FWU95" s="232"/>
      <c r="FWV95" s="232"/>
      <c r="FWW95" s="232"/>
      <c r="FWX95" s="232"/>
      <c r="FWY95" s="232"/>
      <c r="FWZ95" s="232"/>
      <c r="FXA95" s="232"/>
      <c r="FXB95" s="232"/>
      <c r="FXC95" s="232"/>
      <c r="FXD95" s="232"/>
      <c r="FXE95" s="232"/>
      <c r="FXF95" s="232"/>
      <c r="FXG95" s="232"/>
      <c r="FXH95" s="232"/>
      <c r="FXI95" s="232"/>
      <c r="FXJ95" s="232"/>
      <c r="FXK95" s="232"/>
      <c r="FXL95" s="232"/>
      <c r="FXM95" s="232"/>
      <c r="FXN95" s="232"/>
      <c r="FXO95" s="232"/>
      <c r="FXP95" s="232"/>
      <c r="FXQ95" s="232"/>
      <c r="FXR95" s="232"/>
      <c r="FXS95" s="232"/>
      <c r="FXT95" s="232"/>
      <c r="FXU95" s="232"/>
      <c r="FXV95" s="232"/>
      <c r="FXW95" s="232"/>
      <c r="FXX95" s="232"/>
      <c r="FXY95" s="232"/>
      <c r="FXZ95" s="232"/>
      <c r="FYA95" s="232"/>
      <c r="FYB95" s="232"/>
      <c r="FYC95" s="232"/>
      <c r="FYD95" s="232"/>
      <c r="FYE95" s="232"/>
      <c r="FYF95" s="232"/>
      <c r="FYG95" s="232"/>
      <c r="FYH95" s="232"/>
      <c r="FYI95" s="232"/>
      <c r="FYJ95" s="232"/>
      <c r="FYK95" s="232"/>
      <c r="FYL95" s="232"/>
      <c r="FYM95" s="232"/>
      <c r="FYN95" s="232"/>
      <c r="FYO95" s="232"/>
      <c r="FYP95" s="232"/>
      <c r="FYQ95" s="232"/>
      <c r="FYR95" s="232"/>
      <c r="FYS95" s="232"/>
      <c r="FYT95" s="232"/>
      <c r="FYU95" s="232"/>
      <c r="FYV95" s="232"/>
      <c r="FYW95" s="232"/>
      <c r="FYX95" s="232"/>
      <c r="FYY95" s="232"/>
      <c r="FYZ95" s="232"/>
      <c r="FZA95" s="232"/>
      <c r="FZB95" s="232"/>
      <c r="FZC95" s="232"/>
      <c r="FZD95" s="232"/>
      <c r="FZE95" s="232"/>
      <c r="FZF95" s="232"/>
      <c r="FZG95" s="232"/>
      <c r="FZH95" s="232"/>
      <c r="FZI95" s="232"/>
      <c r="FZJ95" s="232"/>
      <c r="FZK95" s="232"/>
      <c r="FZL95" s="232"/>
      <c r="FZM95" s="232"/>
      <c r="FZN95" s="232"/>
      <c r="FZO95" s="232"/>
      <c r="FZP95" s="232"/>
      <c r="FZQ95" s="232"/>
      <c r="FZR95" s="232"/>
      <c r="FZS95" s="232"/>
      <c r="FZT95" s="232"/>
      <c r="FZU95" s="232"/>
      <c r="FZV95" s="232"/>
      <c r="FZW95" s="232"/>
      <c r="FZX95" s="232"/>
      <c r="FZY95" s="232"/>
      <c r="FZZ95" s="232"/>
      <c r="GAA95" s="232"/>
      <c r="GAB95" s="232"/>
      <c r="GAC95" s="232"/>
      <c r="GAD95" s="232"/>
      <c r="GAE95" s="232"/>
      <c r="GAF95" s="232"/>
      <c r="GAG95" s="232"/>
      <c r="GAH95" s="232"/>
      <c r="GAI95" s="232"/>
      <c r="GAJ95" s="232"/>
      <c r="GAK95" s="232"/>
      <c r="GAL95" s="232"/>
      <c r="GAM95" s="232"/>
      <c r="GAN95" s="232"/>
      <c r="GAO95" s="232"/>
      <c r="GAP95" s="232"/>
      <c r="GAQ95" s="232"/>
      <c r="GAR95" s="232"/>
      <c r="GAS95" s="232"/>
      <c r="GAT95" s="232"/>
      <c r="GAU95" s="232"/>
      <c r="GAV95" s="232"/>
      <c r="GAW95" s="232"/>
      <c r="GAX95" s="232"/>
      <c r="GAY95" s="232"/>
      <c r="GAZ95" s="232"/>
      <c r="GBA95" s="232"/>
      <c r="GBB95" s="232"/>
      <c r="GBC95" s="232"/>
      <c r="GBD95" s="232"/>
      <c r="GBE95" s="232"/>
      <c r="GBF95" s="232"/>
      <c r="GBG95" s="232"/>
      <c r="GBH95" s="232"/>
      <c r="GBI95" s="232"/>
      <c r="GBJ95" s="232"/>
      <c r="GBK95" s="232"/>
      <c r="GBL95" s="232"/>
      <c r="GBM95" s="232"/>
      <c r="GBN95" s="232"/>
      <c r="GBO95" s="232"/>
      <c r="GBP95" s="232"/>
      <c r="GBQ95" s="232"/>
      <c r="GBR95" s="232"/>
      <c r="GBS95" s="232"/>
      <c r="GBT95" s="232"/>
      <c r="GBU95" s="232"/>
      <c r="GBV95" s="232"/>
      <c r="GBW95" s="232"/>
      <c r="GBX95" s="232"/>
      <c r="GBY95" s="232"/>
      <c r="GBZ95" s="232"/>
      <c r="GCA95" s="232"/>
      <c r="GCB95" s="232"/>
      <c r="GCC95" s="232"/>
      <c r="GCD95" s="232"/>
      <c r="GCE95" s="232"/>
      <c r="GCF95" s="232"/>
      <c r="GCG95" s="232"/>
      <c r="GCH95" s="232"/>
      <c r="GCI95" s="232"/>
      <c r="GCJ95" s="232"/>
      <c r="GCK95" s="232"/>
      <c r="GCL95" s="232"/>
      <c r="GCM95" s="232"/>
      <c r="GCN95" s="232"/>
      <c r="GCO95" s="232"/>
      <c r="GCP95" s="232"/>
      <c r="GCQ95" s="232"/>
      <c r="GCR95" s="232"/>
      <c r="GCS95" s="232"/>
      <c r="GCT95" s="232"/>
      <c r="GCU95" s="232"/>
      <c r="GCV95" s="232"/>
      <c r="GCW95" s="232"/>
      <c r="GCX95" s="232"/>
      <c r="GCY95" s="232"/>
      <c r="GCZ95" s="232"/>
      <c r="GDA95" s="232"/>
      <c r="GDB95" s="232"/>
      <c r="GDC95" s="232"/>
      <c r="GDD95" s="232"/>
      <c r="GDE95" s="232"/>
      <c r="GDF95" s="232"/>
      <c r="GDG95" s="232"/>
      <c r="GDH95" s="232"/>
      <c r="GDI95" s="232"/>
      <c r="GDJ95" s="232"/>
      <c r="GDK95" s="232"/>
      <c r="GDL95" s="232"/>
      <c r="GDM95" s="232"/>
      <c r="GDN95" s="232"/>
      <c r="GDO95" s="232"/>
      <c r="GDP95" s="232"/>
      <c r="GDQ95" s="232"/>
      <c r="GDR95" s="232"/>
      <c r="GDS95" s="232"/>
      <c r="GDT95" s="232"/>
      <c r="GDU95" s="232"/>
      <c r="GDV95" s="232"/>
      <c r="GDW95" s="232"/>
      <c r="GDX95" s="232"/>
      <c r="GDY95" s="232"/>
      <c r="GDZ95" s="232"/>
      <c r="GEA95" s="232"/>
      <c r="GEB95" s="232"/>
      <c r="GEC95" s="232"/>
      <c r="GED95" s="232"/>
      <c r="GEE95" s="232"/>
      <c r="GEF95" s="232"/>
      <c r="GEG95" s="232"/>
      <c r="GEH95" s="232"/>
      <c r="GEI95" s="232"/>
      <c r="GEJ95" s="232"/>
      <c r="GEK95" s="232"/>
      <c r="GEL95" s="232"/>
      <c r="GEM95" s="232"/>
      <c r="GEN95" s="232"/>
      <c r="GEO95" s="232"/>
      <c r="GEP95" s="232"/>
      <c r="GEQ95" s="232"/>
      <c r="GER95" s="232"/>
      <c r="GES95" s="232"/>
      <c r="GET95" s="232"/>
      <c r="GEU95" s="232"/>
      <c r="GEV95" s="232"/>
      <c r="GEW95" s="232"/>
      <c r="GEX95" s="232"/>
      <c r="GEY95" s="232"/>
      <c r="GEZ95" s="232"/>
      <c r="GFA95" s="232"/>
      <c r="GFB95" s="232"/>
      <c r="GFC95" s="232"/>
      <c r="GFD95" s="232"/>
      <c r="GFE95" s="232"/>
      <c r="GFF95" s="232"/>
      <c r="GFG95" s="232"/>
      <c r="GFH95" s="232"/>
      <c r="GFI95" s="232"/>
      <c r="GFJ95" s="232"/>
      <c r="GFK95" s="232"/>
      <c r="GFL95" s="232"/>
      <c r="GFM95" s="232"/>
      <c r="GFN95" s="232"/>
      <c r="GFO95" s="232"/>
      <c r="GFP95" s="232"/>
      <c r="GFQ95" s="232"/>
      <c r="GFR95" s="232"/>
      <c r="GFS95" s="232"/>
      <c r="GFT95" s="232"/>
      <c r="GFU95" s="232"/>
      <c r="GFV95" s="232"/>
      <c r="GFW95" s="232"/>
      <c r="GFX95" s="232"/>
      <c r="GFY95" s="232"/>
      <c r="GFZ95" s="232"/>
      <c r="GGA95" s="232"/>
      <c r="GGB95" s="232"/>
      <c r="GGC95" s="232"/>
      <c r="GGD95" s="232"/>
      <c r="GGE95" s="232"/>
      <c r="GGF95" s="232"/>
      <c r="GGG95" s="232"/>
      <c r="GGH95" s="232"/>
      <c r="GGI95" s="232"/>
      <c r="GGJ95" s="232"/>
      <c r="GGK95" s="232"/>
      <c r="GGL95" s="232"/>
      <c r="GGM95" s="232"/>
      <c r="GGN95" s="232"/>
      <c r="GGO95" s="232"/>
      <c r="GGP95" s="232"/>
      <c r="GGQ95" s="232"/>
      <c r="GGR95" s="232"/>
      <c r="GGS95" s="232"/>
      <c r="GGT95" s="232"/>
      <c r="GGU95" s="232"/>
      <c r="GGV95" s="232"/>
      <c r="GGW95" s="232"/>
      <c r="GGX95" s="232"/>
      <c r="GGY95" s="232"/>
      <c r="GGZ95" s="232"/>
      <c r="GHA95" s="232"/>
      <c r="GHB95" s="232"/>
      <c r="GHC95" s="232"/>
      <c r="GHD95" s="232"/>
      <c r="GHE95" s="232"/>
      <c r="GHF95" s="232"/>
      <c r="GHG95" s="232"/>
      <c r="GHH95" s="232"/>
      <c r="GHI95" s="232"/>
      <c r="GHJ95" s="232"/>
      <c r="GHK95" s="232"/>
      <c r="GHL95" s="232"/>
      <c r="GHM95" s="232"/>
      <c r="GHN95" s="232"/>
      <c r="GHO95" s="232"/>
      <c r="GHP95" s="232"/>
      <c r="GHQ95" s="232"/>
      <c r="GHR95" s="232"/>
      <c r="GHS95" s="232"/>
      <c r="GHT95" s="232"/>
      <c r="GHU95" s="232"/>
      <c r="GHV95" s="232"/>
      <c r="GHW95" s="232"/>
      <c r="GHX95" s="232"/>
      <c r="GHY95" s="232"/>
      <c r="GHZ95" s="232"/>
      <c r="GIA95" s="232"/>
      <c r="GIB95" s="232"/>
      <c r="GIC95" s="232"/>
      <c r="GID95" s="232"/>
      <c r="GIE95" s="232"/>
      <c r="GIF95" s="232"/>
      <c r="GIG95" s="232"/>
      <c r="GIH95" s="232"/>
      <c r="GII95" s="232"/>
      <c r="GIJ95" s="232"/>
      <c r="GIK95" s="232"/>
      <c r="GIL95" s="232"/>
      <c r="GIM95" s="232"/>
      <c r="GIN95" s="232"/>
      <c r="GIO95" s="232"/>
      <c r="GIP95" s="232"/>
      <c r="GIQ95" s="232"/>
      <c r="GIR95" s="232"/>
      <c r="GIS95" s="232"/>
      <c r="GIT95" s="232"/>
      <c r="GIU95" s="232"/>
      <c r="GIV95" s="232"/>
      <c r="GIW95" s="232"/>
      <c r="GIX95" s="232"/>
      <c r="GIY95" s="232"/>
      <c r="GIZ95" s="232"/>
      <c r="GJA95" s="232"/>
      <c r="GJB95" s="232"/>
      <c r="GJC95" s="232"/>
      <c r="GJD95" s="232"/>
      <c r="GJE95" s="232"/>
      <c r="GJF95" s="232"/>
      <c r="GJG95" s="232"/>
      <c r="GJH95" s="232"/>
      <c r="GJI95" s="232"/>
      <c r="GJJ95" s="232"/>
      <c r="GJK95" s="232"/>
      <c r="GJL95" s="232"/>
      <c r="GJM95" s="232"/>
      <c r="GJN95" s="232"/>
      <c r="GJO95" s="232"/>
      <c r="GJP95" s="232"/>
      <c r="GJQ95" s="232"/>
      <c r="GJR95" s="232"/>
      <c r="GJS95" s="232"/>
      <c r="GJT95" s="232"/>
      <c r="GJU95" s="232"/>
      <c r="GJV95" s="232"/>
      <c r="GJW95" s="232"/>
      <c r="GJX95" s="232"/>
      <c r="GJY95" s="232"/>
      <c r="GJZ95" s="232"/>
      <c r="GKA95" s="232"/>
      <c r="GKB95" s="232"/>
      <c r="GKC95" s="232"/>
      <c r="GKD95" s="232"/>
      <c r="GKE95" s="232"/>
      <c r="GKF95" s="232"/>
      <c r="GKG95" s="232"/>
      <c r="GKH95" s="232"/>
      <c r="GKI95" s="232"/>
      <c r="GKJ95" s="232"/>
      <c r="GKK95" s="232"/>
      <c r="GKL95" s="232"/>
      <c r="GKM95" s="232"/>
      <c r="GKN95" s="232"/>
      <c r="GKO95" s="232"/>
      <c r="GKP95" s="232"/>
      <c r="GKQ95" s="232"/>
      <c r="GKR95" s="232"/>
      <c r="GKS95" s="232"/>
      <c r="GKT95" s="232"/>
      <c r="GKU95" s="232"/>
      <c r="GKV95" s="232"/>
      <c r="GKW95" s="232"/>
      <c r="GKX95" s="232"/>
      <c r="GKY95" s="232"/>
      <c r="GKZ95" s="232"/>
      <c r="GLA95" s="232"/>
      <c r="GLB95" s="232"/>
      <c r="GLC95" s="232"/>
      <c r="GLD95" s="232"/>
      <c r="GLE95" s="232"/>
      <c r="GLF95" s="232"/>
      <c r="GLG95" s="232"/>
      <c r="GLH95" s="232"/>
      <c r="GLI95" s="232"/>
      <c r="GLJ95" s="232"/>
      <c r="GLK95" s="232"/>
      <c r="GLL95" s="232"/>
      <c r="GLM95" s="232"/>
      <c r="GLN95" s="232"/>
      <c r="GLO95" s="232"/>
      <c r="GLP95" s="232"/>
      <c r="GLQ95" s="232"/>
      <c r="GLR95" s="232"/>
      <c r="GLS95" s="232"/>
      <c r="GLT95" s="232"/>
      <c r="GLU95" s="232"/>
      <c r="GLV95" s="232"/>
      <c r="GLW95" s="232"/>
      <c r="GLX95" s="232"/>
      <c r="GLY95" s="232"/>
      <c r="GLZ95" s="232"/>
      <c r="GMA95" s="232"/>
      <c r="GMB95" s="232"/>
      <c r="GMC95" s="232"/>
      <c r="GMD95" s="232"/>
      <c r="GME95" s="232"/>
      <c r="GMF95" s="232"/>
      <c r="GMG95" s="232"/>
      <c r="GMH95" s="232"/>
      <c r="GMI95" s="232"/>
      <c r="GMJ95" s="232"/>
      <c r="GMK95" s="232"/>
      <c r="GML95" s="232"/>
      <c r="GMM95" s="232"/>
      <c r="GMN95" s="232"/>
      <c r="GMO95" s="232"/>
      <c r="GMP95" s="232"/>
      <c r="GMQ95" s="232"/>
      <c r="GMR95" s="232"/>
      <c r="GMS95" s="232"/>
      <c r="GMT95" s="232"/>
      <c r="GMU95" s="232"/>
      <c r="GMV95" s="232"/>
      <c r="GMW95" s="232"/>
      <c r="GMX95" s="232"/>
      <c r="GMY95" s="232"/>
      <c r="GMZ95" s="232"/>
      <c r="GNA95" s="232"/>
      <c r="GNB95" s="232"/>
      <c r="GNC95" s="232"/>
      <c r="GND95" s="232"/>
      <c r="GNE95" s="232"/>
      <c r="GNF95" s="232"/>
      <c r="GNG95" s="232"/>
      <c r="GNH95" s="232"/>
      <c r="GNI95" s="232"/>
      <c r="GNJ95" s="232"/>
      <c r="GNK95" s="232"/>
      <c r="GNL95" s="232"/>
      <c r="GNM95" s="232"/>
      <c r="GNN95" s="232"/>
      <c r="GNO95" s="232"/>
      <c r="GNP95" s="232"/>
      <c r="GNQ95" s="232"/>
      <c r="GNR95" s="232"/>
      <c r="GNS95" s="232"/>
      <c r="GNT95" s="232"/>
      <c r="GNU95" s="232"/>
      <c r="GNV95" s="232"/>
      <c r="GNW95" s="232"/>
      <c r="GNX95" s="232"/>
      <c r="GNY95" s="232"/>
      <c r="GNZ95" s="232"/>
      <c r="GOA95" s="232"/>
      <c r="GOB95" s="232"/>
      <c r="GOC95" s="232"/>
      <c r="GOD95" s="232"/>
      <c r="GOE95" s="232"/>
      <c r="GOF95" s="232"/>
      <c r="GOG95" s="232"/>
      <c r="GOH95" s="232"/>
      <c r="GOI95" s="232"/>
      <c r="GOJ95" s="232"/>
      <c r="GOK95" s="232"/>
      <c r="GOL95" s="232"/>
      <c r="GOM95" s="232"/>
      <c r="GON95" s="232"/>
      <c r="GOO95" s="232"/>
      <c r="GOP95" s="232"/>
      <c r="GOQ95" s="232"/>
      <c r="GOR95" s="232"/>
      <c r="GOS95" s="232"/>
      <c r="GOT95" s="232"/>
      <c r="GOU95" s="232"/>
      <c r="GOV95" s="232"/>
      <c r="GOW95" s="232"/>
      <c r="GOX95" s="232"/>
      <c r="GOY95" s="232"/>
      <c r="GOZ95" s="232"/>
      <c r="GPA95" s="232"/>
      <c r="GPB95" s="232"/>
      <c r="GPC95" s="232"/>
      <c r="GPD95" s="232"/>
      <c r="GPE95" s="232"/>
      <c r="GPF95" s="232"/>
      <c r="GPG95" s="232"/>
      <c r="GPH95" s="232"/>
      <c r="GPI95" s="232"/>
      <c r="GPJ95" s="232"/>
      <c r="GPK95" s="232"/>
      <c r="GPL95" s="232"/>
      <c r="GPM95" s="232"/>
      <c r="GPN95" s="232"/>
      <c r="GPO95" s="232"/>
      <c r="GPP95" s="232"/>
      <c r="GPQ95" s="232"/>
      <c r="GPR95" s="232"/>
      <c r="GPS95" s="232"/>
      <c r="GPT95" s="232"/>
      <c r="GPU95" s="232"/>
      <c r="GPV95" s="232"/>
      <c r="GPW95" s="232"/>
      <c r="GPX95" s="232"/>
      <c r="GPY95" s="232"/>
      <c r="GPZ95" s="232"/>
      <c r="GQA95" s="232"/>
      <c r="GQB95" s="232"/>
      <c r="GQC95" s="232"/>
      <c r="GQD95" s="232"/>
      <c r="GQE95" s="232"/>
      <c r="GQF95" s="232"/>
      <c r="GQG95" s="232"/>
      <c r="GQH95" s="232"/>
      <c r="GQI95" s="232"/>
      <c r="GQJ95" s="232"/>
      <c r="GQK95" s="232"/>
      <c r="GQL95" s="232"/>
      <c r="GQM95" s="232"/>
      <c r="GQN95" s="232"/>
      <c r="GQO95" s="232"/>
      <c r="GQP95" s="232"/>
      <c r="GQQ95" s="232"/>
      <c r="GQR95" s="232"/>
      <c r="GQS95" s="232"/>
      <c r="GQT95" s="232"/>
      <c r="GQU95" s="232"/>
      <c r="GQV95" s="232"/>
      <c r="GQW95" s="232"/>
      <c r="GQX95" s="232"/>
      <c r="GQY95" s="232"/>
      <c r="GQZ95" s="232"/>
      <c r="GRA95" s="232"/>
      <c r="GRB95" s="232"/>
      <c r="GRC95" s="232"/>
      <c r="GRD95" s="232"/>
      <c r="GRE95" s="232"/>
      <c r="GRF95" s="232"/>
      <c r="GRG95" s="232"/>
      <c r="GRH95" s="232"/>
      <c r="GRI95" s="232"/>
      <c r="GRJ95" s="232"/>
      <c r="GRK95" s="232"/>
      <c r="GRL95" s="232"/>
      <c r="GRM95" s="232"/>
      <c r="GRN95" s="232"/>
      <c r="GRO95" s="232"/>
      <c r="GRP95" s="232"/>
      <c r="GRQ95" s="232"/>
      <c r="GRR95" s="232"/>
      <c r="GRS95" s="232"/>
      <c r="GRT95" s="232"/>
      <c r="GRU95" s="232"/>
      <c r="GRV95" s="232"/>
      <c r="GRW95" s="232"/>
      <c r="GRX95" s="232"/>
      <c r="GRY95" s="232"/>
      <c r="GRZ95" s="232"/>
      <c r="GSA95" s="232"/>
      <c r="GSB95" s="232"/>
      <c r="GSC95" s="232"/>
      <c r="GSD95" s="232"/>
      <c r="GSE95" s="232"/>
      <c r="GSF95" s="232"/>
      <c r="GSG95" s="232"/>
      <c r="GSH95" s="232"/>
      <c r="GSI95" s="232"/>
      <c r="GSJ95" s="232"/>
      <c r="GSK95" s="232"/>
      <c r="GSL95" s="232"/>
      <c r="GSM95" s="232"/>
      <c r="GSN95" s="232"/>
      <c r="GSO95" s="232"/>
      <c r="GSP95" s="232"/>
      <c r="GSQ95" s="232"/>
      <c r="GSR95" s="232"/>
      <c r="GSS95" s="232"/>
      <c r="GST95" s="232"/>
      <c r="GSU95" s="232"/>
      <c r="GSV95" s="232"/>
      <c r="GSW95" s="232"/>
      <c r="GSX95" s="232"/>
      <c r="GSY95" s="232"/>
      <c r="GSZ95" s="232"/>
      <c r="GTA95" s="232"/>
      <c r="GTB95" s="232"/>
      <c r="GTC95" s="232"/>
      <c r="GTD95" s="232"/>
      <c r="GTE95" s="232"/>
      <c r="GTF95" s="232"/>
      <c r="GTG95" s="232"/>
      <c r="GTH95" s="232"/>
      <c r="GTI95" s="232"/>
      <c r="GTJ95" s="232"/>
      <c r="GTK95" s="232"/>
      <c r="GTL95" s="232"/>
      <c r="GTM95" s="232"/>
      <c r="GTN95" s="232"/>
      <c r="GTO95" s="232"/>
      <c r="GTP95" s="232"/>
      <c r="GTQ95" s="232"/>
      <c r="GTR95" s="232"/>
      <c r="GTS95" s="232"/>
      <c r="GTT95" s="232"/>
      <c r="GTU95" s="232"/>
      <c r="GTV95" s="232"/>
      <c r="GTW95" s="232"/>
      <c r="GTX95" s="232"/>
      <c r="GTY95" s="232"/>
      <c r="GTZ95" s="232"/>
      <c r="GUA95" s="232"/>
      <c r="GUB95" s="232"/>
      <c r="GUC95" s="232"/>
      <c r="GUD95" s="232"/>
      <c r="GUE95" s="232"/>
      <c r="GUF95" s="232"/>
      <c r="GUG95" s="232"/>
      <c r="GUH95" s="232"/>
      <c r="GUI95" s="232"/>
      <c r="GUJ95" s="232"/>
      <c r="GUK95" s="232"/>
      <c r="GUL95" s="232"/>
      <c r="GUM95" s="232"/>
      <c r="GUN95" s="232"/>
      <c r="GUO95" s="232"/>
      <c r="GUP95" s="232"/>
      <c r="GUQ95" s="232"/>
      <c r="GUR95" s="232"/>
      <c r="GUS95" s="232"/>
      <c r="GUT95" s="232"/>
      <c r="GUU95" s="232"/>
      <c r="GUV95" s="232"/>
      <c r="GUW95" s="232"/>
      <c r="GUX95" s="232"/>
      <c r="GUY95" s="232"/>
      <c r="GUZ95" s="232"/>
      <c r="GVA95" s="232"/>
      <c r="GVB95" s="232"/>
      <c r="GVC95" s="232"/>
      <c r="GVD95" s="232"/>
      <c r="GVE95" s="232"/>
      <c r="GVF95" s="232"/>
      <c r="GVG95" s="232"/>
      <c r="GVH95" s="232"/>
      <c r="GVI95" s="232"/>
      <c r="GVJ95" s="232"/>
      <c r="GVK95" s="232"/>
      <c r="GVL95" s="232"/>
      <c r="GVM95" s="232"/>
      <c r="GVN95" s="232"/>
      <c r="GVO95" s="232"/>
      <c r="GVP95" s="232"/>
      <c r="GVQ95" s="232"/>
      <c r="GVR95" s="232"/>
      <c r="GVS95" s="232"/>
      <c r="GVT95" s="232"/>
      <c r="GVU95" s="232"/>
      <c r="GVV95" s="232"/>
      <c r="GVW95" s="232"/>
      <c r="GVX95" s="232"/>
      <c r="GVY95" s="232"/>
      <c r="GVZ95" s="232"/>
      <c r="GWA95" s="232"/>
      <c r="GWB95" s="232"/>
      <c r="GWC95" s="232"/>
      <c r="GWD95" s="232"/>
      <c r="GWE95" s="232"/>
      <c r="GWF95" s="232"/>
      <c r="GWG95" s="232"/>
      <c r="GWH95" s="232"/>
      <c r="GWI95" s="232"/>
      <c r="GWJ95" s="232"/>
      <c r="GWK95" s="232"/>
      <c r="GWL95" s="232"/>
      <c r="GWM95" s="232"/>
      <c r="GWN95" s="232"/>
      <c r="GWO95" s="232"/>
      <c r="GWP95" s="232"/>
      <c r="GWQ95" s="232"/>
      <c r="GWR95" s="232"/>
      <c r="GWS95" s="232"/>
      <c r="GWT95" s="232"/>
      <c r="GWU95" s="232"/>
      <c r="GWV95" s="232"/>
      <c r="GWW95" s="232"/>
      <c r="GWX95" s="232"/>
      <c r="GWY95" s="232"/>
      <c r="GWZ95" s="232"/>
      <c r="GXA95" s="232"/>
      <c r="GXB95" s="232"/>
      <c r="GXC95" s="232"/>
      <c r="GXD95" s="232"/>
      <c r="GXE95" s="232"/>
      <c r="GXF95" s="232"/>
      <c r="GXG95" s="232"/>
      <c r="GXH95" s="232"/>
      <c r="GXI95" s="232"/>
      <c r="GXJ95" s="232"/>
      <c r="GXK95" s="232"/>
      <c r="GXL95" s="232"/>
      <c r="GXM95" s="232"/>
      <c r="GXN95" s="232"/>
      <c r="GXO95" s="232"/>
      <c r="GXP95" s="232"/>
      <c r="GXQ95" s="232"/>
      <c r="GXR95" s="232"/>
      <c r="GXS95" s="232"/>
      <c r="GXT95" s="232"/>
      <c r="GXU95" s="232"/>
      <c r="GXV95" s="232"/>
      <c r="GXW95" s="232"/>
      <c r="GXX95" s="232"/>
      <c r="GXY95" s="232"/>
      <c r="GXZ95" s="232"/>
      <c r="GYA95" s="232"/>
      <c r="GYB95" s="232"/>
      <c r="GYC95" s="232"/>
      <c r="GYD95" s="232"/>
      <c r="GYE95" s="232"/>
      <c r="GYF95" s="232"/>
      <c r="GYG95" s="232"/>
      <c r="GYH95" s="232"/>
      <c r="GYI95" s="232"/>
      <c r="GYJ95" s="232"/>
      <c r="GYK95" s="232"/>
      <c r="GYL95" s="232"/>
      <c r="GYM95" s="232"/>
      <c r="GYN95" s="232"/>
      <c r="GYO95" s="232"/>
      <c r="GYP95" s="232"/>
      <c r="GYQ95" s="232"/>
      <c r="GYR95" s="232"/>
      <c r="GYS95" s="232"/>
      <c r="GYT95" s="232"/>
      <c r="GYU95" s="232"/>
      <c r="GYV95" s="232"/>
      <c r="GYW95" s="232"/>
      <c r="GYX95" s="232"/>
      <c r="GYY95" s="232"/>
      <c r="GYZ95" s="232"/>
      <c r="GZA95" s="232"/>
      <c r="GZB95" s="232"/>
      <c r="GZC95" s="232"/>
      <c r="GZD95" s="232"/>
      <c r="GZE95" s="232"/>
      <c r="GZF95" s="232"/>
      <c r="GZG95" s="232"/>
      <c r="GZH95" s="232"/>
      <c r="GZI95" s="232"/>
      <c r="GZJ95" s="232"/>
      <c r="GZK95" s="232"/>
      <c r="GZL95" s="232"/>
      <c r="GZM95" s="232"/>
      <c r="GZN95" s="232"/>
      <c r="GZO95" s="232"/>
      <c r="GZP95" s="232"/>
      <c r="GZQ95" s="232"/>
      <c r="GZR95" s="232"/>
      <c r="GZS95" s="232"/>
      <c r="GZT95" s="232"/>
      <c r="GZU95" s="232"/>
      <c r="GZV95" s="232"/>
      <c r="GZW95" s="232"/>
      <c r="GZX95" s="232"/>
      <c r="GZY95" s="232"/>
      <c r="GZZ95" s="232"/>
      <c r="HAA95" s="232"/>
      <c r="HAB95" s="232"/>
      <c r="HAC95" s="232"/>
      <c r="HAD95" s="232"/>
      <c r="HAE95" s="232"/>
      <c r="HAF95" s="232"/>
      <c r="HAG95" s="232"/>
      <c r="HAH95" s="232"/>
      <c r="HAI95" s="232"/>
      <c r="HAJ95" s="232"/>
      <c r="HAK95" s="232"/>
      <c r="HAL95" s="232"/>
      <c r="HAM95" s="232"/>
      <c r="HAN95" s="232"/>
      <c r="HAO95" s="232"/>
      <c r="HAP95" s="232"/>
      <c r="HAQ95" s="232"/>
      <c r="HAR95" s="232"/>
      <c r="HAS95" s="232"/>
      <c r="HAT95" s="232"/>
      <c r="HAU95" s="232"/>
      <c r="HAV95" s="232"/>
      <c r="HAW95" s="232"/>
      <c r="HAX95" s="232"/>
      <c r="HAY95" s="232"/>
      <c r="HAZ95" s="232"/>
      <c r="HBA95" s="232"/>
      <c r="HBB95" s="232"/>
      <c r="HBC95" s="232"/>
      <c r="HBD95" s="232"/>
      <c r="HBE95" s="232"/>
      <c r="HBF95" s="232"/>
      <c r="HBG95" s="232"/>
      <c r="HBH95" s="232"/>
      <c r="HBI95" s="232"/>
      <c r="HBJ95" s="232"/>
      <c r="HBK95" s="232"/>
      <c r="HBL95" s="232"/>
      <c r="HBM95" s="232"/>
      <c r="HBN95" s="232"/>
      <c r="HBO95" s="232"/>
      <c r="HBP95" s="232"/>
      <c r="HBQ95" s="232"/>
      <c r="HBR95" s="232"/>
      <c r="HBS95" s="232"/>
      <c r="HBT95" s="232"/>
      <c r="HBU95" s="232"/>
      <c r="HBV95" s="232"/>
      <c r="HBW95" s="232"/>
      <c r="HBX95" s="232"/>
      <c r="HBY95" s="232"/>
      <c r="HBZ95" s="232"/>
      <c r="HCA95" s="232"/>
      <c r="HCB95" s="232"/>
      <c r="HCC95" s="232"/>
      <c r="HCD95" s="232"/>
      <c r="HCE95" s="232"/>
      <c r="HCF95" s="232"/>
      <c r="HCG95" s="232"/>
      <c r="HCH95" s="232"/>
      <c r="HCI95" s="232"/>
      <c r="HCJ95" s="232"/>
      <c r="HCK95" s="232"/>
      <c r="HCL95" s="232"/>
      <c r="HCM95" s="232"/>
      <c r="HCN95" s="232"/>
      <c r="HCO95" s="232"/>
      <c r="HCP95" s="232"/>
      <c r="HCQ95" s="232"/>
      <c r="HCR95" s="232"/>
      <c r="HCS95" s="232"/>
      <c r="HCT95" s="232"/>
      <c r="HCU95" s="232"/>
      <c r="HCV95" s="232"/>
      <c r="HCW95" s="232"/>
      <c r="HCX95" s="232"/>
      <c r="HCY95" s="232"/>
      <c r="HCZ95" s="232"/>
      <c r="HDA95" s="232"/>
      <c r="HDB95" s="232"/>
      <c r="HDC95" s="232"/>
      <c r="HDD95" s="232"/>
      <c r="HDE95" s="232"/>
      <c r="HDF95" s="232"/>
      <c r="HDG95" s="232"/>
      <c r="HDH95" s="232"/>
      <c r="HDI95" s="232"/>
      <c r="HDJ95" s="232"/>
      <c r="HDK95" s="232"/>
      <c r="HDL95" s="232"/>
      <c r="HDM95" s="232"/>
      <c r="HDN95" s="232"/>
      <c r="HDO95" s="232"/>
      <c r="HDP95" s="232"/>
      <c r="HDQ95" s="232"/>
      <c r="HDR95" s="232"/>
      <c r="HDS95" s="232"/>
      <c r="HDT95" s="232"/>
      <c r="HDU95" s="232"/>
      <c r="HDV95" s="232"/>
      <c r="HDW95" s="232"/>
      <c r="HDX95" s="232"/>
      <c r="HDY95" s="232"/>
      <c r="HDZ95" s="232"/>
      <c r="HEA95" s="232"/>
      <c r="HEB95" s="232"/>
      <c r="HEC95" s="232"/>
      <c r="HED95" s="232"/>
      <c r="HEE95" s="232"/>
      <c r="HEF95" s="232"/>
      <c r="HEG95" s="232"/>
      <c r="HEH95" s="232"/>
      <c r="HEI95" s="232"/>
      <c r="HEJ95" s="232"/>
      <c r="HEK95" s="232"/>
      <c r="HEL95" s="232"/>
      <c r="HEM95" s="232"/>
      <c r="HEN95" s="232"/>
      <c r="HEO95" s="232"/>
      <c r="HEP95" s="232"/>
      <c r="HEQ95" s="232"/>
      <c r="HER95" s="232"/>
      <c r="HES95" s="232"/>
      <c r="HET95" s="232"/>
      <c r="HEU95" s="232"/>
      <c r="HEV95" s="232"/>
      <c r="HEW95" s="232"/>
      <c r="HEX95" s="232"/>
      <c r="HEY95" s="232"/>
      <c r="HEZ95" s="232"/>
      <c r="HFA95" s="232"/>
      <c r="HFB95" s="232"/>
      <c r="HFC95" s="232"/>
      <c r="HFD95" s="232"/>
      <c r="HFE95" s="232"/>
      <c r="HFF95" s="232"/>
      <c r="HFG95" s="232"/>
      <c r="HFH95" s="232"/>
      <c r="HFI95" s="232"/>
      <c r="HFJ95" s="232"/>
      <c r="HFK95" s="232"/>
      <c r="HFL95" s="232"/>
      <c r="HFM95" s="232"/>
      <c r="HFN95" s="232"/>
      <c r="HFO95" s="232"/>
      <c r="HFP95" s="232"/>
      <c r="HFQ95" s="232"/>
      <c r="HFR95" s="232"/>
      <c r="HFS95" s="232"/>
      <c r="HFT95" s="232"/>
      <c r="HFU95" s="232"/>
      <c r="HFV95" s="232"/>
      <c r="HFW95" s="232"/>
      <c r="HFX95" s="232"/>
      <c r="HFY95" s="232"/>
      <c r="HFZ95" s="232"/>
      <c r="HGA95" s="232"/>
      <c r="HGB95" s="232"/>
      <c r="HGC95" s="232"/>
      <c r="HGD95" s="232"/>
      <c r="HGE95" s="232"/>
      <c r="HGF95" s="232"/>
      <c r="HGG95" s="232"/>
      <c r="HGH95" s="232"/>
      <c r="HGI95" s="232"/>
      <c r="HGJ95" s="232"/>
      <c r="HGK95" s="232"/>
      <c r="HGL95" s="232"/>
      <c r="HGM95" s="232"/>
      <c r="HGN95" s="232"/>
      <c r="HGO95" s="232"/>
      <c r="HGP95" s="232"/>
      <c r="HGQ95" s="232"/>
      <c r="HGR95" s="232"/>
      <c r="HGS95" s="232"/>
      <c r="HGT95" s="232"/>
      <c r="HGU95" s="232"/>
      <c r="HGV95" s="232"/>
      <c r="HGW95" s="232"/>
      <c r="HGX95" s="232"/>
      <c r="HGY95" s="232"/>
      <c r="HGZ95" s="232"/>
      <c r="HHA95" s="232"/>
      <c r="HHB95" s="232"/>
      <c r="HHC95" s="232"/>
      <c r="HHD95" s="232"/>
      <c r="HHE95" s="232"/>
      <c r="HHF95" s="232"/>
      <c r="HHG95" s="232"/>
      <c r="HHH95" s="232"/>
      <c r="HHI95" s="232"/>
      <c r="HHJ95" s="232"/>
      <c r="HHK95" s="232"/>
      <c r="HHL95" s="232"/>
      <c r="HHM95" s="232"/>
      <c r="HHN95" s="232"/>
      <c r="HHO95" s="232"/>
      <c r="HHP95" s="232"/>
      <c r="HHQ95" s="232"/>
      <c r="HHR95" s="232"/>
      <c r="HHS95" s="232"/>
      <c r="HHT95" s="232"/>
      <c r="HHU95" s="232"/>
      <c r="HHV95" s="232"/>
      <c r="HHW95" s="232"/>
      <c r="HHX95" s="232"/>
      <c r="HHY95" s="232"/>
      <c r="HHZ95" s="232"/>
      <c r="HIA95" s="232"/>
      <c r="HIB95" s="232"/>
      <c r="HIC95" s="232"/>
      <c r="HID95" s="232"/>
      <c r="HIE95" s="232"/>
      <c r="HIF95" s="232"/>
      <c r="HIG95" s="232"/>
      <c r="HIH95" s="232"/>
      <c r="HII95" s="232"/>
      <c r="HIJ95" s="232"/>
      <c r="HIK95" s="232"/>
      <c r="HIL95" s="232"/>
      <c r="HIM95" s="232"/>
      <c r="HIN95" s="232"/>
      <c r="HIO95" s="232"/>
      <c r="HIP95" s="232"/>
      <c r="HIQ95" s="232"/>
      <c r="HIR95" s="232"/>
      <c r="HIS95" s="232"/>
      <c r="HIT95" s="232"/>
      <c r="HIU95" s="232"/>
      <c r="HIV95" s="232"/>
      <c r="HIW95" s="232"/>
      <c r="HIX95" s="232"/>
      <c r="HIY95" s="232"/>
      <c r="HIZ95" s="232"/>
      <c r="HJA95" s="232"/>
      <c r="HJB95" s="232"/>
      <c r="HJC95" s="232"/>
      <c r="HJD95" s="232"/>
      <c r="HJE95" s="232"/>
      <c r="HJF95" s="232"/>
      <c r="HJG95" s="232"/>
      <c r="HJH95" s="232"/>
      <c r="HJI95" s="232"/>
      <c r="HJJ95" s="232"/>
      <c r="HJK95" s="232"/>
      <c r="HJL95" s="232"/>
      <c r="HJM95" s="232"/>
      <c r="HJN95" s="232"/>
      <c r="HJO95" s="232"/>
      <c r="HJP95" s="232"/>
      <c r="HJQ95" s="232"/>
      <c r="HJR95" s="232"/>
      <c r="HJS95" s="232"/>
      <c r="HJT95" s="232"/>
      <c r="HJU95" s="232"/>
      <c r="HJV95" s="232"/>
      <c r="HJW95" s="232"/>
      <c r="HJX95" s="232"/>
      <c r="HJY95" s="232"/>
      <c r="HJZ95" s="232"/>
      <c r="HKA95" s="232"/>
      <c r="HKB95" s="232"/>
      <c r="HKC95" s="232"/>
      <c r="HKD95" s="232"/>
      <c r="HKE95" s="232"/>
      <c r="HKF95" s="232"/>
      <c r="HKG95" s="232"/>
      <c r="HKH95" s="232"/>
      <c r="HKI95" s="232"/>
      <c r="HKJ95" s="232"/>
      <c r="HKK95" s="232"/>
      <c r="HKL95" s="232"/>
      <c r="HKM95" s="232"/>
      <c r="HKN95" s="232"/>
      <c r="HKO95" s="232"/>
      <c r="HKP95" s="232"/>
      <c r="HKQ95" s="232"/>
      <c r="HKR95" s="232"/>
      <c r="HKS95" s="232"/>
      <c r="HKT95" s="232"/>
      <c r="HKU95" s="232"/>
      <c r="HKV95" s="232"/>
      <c r="HKW95" s="232"/>
      <c r="HKX95" s="232"/>
      <c r="HKY95" s="232"/>
      <c r="HKZ95" s="232"/>
      <c r="HLA95" s="232"/>
      <c r="HLB95" s="232"/>
      <c r="HLC95" s="232"/>
      <c r="HLD95" s="232"/>
      <c r="HLE95" s="232"/>
      <c r="HLF95" s="232"/>
      <c r="HLG95" s="232"/>
      <c r="HLH95" s="232"/>
      <c r="HLI95" s="232"/>
      <c r="HLJ95" s="232"/>
      <c r="HLK95" s="232"/>
      <c r="HLL95" s="232"/>
      <c r="HLM95" s="232"/>
      <c r="HLN95" s="232"/>
      <c r="HLO95" s="232"/>
      <c r="HLP95" s="232"/>
      <c r="HLQ95" s="232"/>
      <c r="HLR95" s="232"/>
      <c r="HLS95" s="232"/>
      <c r="HLT95" s="232"/>
      <c r="HLU95" s="232"/>
      <c r="HLV95" s="232"/>
      <c r="HLW95" s="232"/>
      <c r="HLX95" s="232"/>
      <c r="HLY95" s="232"/>
      <c r="HLZ95" s="232"/>
      <c r="HMA95" s="232"/>
      <c r="HMB95" s="232"/>
      <c r="HMC95" s="232"/>
      <c r="HMD95" s="232"/>
      <c r="HME95" s="232"/>
      <c r="HMF95" s="232"/>
      <c r="HMG95" s="232"/>
      <c r="HMH95" s="232"/>
      <c r="HMI95" s="232"/>
      <c r="HMJ95" s="232"/>
      <c r="HMK95" s="232"/>
      <c r="HML95" s="232"/>
      <c r="HMM95" s="232"/>
      <c r="HMN95" s="232"/>
      <c r="HMO95" s="232"/>
      <c r="HMP95" s="232"/>
      <c r="HMQ95" s="232"/>
      <c r="HMR95" s="232"/>
      <c r="HMS95" s="232"/>
      <c r="HMT95" s="232"/>
      <c r="HMU95" s="232"/>
      <c r="HMV95" s="232"/>
      <c r="HMW95" s="232"/>
      <c r="HMX95" s="232"/>
      <c r="HMY95" s="232"/>
      <c r="HMZ95" s="232"/>
      <c r="HNA95" s="232"/>
      <c r="HNB95" s="232"/>
      <c r="HNC95" s="232"/>
      <c r="HND95" s="232"/>
      <c r="HNE95" s="232"/>
      <c r="HNF95" s="232"/>
      <c r="HNG95" s="232"/>
      <c r="HNH95" s="232"/>
      <c r="HNI95" s="232"/>
      <c r="HNJ95" s="232"/>
      <c r="HNK95" s="232"/>
      <c r="HNL95" s="232"/>
      <c r="HNM95" s="232"/>
      <c r="HNN95" s="232"/>
      <c r="HNO95" s="232"/>
      <c r="HNP95" s="232"/>
      <c r="HNQ95" s="232"/>
      <c r="HNR95" s="232"/>
      <c r="HNS95" s="232"/>
      <c r="HNT95" s="232"/>
      <c r="HNU95" s="232"/>
      <c r="HNV95" s="232"/>
      <c r="HNW95" s="232"/>
      <c r="HNX95" s="232"/>
      <c r="HNY95" s="232"/>
      <c r="HNZ95" s="232"/>
      <c r="HOA95" s="232"/>
      <c r="HOB95" s="232"/>
      <c r="HOC95" s="232"/>
      <c r="HOD95" s="232"/>
      <c r="HOE95" s="232"/>
      <c r="HOF95" s="232"/>
      <c r="HOG95" s="232"/>
      <c r="HOH95" s="232"/>
      <c r="HOI95" s="232"/>
      <c r="HOJ95" s="232"/>
      <c r="HOK95" s="232"/>
      <c r="HOL95" s="232"/>
      <c r="HOM95" s="232"/>
      <c r="HON95" s="232"/>
      <c r="HOO95" s="232"/>
      <c r="HOP95" s="232"/>
      <c r="HOQ95" s="232"/>
      <c r="HOR95" s="232"/>
      <c r="HOS95" s="232"/>
      <c r="HOT95" s="232"/>
      <c r="HOU95" s="232"/>
      <c r="HOV95" s="232"/>
      <c r="HOW95" s="232"/>
      <c r="HOX95" s="232"/>
      <c r="HOY95" s="232"/>
      <c r="HOZ95" s="232"/>
      <c r="HPA95" s="232"/>
      <c r="HPB95" s="232"/>
      <c r="HPC95" s="232"/>
      <c r="HPD95" s="232"/>
      <c r="HPE95" s="232"/>
      <c r="HPF95" s="232"/>
      <c r="HPG95" s="232"/>
      <c r="HPH95" s="232"/>
      <c r="HPI95" s="232"/>
      <c r="HPJ95" s="232"/>
      <c r="HPK95" s="232"/>
      <c r="HPL95" s="232"/>
      <c r="HPM95" s="232"/>
      <c r="HPN95" s="232"/>
      <c r="HPO95" s="232"/>
      <c r="HPP95" s="232"/>
      <c r="HPQ95" s="232"/>
      <c r="HPR95" s="232"/>
      <c r="HPS95" s="232"/>
      <c r="HPT95" s="232"/>
      <c r="HPU95" s="232"/>
      <c r="HPV95" s="232"/>
      <c r="HPW95" s="232"/>
      <c r="HPX95" s="232"/>
      <c r="HPY95" s="232"/>
      <c r="HPZ95" s="232"/>
      <c r="HQA95" s="232"/>
      <c r="HQB95" s="232"/>
      <c r="HQC95" s="232"/>
      <c r="HQD95" s="232"/>
      <c r="HQE95" s="232"/>
      <c r="HQF95" s="232"/>
      <c r="HQG95" s="232"/>
      <c r="HQH95" s="232"/>
      <c r="HQI95" s="232"/>
      <c r="HQJ95" s="232"/>
      <c r="HQK95" s="232"/>
      <c r="HQL95" s="232"/>
      <c r="HQM95" s="232"/>
      <c r="HQN95" s="232"/>
      <c r="HQO95" s="232"/>
      <c r="HQP95" s="232"/>
      <c r="HQQ95" s="232"/>
      <c r="HQR95" s="232"/>
      <c r="HQS95" s="232"/>
      <c r="HQT95" s="232"/>
      <c r="HQU95" s="232"/>
      <c r="HQV95" s="232"/>
      <c r="HQW95" s="232"/>
      <c r="HQX95" s="232"/>
      <c r="HQY95" s="232"/>
      <c r="HQZ95" s="232"/>
      <c r="HRA95" s="232"/>
      <c r="HRB95" s="232"/>
      <c r="HRC95" s="232"/>
      <c r="HRD95" s="232"/>
      <c r="HRE95" s="232"/>
      <c r="HRF95" s="232"/>
      <c r="HRG95" s="232"/>
      <c r="HRH95" s="232"/>
      <c r="HRI95" s="232"/>
      <c r="HRJ95" s="232"/>
      <c r="HRK95" s="232"/>
      <c r="HRL95" s="232"/>
      <c r="HRM95" s="232"/>
      <c r="HRN95" s="232"/>
      <c r="HRO95" s="232"/>
      <c r="HRP95" s="232"/>
      <c r="HRQ95" s="232"/>
      <c r="HRR95" s="232"/>
      <c r="HRS95" s="232"/>
      <c r="HRT95" s="232"/>
      <c r="HRU95" s="232"/>
      <c r="HRV95" s="232"/>
      <c r="HRW95" s="232"/>
      <c r="HRX95" s="232"/>
      <c r="HRY95" s="232"/>
      <c r="HRZ95" s="232"/>
      <c r="HSA95" s="232"/>
      <c r="HSB95" s="232"/>
      <c r="HSC95" s="232"/>
      <c r="HSD95" s="232"/>
      <c r="HSE95" s="232"/>
      <c r="HSF95" s="232"/>
      <c r="HSG95" s="232"/>
      <c r="HSH95" s="232"/>
      <c r="HSI95" s="232"/>
      <c r="HSJ95" s="232"/>
      <c r="HSK95" s="232"/>
      <c r="HSL95" s="232"/>
      <c r="HSM95" s="232"/>
      <c r="HSN95" s="232"/>
      <c r="HSO95" s="232"/>
      <c r="HSP95" s="232"/>
      <c r="HSQ95" s="232"/>
      <c r="HSR95" s="232"/>
      <c r="HSS95" s="232"/>
      <c r="HST95" s="232"/>
      <c r="HSU95" s="232"/>
      <c r="HSV95" s="232"/>
      <c r="HSW95" s="232"/>
      <c r="HSX95" s="232"/>
      <c r="HSY95" s="232"/>
      <c r="HSZ95" s="232"/>
      <c r="HTA95" s="232"/>
      <c r="HTB95" s="232"/>
      <c r="HTC95" s="232"/>
      <c r="HTD95" s="232"/>
      <c r="HTE95" s="232"/>
      <c r="HTF95" s="232"/>
      <c r="HTG95" s="232"/>
      <c r="HTH95" s="232"/>
      <c r="HTI95" s="232"/>
      <c r="HTJ95" s="232"/>
      <c r="HTK95" s="232"/>
      <c r="HTL95" s="232"/>
      <c r="HTM95" s="232"/>
      <c r="HTN95" s="232"/>
      <c r="HTO95" s="232"/>
      <c r="HTP95" s="232"/>
      <c r="HTQ95" s="232"/>
      <c r="HTR95" s="232"/>
      <c r="HTS95" s="232"/>
      <c r="HTT95" s="232"/>
      <c r="HTU95" s="232"/>
      <c r="HTV95" s="232"/>
      <c r="HTW95" s="232"/>
      <c r="HTX95" s="232"/>
      <c r="HTY95" s="232"/>
      <c r="HTZ95" s="232"/>
      <c r="HUA95" s="232"/>
      <c r="HUB95" s="232"/>
      <c r="HUC95" s="232"/>
      <c r="HUD95" s="232"/>
      <c r="HUE95" s="232"/>
      <c r="HUF95" s="232"/>
      <c r="HUG95" s="232"/>
      <c r="HUH95" s="232"/>
      <c r="HUI95" s="232"/>
      <c r="HUJ95" s="232"/>
      <c r="HUK95" s="232"/>
      <c r="HUL95" s="232"/>
      <c r="HUM95" s="232"/>
      <c r="HUN95" s="232"/>
      <c r="HUO95" s="232"/>
      <c r="HUP95" s="232"/>
      <c r="HUQ95" s="232"/>
      <c r="HUR95" s="232"/>
      <c r="HUS95" s="232"/>
      <c r="HUT95" s="232"/>
      <c r="HUU95" s="232"/>
      <c r="HUV95" s="232"/>
      <c r="HUW95" s="232"/>
      <c r="HUX95" s="232"/>
      <c r="HUY95" s="232"/>
      <c r="HUZ95" s="232"/>
      <c r="HVA95" s="232"/>
      <c r="HVB95" s="232"/>
      <c r="HVC95" s="232"/>
      <c r="HVD95" s="232"/>
      <c r="HVE95" s="232"/>
      <c r="HVF95" s="232"/>
      <c r="HVG95" s="232"/>
      <c r="HVH95" s="232"/>
      <c r="HVI95" s="232"/>
      <c r="HVJ95" s="232"/>
      <c r="HVK95" s="232"/>
      <c r="HVL95" s="232"/>
      <c r="HVM95" s="232"/>
      <c r="HVN95" s="232"/>
      <c r="HVO95" s="232"/>
      <c r="HVP95" s="232"/>
      <c r="HVQ95" s="232"/>
      <c r="HVR95" s="232"/>
      <c r="HVS95" s="232"/>
      <c r="HVT95" s="232"/>
      <c r="HVU95" s="232"/>
      <c r="HVV95" s="232"/>
      <c r="HVW95" s="232"/>
      <c r="HVX95" s="232"/>
      <c r="HVY95" s="232"/>
      <c r="HVZ95" s="232"/>
      <c r="HWA95" s="232"/>
      <c r="HWB95" s="232"/>
      <c r="HWC95" s="232"/>
      <c r="HWD95" s="232"/>
      <c r="HWE95" s="232"/>
      <c r="HWF95" s="232"/>
      <c r="HWG95" s="232"/>
      <c r="HWH95" s="232"/>
      <c r="HWI95" s="232"/>
      <c r="HWJ95" s="232"/>
      <c r="HWK95" s="232"/>
      <c r="HWL95" s="232"/>
      <c r="HWM95" s="232"/>
      <c r="HWN95" s="232"/>
      <c r="HWO95" s="232"/>
      <c r="HWP95" s="232"/>
      <c r="HWQ95" s="232"/>
      <c r="HWR95" s="232"/>
      <c r="HWS95" s="232"/>
      <c r="HWT95" s="232"/>
      <c r="HWU95" s="232"/>
      <c r="HWV95" s="232"/>
      <c r="HWW95" s="232"/>
      <c r="HWX95" s="232"/>
      <c r="HWY95" s="232"/>
      <c r="HWZ95" s="232"/>
      <c r="HXA95" s="232"/>
      <c r="HXB95" s="232"/>
      <c r="HXC95" s="232"/>
      <c r="HXD95" s="232"/>
      <c r="HXE95" s="232"/>
      <c r="HXF95" s="232"/>
      <c r="HXG95" s="232"/>
      <c r="HXH95" s="232"/>
      <c r="HXI95" s="232"/>
      <c r="HXJ95" s="232"/>
      <c r="HXK95" s="232"/>
      <c r="HXL95" s="232"/>
      <c r="HXM95" s="232"/>
      <c r="HXN95" s="232"/>
      <c r="HXO95" s="232"/>
      <c r="HXP95" s="232"/>
      <c r="HXQ95" s="232"/>
      <c r="HXR95" s="232"/>
      <c r="HXS95" s="232"/>
      <c r="HXT95" s="232"/>
      <c r="HXU95" s="232"/>
      <c r="HXV95" s="232"/>
      <c r="HXW95" s="232"/>
      <c r="HXX95" s="232"/>
      <c r="HXY95" s="232"/>
      <c r="HXZ95" s="232"/>
      <c r="HYA95" s="232"/>
      <c r="HYB95" s="232"/>
      <c r="HYC95" s="232"/>
      <c r="HYD95" s="232"/>
      <c r="HYE95" s="232"/>
      <c r="HYF95" s="232"/>
      <c r="HYG95" s="232"/>
      <c r="HYH95" s="232"/>
      <c r="HYI95" s="232"/>
      <c r="HYJ95" s="232"/>
      <c r="HYK95" s="232"/>
      <c r="HYL95" s="232"/>
      <c r="HYM95" s="232"/>
      <c r="HYN95" s="232"/>
      <c r="HYO95" s="232"/>
      <c r="HYP95" s="232"/>
      <c r="HYQ95" s="232"/>
      <c r="HYR95" s="232"/>
      <c r="HYS95" s="232"/>
      <c r="HYT95" s="232"/>
      <c r="HYU95" s="232"/>
      <c r="HYV95" s="232"/>
      <c r="HYW95" s="232"/>
      <c r="HYX95" s="232"/>
      <c r="HYY95" s="232"/>
      <c r="HYZ95" s="232"/>
      <c r="HZA95" s="232"/>
      <c r="HZB95" s="232"/>
      <c r="HZC95" s="232"/>
      <c r="HZD95" s="232"/>
      <c r="HZE95" s="232"/>
      <c r="HZF95" s="232"/>
      <c r="HZG95" s="232"/>
      <c r="HZH95" s="232"/>
      <c r="HZI95" s="232"/>
      <c r="HZJ95" s="232"/>
      <c r="HZK95" s="232"/>
      <c r="HZL95" s="232"/>
      <c r="HZM95" s="232"/>
      <c r="HZN95" s="232"/>
      <c r="HZO95" s="232"/>
      <c r="HZP95" s="232"/>
      <c r="HZQ95" s="232"/>
      <c r="HZR95" s="232"/>
      <c r="HZS95" s="232"/>
      <c r="HZT95" s="232"/>
      <c r="HZU95" s="232"/>
      <c r="HZV95" s="232"/>
      <c r="HZW95" s="232"/>
      <c r="HZX95" s="232"/>
      <c r="HZY95" s="232"/>
      <c r="HZZ95" s="232"/>
      <c r="IAA95" s="232"/>
      <c r="IAB95" s="232"/>
      <c r="IAC95" s="232"/>
      <c r="IAD95" s="232"/>
      <c r="IAE95" s="232"/>
      <c r="IAF95" s="232"/>
      <c r="IAG95" s="232"/>
      <c r="IAH95" s="232"/>
      <c r="IAI95" s="232"/>
      <c r="IAJ95" s="232"/>
      <c r="IAK95" s="232"/>
      <c r="IAL95" s="232"/>
      <c r="IAM95" s="232"/>
      <c r="IAN95" s="232"/>
      <c r="IAO95" s="232"/>
      <c r="IAP95" s="232"/>
      <c r="IAQ95" s="232"/>
      <c r="IAR95" s="232"/>
      <c r="IAS95" s="232"/>
      <c r="IAT95" s="232"/>
      <c r="IAU95" s="232"/>
      <c r="IAV95" s="232"/>
      <c r="IAW95" s="232"/>
      <c r="IAX95" s="232"/>
      <c r="IAY95" s="232"/>
      <c r="IAZ95" s="232"/>
      <c r="IBA95" s="232"/>
      <c r="IBB95" s="232"/>
      <c r="IBC95" s="232"/>
      <c r="IBD95" s="232"/>
      <c r="IBE95" s="232"/>
      <c r="IBF95" s="232"/>
      <c r="IBG95" s="232"/>
      <c r="IBH95" s="232"/>
      <c r="IBI95" s="232"/>
      <c r="IBJ95" s="232"/>
      <c r="IBK95" s="232"/>
      <c r="IBL95" s="232"/>
      <c r="IBM95" s="232"/>
      <c r="IBN95" s="232"/>
      <c r="IBO95" s="232"/>
      <c r="IBP95" s="232"/>
      <c r="IBQ95" s="232"/>
      <c r="IBR95" s="232"/>
      <c r="IBS95" s="232"/>
      <c r="IBT95" s="232"/>
      <c r="IBU95" s="232"/>
      <c r="IBV95" s="232"/>
      <c r="IBW95" s="232"/>
      <c r="IBX95" s="232"/>
      <c r="IBY95" s="232"/>
      <c r="IBZ95" s="232"/>
      <c r="ICA95" s="232"/>
      <c r="ICB95" s="232"/>
      <c r="ICC95" s="232"/>
      <c r="ICD95" s="232"/>
      <c r="ICE95" s="232"/>
      <c r="ICF95" s="232"/>
      <c r="ICG95" s="232"/>
      <c r="ICH95" s="232"/>
      <c r="ICI95" s="232"/>
      <c r="ICJ95" s="232"/>
      <c r="ICK95" s="232"/>
      <c r="ICL95" s="232"/>
      <c r="ICM95" s="232"/>
      <c r="ICN95" s="232"/>
      <c r="ICO95" s="232"/>
      <c r="ICP95" s="232"/>
      <c r="ICQ95" s="232"/>
      <c r="ICR95" s="232"/>
      <c r="ICS95" s="232"/>
      <c r="ICT95" s="232"/>
      <c r="ICU95" s="232"/>
      <c r="ICV95" s="232"/>
      <c r="ICW95" s="232"/>
      <c r="ICX95" s="232"/>
      <c r="ICY95" s="232"/>
      <c r="ICZ95" s="232"/>
      <c r="IDA95" s="232"/>
      <c r="IDB95" s="232"/>
      <c r="IDC95" s="232"/>
      <c r="IDD95" s="232"/>
      <c r="IDE95" s="232"/>
      <c r="IDF95" s="232"/>
      <c r="IDG95" s="232"/>
      <c r="IDH95" s="232"/>
      <c r="IDI95" s="232"/>
      <c r="IDJ95" s="232"/>
      <c r="IDK95" s="232"/>
      <c r="IDL95" s="232"/>
      <c r="IDM95" s="232"/>
      <c r="IDN95" s="232"/>
      <c r="IDO95" s="232"/>
      <c r="IDP95" s="232"/>
      <c r="IDQ95" s="232"/>
      <c r="IDR95" s="232"/>
      <c r="IDS95" s="232"/>
      <c r="IDT95" s="232"/>
      <c r="IDU95" s="232"/>
      <c r="IDV95" s="232"/>
      <c r="IDW95" s="232"/>
      <c r="IDX95" s="232"/>
      <c r="IDY95" s="232"/>
      <c r="IDZ95" s="232"/>
      <c r="IEA95" s="232"/>
      <c r="IEB95" s="232"/>
      <c r="IEC95" s="232"/>
      <c r="IED95" s="232"/>
      <c r="IEE95" s="232"/>
      <c r="IEF95" s="232"/>
      <c r="IEG95" s="232"/>
      <c r="IEH95" s="232"/>
      <c r="IEI95" s="232"/>
      <c r="IEJ95" s="232"/>
      <c r="IEK95" s="232"/>
      <c r="IEL95" s="232"/>
      <c r="IEM95" s="232"/>
      <c r="IEN95" s="232"/>
      <c r="IEO95" s="232"/>
      <c r="IEP95" s="232"/>
      <c r="IEQ95" s="232"/>
      <c r="IER95" s="232"/>
      <c r="IES95" s="232"/>
      <c r="IET95" s="232"/>
      <c r="IEU95" s="232"/>
      <c r="IEV95" s="232"/>
      <c r="IEW95" s="232"/>
      <c r="IEX95" s="232"/>
      <c r="IEY95" s="232"/>
      <c r="IEZ95" s="232"/>
      <c r="IFA95" s="232"/>
      <c r="IFB95" s="232"/>
      <c r="IFC95" s="232"/>
      <c r="IFD95" s="232"/>
      <c r="IFE95" s="232"/>
      <c r="IFF95" s="232"/>
      <c r="IFG95" s="232"/>
      <c r="IFH95" s="232"/>
      <c r="IFI95" s="232"/>
      <c r="IFJ95" s="232"/>
      <c r="IFK95" s="232"/>
      <c r="IFL95" s="232"/>
      <c r="IFM95" s="232"/>
      <c r="IFN95" s="232"/>
      <c r="IFO95" s="232"/>
      <c r="IFP95" s="232"/>
      <c r="IFQ95" s="232"/>
      <c r="IFR95" s="232"/>
      <c r="IFS95" s="232"/>
      <c r="IFT95" s="232"/>
      <c r="IFU95" s="232"/>
      <c r="IFV95" s="232"/>
      <c r="IFW95" s="232"/>
      <c r="IFX95" s="232"/>
      <c r="IFY95" s="232"/>
      <c r="IFZ95" s="232"/>
      <c r="IGA95" s="232"/>
      <c r="IGB95" s="232"/>
      <c r="IGC95" s="232"/>
      <c r="IGD95" s="232"/>
      <c r="IGE95" s="232"/>
      <c r="IGF95" s="232"/>
      <c r="IGG95" s="232"/>
      <c r="IGH95" s="232"/>
      <c r="IGI95" s="232"/>
      <c r="IGJ95" s="232"/>
      <c r="IGK95" s="232"/>
      <c r="IGL95" s="232"/>
      <c r="IGM95" s="232"/>
      <c r="IGN95" s="232"/>
      <c r="IGO95" s="232"/>
      <c r="IGP95" s="232"/>
      <c r="IGQ95" s="232"/>
      <c r="IGR95" s="232"/>
      <c r="IGS95" s="232"/>
      <c r="IGT95" s="232"/>
      <c r="IGU95" s="232"/>
      <c r="IGV95" s="232"/>
      <c r="IGW95" s="232"/>
      <c r="IGX95" s="232"/>
      <c r="IGY95" s="232"/>
      <c r="IGZ95" s="232"/>
      <c r="IHA95" s="232"/>
      <c r="IHB95" s="232"/>
      <c r="IHC95" s="232"/>
      <c r="IHD95" s="232"/>
      <c r="IHE95" s="232"/>
      <c r="IHF95" s="232"/>
      <c r="IHG95" s="232"/>
      <c r="IHH95" s="232"/>
      <c r="IHI95" s="232"/>
      <c r="IHJ95" s="232"/>
      <c r="IHK95" s="232"/>
      <c r="IHL95" s="232"/>
      <c r="IHM95" s="232"/>
      <c r="IHN95" s="232"/>
      <c r="IHO95" s="232"/>
      <c r="IHP95" s="232"/>
      <c r="IHQ95" s="232"/>
      <c r="IHR95" s="232"/>
      <c r="IHS95" s="232"/>
      <c r="IHT95" s="232"/>
      <c r="IHU95" s="232"/>
      <c r="IHV95" s="232"/>
      <c r="IHW95" s="232"/>
      <c r="IHX95" s="232"/>
      <c r="IHY95" s="232"/>
      <c r="IHZ95" s="232"/>
      <c r="IIA95" s="232"/>
      <c r="IIB95" s="232"/>
      <c r="IIC95" s="232"/>
      <c r="IID95" s="232"/>
      <c r="IIE95" s="232"/>
      <c r="IIF95" s="232"/>
      <c r="IIG95" s="232"/>
      <c r="IIH95" s="232"/>
      <c r="III95" s="232"/>
      <c r="IIJ95" s="232"/>
      <c r="IIK95" s="232"/>
      <c r="IIL95" s="232"/>
      <c r="IIM95" s="232"/>
      <c r="IIN95" s="232"/>
      <c r="IIO95" s="232"/>
      <c r="IIP95" s="232"/>
      <c r="IIQ95" s="232"/>
      <c r="IIR95" s="232"/>
      <c r="IIS95" s="232"/>
      <c r="IIT95" s="232"/>
      <c r="IIU95" s="232"/>
      <c r="IIV95" s="232"/>
      <c r="IIW95" s="232"/>
      <c r="IIX95" s="232"/>
      <c r="IIY95" s="232"/>
      <c r="IIZ95" s="232"/>
      <c r="IJA95" s="232"/>
      <c r="IJB95" s="232"/>
      <c r="IJC95" s="232"/>
      <c r="IJD95" s="232"/>
      <c r="IJE95" s="232"/>
      <c r="IJF95" s="232"/>
      <c r="IJG95" s="232"/>
      <c r="IJH95" s="232"/>
      <c r="IJI95" s="232"/>
      <c r="IJJ95" s="232"/>
      <c r="IJK95" s="232"/>
      <c r="IJL95" s="232"/>
      <c r="IJM95" s="232"/>
      <c r="IJN95" s="232"/>
      <c r="IJO95" s="232"/>
      <c r="IJP95" s="232"/>
      <c r="IJQ95" s="232"/>
      <c r="IJR95" s="232"/>
      <c r="IJS95" s="232"/>
      <c r="IJT95" s="232"/>
      <c r="IJU95" s="232"/>
      <c r="IJV95" s="232"/>
      <c r="IJW95" s="232"/>
      <c r="IJX95" s="232"/>
      <c r="IJY95" s="232"/>
      <c r="IJZ95" s="232"/>
      <c r="IKA95" s="232"/>
      <c r="IKB95" s="232"/>
      <c r="IKC95" s="232"/>
      <c r="IKD95" s="232"/>
      <c r="IKE95" s="232"/>
      <c r="IKF95" s="232"/>
      <c r="IKG95" s="232"/>
      <c r="IKH95" s="232"/>
      <c r="IKI95" s="232"/>
      <c r="IKJ95" s="232"/>
      <c r="IKK95" s="232"/>
      <c r="IKL95" s="232"/>
      <c r="IKM95" s="232"/>
      <c r="IKN95" s="232"/>
      <c r="IKO95" s="232"/>
      <c r="IKP95" s="232"/>
      <c r="IKQ95" s="232"/>
      <c r="IKR95" s="232"/>
      <c r="IKS95" s="232"/>
      <c r="IKT95" s="232"/>
      <c r="IKU95" s="232"/>
      <c r="IKV95" s="232"/>
      <c r="IKW95" s="232"/>
      <c r="IKX95" s="232"/>
      <c r="IKY95" s="232"/>
      <c r="IKZ95" s="232"/>
      <c r="ILA95" s="232"/>
      <c r="ILB95" s="232"/>
      <c r="ILC95" s="232"/>
      <c r="ILD95" s="232"/>
      <c r="ILE95" s="232"/>
      <c r="ILF95" s="232"/>
      <c r="ILG95" s="232"/>
      <c r="ILH95" s="232"/>
      <c r="ILI95" s="232"/>
      <c r="ILJ95" s="232"/>
      <c r="ILK95" s="232"/>
      <c r="ILL95" s="232"/>
      <c r="ILM95" s="232"/>
      <c r="ILN95" s="232"/>
      <c r="ILO95" s="232"/>
      <c r="ILP95" s="232"/>
      <c r="ILQ95" s="232"/>
      <c r="ILR95" s="232"/>
      <c r="ILS95" s="232"/>
      <c r="ILT95" s="232"/>
      <c r="ILU95" s="232"/>
      <c r="ILV95" s="232"/>
      <c r="ILW95" s="232"/>
      <c r="ILX95" s="232"/>
      <c r="ILY95" s="232"/>
      <c r="ILZ95" s="232"/>
      <c r="IMA95" s="232"/>
      <c r="IMB95" s="232"/>
      <c r="IMC95" s="232"/>
      <c r="IMD95" s="232"/>
      <c r="IME95" s="232"/>
      <c r="IMF95" s="232"/>
      <c r="IMG95" s="232"/>
      <c r="IMH95" s="232"/>
      <c r="IMI95" s="232"/>
      <c r="IMJ95" s="232"/>
      <c r="IMK95" s="232"/>
      <c r="IML95" s="232"/>
      <c r="IMM95" s="232"/>
      <c r="IMN95" s="232"/>
      <c r="IMO95" s="232"/>
      <c r="IMP95" s="232"/>
      <c r="IMQ95" s="232"/>
      <c r="IMR95" s="232"/>
      <c r="IMS95" s="232"/>
      <c r="IMT95" s="232"/>
      <c r="IMU95" s="232"/>
      <c r="IMV95" s="232"/>
      <c r="IMW95" s="232"/>
      <c r="IMX95" s="232"/>
      <c r="IMY95" s="232"/>
      <c r="IMZ95" s="232"/>
      <c r="INA95" s="232"/>
      <c r="INB95" s="232"/>
      <c r="INC95" s="232"/>
      <c r="IND95" s="232"/>
      <c r="INE95" s="232"/>
      <c r="INF95" s="232"/>
      <c r="ING95" s="232"/>
      <c r="INH95" s="232"/>
      <c r="INI95" s="232"/>
      <c r="INJ95" s="232"/>
      <c r="INK95" s="232"/>
      <c r="INL95" s="232"/>
      <c r="INM95" s="232"/>
      <c r="INN95" s="232"/>
      <c r="INO95" s="232"/>
      <c r="INP95" s="232"/>
      <c r="INQ95" s="232"/>
      <c r="INR95" s="232"/>
      <c r="INS95" s="232"/>
      <c r="INT95" s="232"/>
      <c r="INU95" s="232"/>
      <c r="INV95" s="232"/>
      <c r="INW95" s="232"/>
      <c r="INX95" s="232"/>
      <c r="INY95" s="232"/>
      <c r="INZ95" s="232"/>
      <c r="IOA95" s="232"/>
      <c r="IOB95" s="232"/>
      <c r="IOC95" s="232"/>
      <c r="IOD95" s="232"/>
      <c r="IOE95" s="232"/>
      <c r="IOF95" s="232"/>
      <c r="IOG95" s="232"/>
      <c r="IOH95" s="232"/>
      <c r="IOI95" s="232"/>
      <c r="IOJ95" s="232"/>
      <c r="IOK95" s="232"/>
      <c r="IOL95" s="232"/>
      <c r="IOM95" s="232"/>
      <c r="ION95" s="232"/>
      <c r="IOO95" s="232"/>
      <c r="IOP95" s="232"/>
      <c r="IOQ95" s="232"/>
      <c r="IOR95" s="232"/>
      <c r="IOS95" s="232"/>
      <c r="IOT95" s="232"/>
      <c r="IOU95" s="232"/>
      <c r="IOV95" s="232"/>
      <c r="IOW95" s="232"/>
      <c r="IOX95" s="232"/>
      <c r="IOY95" s="232"/>
      <c r="IOZ95" s="232"/>
      <c r="IPA95" s="232"/>
      <c r="IPB95" s="232"/>
      <c r="IPC95" s="232"/>
      <c r="IPD95" s="232"/>
      <c r="IPE95" s="232"/>
      <c r="IPF95" s="232"/>
      <c r="IPG95" s="232"/>
      <c r="IPH95" s="232"/>
      <c r="IPI95" s="232"/>
      <c r="IPJ95" s="232"/>
      <c r="IPK95" s="232"/>
      <c r="IPL95" s="232"/>
      <c r="IPM95" s="232"/>
      <c r="IPN95" s="232"/>
      <c r="IPO95" s="232"/>
      <c r="IPP95" s="232"/>
      <c r="IPQ95" s="232"/>
      <c r="IPR95" s="232"/>
      <c r="IPS95" s="232"/>
      <c r="IPT95" s="232"/>
      <c r="IPU95" s="232"/>
      <c r="IPV95" s="232"/>
      <c r="IPW95" s="232"/>
      <c r="IPX95" s="232"/>
      <c r="IPY95" s="232"/>
      <c r="IPZ95" s="232"/>
      <c r="IQA95" s="232"/>
      <c r="IQB95" s="232"/>
      <c r="IQC95" s="232"/>
      <c r="IQD95" s="232"/>
      <c r="IQE95" s="232"/>
      <c r="IQF95" s="232"/>
      <c r="IQG95" s="232"/>
      <c r="IQH95" s="232"/>
      <c r="IQI95" s="232"/>
      <c r="IQJ95" s="232"/>
      <c r="IQK95" s="232"/>
      <c r="IQL95" s="232"/>
      <c r="IQM95" s="232"/>
      <c r="IQN95" s="232"/>
      <c r="IQO95" s="232"/>
      <c r="IQP95" s="232"/>
      <c r="IQQ95" s="232"/>
      <c r="IQR95" s="232"/>
      <c r="IQS95" s="232"/>
      <c r="IQT95" s="232"/>
      <c r="IQU95" s="232"/>
      <c r="IQV95" s="232"/>
      <c r="IQW95" s="232"/>
      <c r="IQX95" s="232"/>
      <c r="IQY95" s="232"/>
      <c r="IQZ95" s="232"/>
      <c r="IRA95" s="232"/>
      <c r="IRB95" s="232"/>
      <c r="IRC95" s="232"/>
      <c r="IRD95" s="232"/>
      <c r="IRE95" s="232"/>
      <c r="IRF95" s="232"/>
      <c r="IRG95" s="232"/>
      <c r="IRH95" s="232"/>
      <c r="IRI95" s="232"/>
      <c r="IRJ95" s="232"/>
      <c r="IRK95" s="232"/>
      <c r="IRL95" s="232"/>
      <c r="IRM95" s="232"/>
      <c r="IRN95" s="232"/>
      <c r="IRO95" s="232"/>
      <c r="IRP95" s="232"/>
      <c r="IRQ95" s="232"/>
      <c r="IRR95" s="232"/>
      <c r="IRS95" s="232"/>
      <c r="IRT95" s="232"/>
      <c r="IRU95" s="232"/>
      <c r="IRV95" s="232"/>
      <c r="IRW95" s="232"/>
      <c r="IRX95" s="232"/>
      <c r="IRY95" s="232"/>
      <c r="IRZ95" s="232"/>
      <c r="ISA95" s="232"/>
      <c r="ISB95" s="232"/>
      <c r="ISC95" s="232"/>
      <c r="ISD95" s="232"/>
      <c r="ISE95" s="232"/>
      <c r="ISF95" s="232"/>
      <c r="ISG95" s="232"/>
      <c r="ISH95" s="232"/>
      <c r="ISI95" s="232"/>
      <c r="ISJ95" s="232"/>
      <c r="ISK95" s="232"/>
      <c r="ISL95" s="232"/>
      <c r="ISM95" s="232"/>
      <c r="ISN95" s="232"/>
      <c r="ISO95" s="232"/>
      <c r="ISP95" s="232"/>
      <c r="ISQ95" s="232"/>
      <c r="ISR95" s="232"/>
      <c r="ISS95" s="232"/>
      <c r="IST95" s="232"/>
      <c r="ISU95" s="232"/>
      <c r="ISV95" s="232"/>
      <c r="ISW95" s="232"/>
      <c r="ISX95" s="232"/>
      <c r="ISY95" s="232"/>
      <c r="ISZ95" s="232"/>
      <c r="ITA95" s="232"/>
      <c r="ITB95" s="232"/>
      <c r="ITC95" s="232"/>
      <c r="ITD95" s="232"/>
      <c r="ITE95" s="232"/>
      <c r="ITF95" s="232"/>
      <c r="ITG95" s="232"/>
      <c r="ITH95" s="232"/>
      <c r="ITI95" s="232"/>
      <c r="ITJ95" s="232"/>
      <c r="ITK95" s="232"/>
      <c r="ITL95" s="232"/>
      <c r="ITM95" s="232"/>
      <c r="ITN95" s="232"/>
      <c r="ITO95" s="232"/>
      <c r="ITP95" s="232"/>
      <c r="ITQ95" s="232"/>
      <c r="ITR95" s="232"/>
      <c r="ITS95" s="232"/>
      <c r="ITT95" s="232"/>
      <c r="ITU95" s="232"/>
      <c r="ITV95" s="232"/>
      <c r="ITW95" s="232"/>
      <c r="ITX95" s="232"/>
      <c r="ITY95" s="232"/>
      <c r="ITZ95" s="232"/>
      <c r="IUA95" s="232"/>
      <c r="IUB95" s="232"/>
      <c r="IUC95" s="232"/>
      <c r="IUD95" s="232"/>
      <c r="IUE95" s="232"/>
      <c r="IUF95" s="232"/>
      <c r="IUG95" s="232"/>
      <c r="IUH95" s="232"/>
      <c r="IUI95" s="232"/>
      <c r="IUJ95" s="232"/>
      <c r="IUK95" s="232"/>
      <c r="IUL95" s="232"/>
      <c r="IUM95" s="232"/>
      <c r="IUN95" s="232"/>
      <c r="IUO95" s="232"/>
      <c r="IUP95" s="232"/>
      <c r="IUQ95" s="232"/>
      <c r="IUR95" s="232"/>
      <c r="IUS95" s="232"/>
      <c r="IUT95" s="232"/>
      <c r="IUU95" s="232"/>
      <c r="IUV95" s="232"/>
      <c r="IUW95" s="232"/>
      <c r="IUX95" s="232"/>
      <c r="IUY95" s="232"/>
      <c r="IUZ95" s="232"/>
      <c r="IVA95" s="232"/>
      <c r="IVB95" s="232"/>
      <c r="IVC95" s="232"/>
      <c r="IVD95" s="232"/>
      <c r="IVE95" s="232"/>
      <c r="IVF95" s="232"/>
      <c r="IVG95" s="232"/>
      <c r="IVH95" s="232"/>
      <c r="IVI95" s="232"/>
      <c r="IVJ95" s="232"/>
      <c r="IVK95" s="232"/>
      <c r="IVL95" s="232"/>
      <c r="IVM95" s="232"/>
      <c r="IVN95" s="232"/>
      <c r="IVO95" s="232"/>
      <c r="IVP95" s="232"/>
      <c r="IVQ95" s="232"/>
      <c r="IVR95" s="232"/>
      <c r="IVS95" s="232"/>
      <c r="IVT95" s="232"/>
      <c r="IVU95" s="232"/>
      <c r="IVV95" s="232"/>
      <c r="IVW95" s="232"/>
      <c r="IVX95" s="232"/>
      <c r="IVY95" s="232"/>
      <c r="IVZ95" s="232"/>
      <c r="IWA95" s="232"/>
      <c r="IWB95" s="232"/>
      <c r="IWC95" s="232"/>
      <c r="IWD95" s="232"/>
      <c r="IWE95" s="232"/>
      <c r="IWF95" s="232"/>
      <c r="IWG95" s="232"/>
      <c r="IWH95" s="232"/>
      <c r="IWI95" s="232"/>
      <c r="IWJ95" s="232"/>
      <c r="IWK95" s="232"/>
      <c r="IWL95" s="232"/>
      <c r="IWM95" s="232"/>
      <c r="IWN95" s="232"/>
      <c r="IWO95" s="232"/>
      <c r="IWP95" s="232"/>
      <c r="IWQ95" s="232"/>
      <c r="IWR95" s="232"/>
      <c r="IWS95" s="232"/>
      <c r="IWT95" s="232"/>
      <c r="IWU95" s="232"/>
      <c r="IWV95" s="232"/>
      <c r="IWW95" s="232"/>
      <c r="IWX95" s="232"/>
      <c r="IWY95" s="232"/>
      <c r="IWZ95" s="232"/>
      <c r="IXA95" s="232"/>
      <c r="IXB95" s="232"/>
      <c r="IXC95" s="232"/>
      <c r="IXD95" s="232"/>
      <c r="IXE95" s="232"/>
      <c r="IXF95" s="232"/>
      <c r="IXG95" s="232"/>
      <c r="IXH95" s="232"/>
      <c r="IXI95" s="232"/>
      <c r="IXJ95" s="232"/>
      <c r="IXK95" s="232"/>
      <c r="IXL95" s="232"/>
      <c r="IXM95" s="232"/>
      <c r="IXN95" s="232"/>
      <c r="IXO95" s="232"/>
      <c r="IXP95" s="232"/>
      <c r="IXQ95" s="232"/>
      <c r="IXR95" s="232"/>
      <c r="IXS95" s="232"/>
      <c r="IXT95" s="232"/>
      <c r="IXU95" s="232"/>
      <c r="IXV95" s="232"/>
      <c r="IXW95" s="232"/>
      <c r="IXX95" s="232"/>
      <c r="IXY95" s="232"/>
      <c r="IXZ95" s="232"/>
      <c r="IYA95" s="232"/>
      <c r="IYB95" s="232"/>
      <c r="IYC95" s="232"/>
      <c r="IYD95" s="232"/>
      <c r="IYE95" s="232"/>
      <c r="IYF95" s="232"/>
      <c r="IYG95" s="232"/>
      <c r="IYH95" s="232"/>
      <c r="IYI95" s="232"/>
      <c r="IYJ95" s="232"/>
      <c r="IYK95" s="232"/>
      <c r="IYL95" s="232"/>
      <c r="IYM95" s="232"/>
      <c r="IYN95" s="232"/>
      <c r="IYO95" s="232"/>
      <c r="IYP95" s="232"/>
      <c r="IYQ95" s="232"/>
      <c r="IYR95" s="232"/>
      <c r="IYS95" s="232"/>
      <c r="IYT95" s="232"/>
      <c r="IYU95" s="232"/>
      <c r="IYV95" s="232"/>
      <c r="IYW95" s="232"/>
      <c r="IYX95" s="232"/>
      <c r="IYY95" s="232"/>
      <c r="IYZ95" s="232"/>
      <c r="IZA95" s="232"/>
      <c r="IZB95" s="232"/>
      <c r="IZC95" s="232"/>
      <c r="IZD95" s="232"/>
      <c r="IZE95" s="232"/>
      <c r="IZF95" s="232"/>
      <c r="IZG95" s="232"/>
      <c r="IZH95" s="232"/>
      <c r="IZI95" s="232"/>
      <c r="IZJ95" s="232"/>
      <c r="IZK95" s="232"/>
      <c r="IZL95" s="232"/>
      <c r="IZM95" s="232"/>
      <c r="IZN95" s="232"/>
      <c r="IZO95" s="232"/>
      <c r="IZP95" s="232"/>
      <c r="IZQ95" s="232"/>
      <c r="IZR95" s="232"/>
      <c r="IZS95" s="232"/>
      <c r="IZT95" s="232"/>
      <c r="IZU95" s="232"/>
      <c r="IZV95" s="232"/>
      <c r="IZW95" s="232"/>
      <c r="IZX95" s="232"/>
      <c r="IZY95" s="232"/>
      <c r="IZZ95" s="232"/>
      <c r="JAA95" s="232"/>
      <c r="JAB95" s="232"/>
      <c r="JAC95" s="232"/>
      <c r="JAD95" s="232"/>
      <c r="JAE95" s="232"/>
      <c r="JAF95" s="232"/>
      <c r="JAG95" s="232"/>
      <c r="JAH95" s="232"/>
      <c r="JAI95" s="232"/>
      <c r="JAJ95" s="232"/>
      <c r="JAK95" s="232"/>
      <c r="JAL95" s="232"/>
      <c r="JAM95" s="232"/>
      <c r="JAN95" s="232"/>
      <c r="JAO95" s="232"/>
      <c r="JAP95" s="232"/>
      <c r="JAQ95" s="232"/>
      <c r="JAR95" s="232"/>
      <c r="JAS95" s="232"/>
      <c r="JAT95" s="232"/>
      <c r="JAU95" s="232"/>
      <c r="JAV95" s="232"/>
      <c r="JAW95" s="232"/>
      <c r="JAX95" s="232"/>
      <c r="JAY95" s="232"/>
      <c r="JAZ95" s="232"/>
      <c r="JBA95" s="232"/>
      <c r="JBB95" s="232"/>
      <c r="JBC95" s="232"/>
      <c r="JBD95" s="232"/>
      <c r="JBE95" s="232"/>
      <c r="JBF95" s="232"/>
      <c r="JBG95" s="232"/>
      <c r="JBH95" s="232"/>
      <c r="JBI95" s="232"/>
      <c r="JBJ95" s="232"/>
      <c r="JBK95" s="232"/>
      <c r="JBL95" s="232"/>
      <c r="JBM95" s="232"/>
      <c r="JBN95" s="232"/>
      <c r="JBO95" s="232"/>
      <c r="JBP95" s="232"/>
      <c r="JBQ95" s="232"/>
      <c r="JBR95" s="232"/>
      <c r="JBS95" s="232"/>
      <c r="JBT95" s="232"/>
      <c r="JBU95" s="232"/>
      <c r="JBV95" s="232"/>
      <c r="JBW95" s="232"/>
      <c r="JBX95" s="232"/>
      <c r="JBY95" s="232"/>
      <c r="JBZ95" s="232"/>
      <c r="JCA95" s="232"/>
      <c r="JCB95" s="232"/>
      <c r="JCC95" s="232"/>
      <c r="JCD95" s="232"/>
      <c r="JCE95" s="232"/>
      <c r="JCF95" s="232"/>
      <c r="JCG95" s="232"/>
      <c r="JCH95" s="232"/>
      <c r="JCI95" s="232"/>
      <c r="JCJ95" s="232"/>
      <c r="JCK95" s="232"/>
      <c r="JCL95" s="232"/>
      <c r="JCM95" s="232"/>
      <c r="JCN95" s="232"/>
      <c r="JCO95" s="232"/>
      <c r="JCP95" s="232"/>
      <c r="JCQ95" s="232"/>
      <c r="JCR95" s="232"/>
      <c r="JCS95" s="232"/>
      <c r="JCT95" s="232"/>
      <c r="JCU95" s="232"/>
      <c r="JCV95" s="232"/>
      <c r="JCW95" s="232"/>
      <c r="JCX95" s="232"/>
      <c r="JCY95" s="232"/>
      <c r="JCZ95" s="232"/>
      <c r="JDA95" s="232"/>
      <c r="JDB95" s="232"/>
      <c r="JDC95" s="232"/>
      <c r="JDD95" s="232"/>
      <c r="JDE95" s="232"/>
      <c r="JDF95" s="232"/>
      <c r="JDG95" s="232"/>
      <c r="JDH95" s="232"/>
      <c r="JDI95" s="232"/>
      <c r="JDJ95" s="232"/>
      <c r="JDK95" s="232"/>
      <c r="JDL95" s="232"/>
      <c r="JDM95" s="232"/>
      <c r="JDN95" s="232"/>
      <c r="JDO95" s="232"/>
      <c r="JDP95" s="232"/>
      <c r="JDQ95" s="232"/>
      <c r="JDR95" s="232"/>
      <c r="JDS95" s="232"/>
      <c r="JDT95" s="232"/>
      <c r="JDU95" s="232"/>
      <c r="JDV95" s="232"/>
      <c r="JDW95" s="232"/>
      <c r="JDX95" s="232"/>
      <c r="JDY95" s="232"/>
      <c r="JDZ95" s="232"/>
      <c r="JEA95" s="232"/>
      <c r="JEB95" s="232"/>
      <c r="JEC95" s="232"/>
      <c r="JED95" s="232"/>
      <c r="JEE95" s="232"/>
      <c r="JEF95" s="232"/>
      <c r="JEG95" s="232"/>
      <c r="JEH95" s="232"/>
      <c r="JEI95" s="232"/>
      <c r="JEJ95" s="232"/>
      <c r="JEK95" s="232"/>
      <c r="JEL95" s="232"/>
      <c r="JEM95" s="232"/>
      <c r="JEN95" s="232"/>
      <c r="JEO95" s="232"/>
      <c r="JEP95" s="232"/>
      <c r="JEQ95" s="232"/>
      <c r="JER95" s="232"/>
      <c r="JES95" s="232"/>
      <c r="JET95" s="232"/>
      <c r="JEU95" s="232"/>
      <c r="JEV95" s="232"/>
      <c r="JEW95" s="232"/>
      <c r="JEX95" s="232"/>
      <c r="JEY95" s="232"/>
      <c r="JEZ95" s="232"/>
      <c r="JFA95" s="232"/>
      <c r="JFB95" s="232"/>
      <c r="JFC95" s="232"/>
      <c r="JFD95" s="232"/>
      <c r="JFE95" s="232"/>
      <c r="JFF95" s="232"/>
      <c r="JFG95" s="232"/>
      <c r="JFH95" s="232"/>
      <c r="JFI95" s="232"/>
      <c r="JFJ95" s="232"/>
      <c r="JFK95" s="232"/>
      <c r="JFL95" s="232"/>
      <c r="JFM95" s="232"/>
      <c r="JFN95" s="232"/>
      <c r="JFO95" s="232"/>
      <c r="JFP95" s="232"/>
      <c r="JFQ95" s="232"/>
      <c r="JFR95" s="232"/>
      <c r="JFS95" s="232"/>
      <c r="JFT95" s="232"/>
      <c r="JFU95" s="232"/>
      <c r="JFV95" s="232"/>
      <c r="JFW95" s="232"/>
      <c r="JFX95" s="232"/>
      <c r="JFY95" s="232"/>
      <c r="JFZ95" s="232"/>
      <c r="JGA95" s="232"/>
      <c r="JGB95" s="232"/>
      <c r="JGC95" s="232"/>
      <c r="JGD95" s="232"/>
      <c r="JGE95" s="232"/>
      <c r="JGF95" s="232"/>
      <c r="JGG95" s="232"/>
      <c r="JGH95" s="232"/>
      <c r="JGI95" s="232"/>
      <c r="JGJ95" s="232"/>
      <c r="JGK95" s="232"/>
      <c r="JGL95" s="232"/>
      <c r="JGM95" s="232"/>
      <c r="JGN95" s="232"/>
      <c r="JGO95" s="232"/>
      <c r="JGP95" s="232"/>
      <c r="JGQ95" s="232"/>
      <c r="JGR95" s="232"/>
      <c r="JGS95" s="232"/>
      <c r="JGT95" s="232"/>
      <c r="JGU95" s="232"/>
      <c r="JGV95" s="232"/>
      <c r="JGW95" s="232"/>
      <c r="JGX95" s="232"/>
      <c r="JGY95" s="232"/>
      <c r="JGZ95" s="232"/>
      <c r="JHA95" s="232"/>
      <c r="JHB95" s="232"/>
      <c r="JHC95" s="232"/>
      <c r="JHD95" s="232"/>
      <c r="JHE95" s="232"/>
      <c r="JHF95" s="232"/>
      <c r="JHG95" s="232"/>
      <c r="JHH95" s="232"/>
      <c r="JHI95" s="232"/>
      <c r="JHJ95" s="232"/>
      <c r="JHK95" s="232"/>
      <c r="JHL95" s="232"/>
      <c r="JHM95" s="232"/>
      <c r="JHN95" s="232"/>
      <c r="JHO95" s="232"/>
      <c r="JHP95" s="232"/>
      <c r="JHQ95" s="232"/>
      <c r="JHR95" s="232"/>
      <c r="JHS95" s="232"/>
      <c r="JHT95" s="232"/>
      <c r="JHU95" s="232"/>
      <c r="JHV95" s="232"/>
      <c r="JHW95" s="232"/>
      <c r="JHX95" s="232"/>
      <c r="JHY95" s="232"/>
      <c r="JHZ95" s="232"/>
      <c r="JIA95" s="232"/>
      <c r="JIB95" s="232"/>
      <c r="JIC95" s="232"/>
      <c r="JID95" s="232"/>
      <c r="JIE95" s="232"/>
      <c r="JIF95" s="232"/>
      <c r="JIG95" s="232"/>
      <c r="JIH95" s="232"/>
      <c r="JII95" s="232"/>
      <c r="JIJ95" s="232"/>
      <c r="JIK95" s="232"/>
      <c r="JIL95" s="232"/>
      <c r="JIM95" s="232"/>
      <c r="JIN95" s="232"/>
      <c r="JIO95" s="232"/>
      <c r="JIP95" s="232"/>
      <c r="JIQ95" s="232"/>
      <c r="JIR95" s="232"/>
      <c r="JIS95" s="232"/>
      <c r="JIT95" s="232"/>
      <c r="JIU95" s="232"/>
      <c r="JIV95" s="232"/>
      <c r="JIW95" s="232"/>
      <c r="JIX95" s="232"/>
      <c r="JIY95" s="232"/>
      <c r="JIZ95" s="232"/>
      <c r="JJA95" s="232"/>
      <c r="JJB95" s="232"/>
      <c r="JJC95" s="232"/>
      <c r="JJD95" s="232"/>
      <c r="JJE95" s="232"/>
      <c r="JJF95" s="232"/>
      <c r="JJG95" s="232"/>
      <c r="JJH95" s="232"/>
      <c r="JJI95" s="232"/>
      <c r="JJJ95" s="232"/>
      <c r="JJK95" s="232"/>
      <c r="JJL95" s="232"/>
      <c r="JJM95" s="232"/>
      <c r="JJN95" s="232"/>
      <c r="JJO95" s="232"/>
      <c r="JJP95" s="232"/>
      <c r="JJQ95" s="232"/>
      <c r="JJR95" s="232"/>
      <c r="JJS95" s="232"/>
      <c r="JJT95" s="232"/>
      <c r="JJU95" s="232"/>
      <c r="JJV95" s="232"/>
      <c r="JJW95" s="232"/>
      <c r="JJX95" s="232"/>
      <c r="JJY95" s="232"/>
      <c r="JJZ95" s="232"/>
      <c r="JKA95" s="232"/>
      <c r="JKB95" s="232"/>
      <c r="JKC95" s="232"/>
      <c r="JKD95" s="232"/>
      <c r="JKE95" s="232"/>
      <c r="JKF95" s="232"/>
      <c r="JKG95" s="232"/>
      <c r="JKH95" s="232"/>
      <c r="JKI95" s="232"/>
      <c r="JKJ95" s="232"/>
      <c r="JKK95" s="232"/>
      <c r="JKL95" s="232"/>
      <c r="JKM95" s="232"/>
      <c r="JKN95" s="232"/>
      <c r="JKO95" s="232"/>
      <c r="JKP95" s="232"/>
      <c r="JKQ95" s="232"/>
      <c r="JKR95" s="232"/>
      <c r="JKS95" s="232"/>
      <c r="JKT95" s="232"/>
      <c r="JKU95" s="232"/>
      <c r="JKV95" s="232"/>
      <c r="JKW95" s="232"/>
      <c r="JKX95" s="232"/>
      <c r="JKY95" s="232"/>
      <c r="JKZ95" s="232"/>
      <c r="JLA95" s="232"/>
      <c r="JLB95" s="232"/>
      <c r="JLC95" s="232"/>
      <c r="JLD95" s="232"/>
      <c r="JLE95" s="232"/>
      <c r="JLF95" s="232"/>
      <c r="JLG95" s="232"/>
      <c r="JLH95" s="232"/>
      <c r="JLI95" s="232"/>
      <c r="JLJ95" s="232"/>
      <c r="JLK95" s="232"/>
      <c r="JLL95" s="232"/>
      <c r="JLM95" s="232"/>
      <c r="JLN95" s="232"/>
      <c r="JLO95" s="232"/>
      <c r="JLP95" s="232"/>
      <c r="JLQ95" s="232"/>
      <c r="JLR95" s="232"/>
      <c r="JLS95" s="232"/>
      <c r="JLT95" s="232"/>
      <c r="JLU95" s="232"/>
      <c r="JLV95" s="232"/>
      <c r="JLW95" s="232"/>
      <c r="JLX95" s="232"/>
      <c r="JLY95" s="232"/>
      <c r="JLZ95" s="232"/>
      <c r="JMA95" s="232"/>
      <c r="JMB95" s="232"/>
      <c r="JMC95" s="232"/>
      <c r="JMD95" s="232"/>
      <c r="JME95" s="232"/>
      <c r="JMF95" s="232"/>
      <c r="JMG95" s="232"/>
      <c r="JMH95" s="232"/>
      <c r="JMI95" s="232"/>
      <c r="JMJ95" s="232"/>
      <c r="JMK95" s="232"/>
      <c r="JML95" s="232"/>
      <c r="JMM95" s="232"/>
      <c r="JMN95" s="232"/>
      <c r="JMO95" s="232"/>
      <c r="JMP95" s="232"/>
      <c r="JMQ95" s="232"/>
      <c r="JMR95" s="232"/>
      <c r="JMS95" s="232"/>
      <c r="JMT95" s="232"/>
      <c r="JMU95" s="232"/>
      <c r="JMV95" s="232"/>
      <c r="JMW95" s="232"/>
      <c r="JMX95" s="232"/>
      <c r="JMY95" s="232"/>
      <c r="JMZ95" s="232"/>
      <c r="JNA95" s="232"/>
      <c r="JNB95" s="232"/>
      <c r="JNC95" s="232"/>
      <c r="JND95" s="232"/>
      <c r="JNE95" s="232"/>
      <c r="JNF95" s="232"/>
      <c r="JNG95" s="232"/>
      <c r="JNH95" s="232"/>
      <c r="JNI95" s="232"/>
      <c r="JNJ95" s="232"/>
      <c r="JNK95" s="232"/>
      <c r="JNL95" s="232"/>
      <c r="JNM95" s="232"/>
      <c r="JNN95" s="232"/>
      <c r="JNO95" s="232"/>
      <c r="JNP95" s="232"/>
      <c r="JNQ95" s="232"/>
      <c r="JNR95" s="232"/>
      <c r="JNS95" s="232"/>
      <c r="JNT95" s="232"/>
      <c r="JNU95" s="232"/>
      <c r="JNV95" s="232"/>
      <c r="JNW95" s="232"/>
      <c r="JNX95" s="232"/>
      <c r="JNY95" s="232"/>
      <c r="JNZ95" s="232"/>
      <c r="JOA95" s="232"/>
      <c r="JOB95" s="232"/>
      <c r="JOC95" s="232"/>
      <c r="JOD95" s="232"/>
      <c r="JOE95" s="232"/>
      <c r="JOF95" s="232"/>
      <c r="JOG95" s="232"/>
      <c r="JOH95" s="232"/>
      <c r="JOI95" s="232"/>
      <c r="JOJ95" s="232"/>
      <c r="JOK95" s="232"/>
      <c r="JOL95" s="232"/>
      <c r="JOM95" s="232"/>
      <c r="JON95" s="232"/>
      <c r="JOO95" s="232"/>
      <c r="JOP95" s="232"/>
      <c r="JOQ95" s="232"/>
      <c r="JOR95" s="232"/>
      <c r="JOS95" s="232"/>
      <c r="JOT95" s="232"/>
      <c r="JOU95" s="232"/>
      <c r="JOV95" s="232"/>
      <c r="JOW95" s="232"/>
      <c r="JOX95" s="232"/>
      <c r="JOY95" s="232"/>
      <c r="JOZ95" s="232"/>
      <c r="JPA95" s="232"/>
      <c r="JPB95" s="232"/>
      <c r="JPC95" s="232"/>
      <c r="JPD95" s="232"/>
      <c r="JPE95" s="232"/>
      <c r="JPF95" s="232"/>
      <c r="JPG95" s="232"/>
      <c r="JPH95" s="232"/>
      <c r="JPI95" s="232"/>
      <c r="JPJ95" s="232"/>
      <c r="JPK95" s="232"/>
      <c r="JPL95" s="232"/>
      <c r="JPM95" s="232"/>
      <c r="JPN95" s="232"/>
      <c r="JPO95" s="232"/>
      <c r="JPP95" s="232"/>
      <c r="JPQ95" s="232"/>
      <c r="JPR95" s="232"/>
      <c r="JPS95" s="232"/>
      <c r="JPT95" s="232"/>
      <c r="JPU95" s="232"/>
      <c r="JPV95" s="232"/>
      <c r="JPW95" s="232"/>
      <c r="JPX95" s="232"/>
      <c r="JPY95" s="232"/>
      <c r="JPZ95" s="232"/>
      <c r="JQA95" s="232"/>
      <c r="JQB95" s="232"/>
      <c r="JQC95" s="232"/>
      <c r="JQD95" s="232"/>
      <c r="JQE95" s="232"/>
      <c r="JQF95" s="232"/>
      <c r="JQG95" s="232"/>
      <c r="JQH95" s="232"/>
      <c r="JQI95" s="232"/>
      <c r="JQJ95" s="232"/>
      <c r="JQK95" s="232"/>
      <c r="JQL95" s="232"/>
      <c r="JQM95" s="232"/>
      <c r="JQN95" s="232"/>
      <c r="JQO95" s="232"/>
      <c r="JQP95" s="232"/>
      <c r="JQQ95" s="232"/>
      <c r="JQR95" s="232"/>
      <c r="JQS95" s="232"/>
      <c r="JQT95" s="232"/>
      <c r="JQU95" s="232"/>
      <c r="JQV95" s="232"/>
      <c r="JQW95" s="232"/>
      <c r="JQX95" s="232"/>
      <c r="JQY95" s="232"/>
      <c r="JQZ95" s="232"/>
      <c r="JRA95" s="232"/>
      <c r="JRB95" s="232"/>
      <c r="JRC95" s="232"/>
      <c r="JRD95" s="232"/>
      <c r="JRE95" s="232"/>
      <c r="JRF95" s="232"/>
      <c r="JRG95" s="232"/>
      <c r="JRH95" s="232"/>
      <c r="JRI95" s="232"/>
      <c r="JRJ95" s="232"/>
      <c r="JRK95" s="232"/>
      <c r="JRL95" s="232"/>
      <c r="JRM95" s="232"/>
      <c r="JRN95" s="232"/>
      <c r="JRO95" s="232"/>
      <c r="JRP95" s="232"/>
      <c r="JRQ95" s="232"/>
      <c r="JRR95" s="232"/>
      <c r="JRS95" s="232"/>
      <c r="JRT95" s="232"/>
      <c r="JRU95" s="232"/>
      <c r="JRV95" s="232"/>
      <c r="JRW95" s="232"/>
      <c r="JRX95" s="232"/>
      <c r="JRY95" s="232"/>
      <c r="JRZ95" s="232"/>
      <c r="JSA95" s="232"/>
      <c r="JSB95" s="232"/>
      <c r="JSC95" s="232"/>
      <c r="JSD95" s="232"/>
      <c r="JSE95" s="232"/>
      <c r="JSF95" s="232"/>
      <c r="JSG95" s="232"/>
      <c r="JSH95" s="232"/>
      <c r="JSI95" s="232"/>
      <c r="JSJ95" s="232"/>
      <c r="JSK95" s="232"/>
      <c r="JSL95" s="232"/>
      <c r="JSM95" s="232"/>
      <c r="JSN95" s="232"/>
      <c r="JSO95" s="232"/>
      <c r="JSP95" s="232"/>
      <c r="JSQ95" s="232"/>
      <c r="JSR95" s="232"/>
      <c r="JSS95" s="232"/>
      <c r="JST95" s="232"/>
      <c r="JSU95" s="232"/>
      <c r="JSV95" s="232"/>
      <c r="JSW95" s="232"/>
      <c r="JSX95" s="232"/>
      <c r="JSY95" s="232"/>
      <c r="JSZ95" s="232"/>
      <c r="JTA95" s="232"/>
      <c r="JTB95" s="232"/>
      <c r="JTC95" s="232"/>
      <c r="JTD95" s="232"/>
      <c r="JTE95" s="232"/>
      <c r="JTF95" s="232"/>
      <c r="JTG95" s="232"/>
      <c r="JTH95" s="232"/>
      <c r="JTI95" s="232"/>
      <c r="JTJ95" s="232"/>
      <c r="JTK95" s="232"/>
      <c r="JTL95" s="232"/>
      <c r="JTM95" s="232"/>
      <c r="JTN95" s="232"/>
      <c r="JTO95" s="232"/>
      <c r="JTP95" s="232"/>
      <c r="JTQ95" s="232"/>
      <c r="JTR95" s="232"/>
      <c r="JTS95" s="232"/>
      <c r="JTT95" s="232"/>
      <c r="JTU95" s="232"/>
      <c r="JTV95" s="232"/>
      <c r="JTW95" s="232"/>
      <c r="JTX95" s="232"/>
      <c r="JTY95" s="232"/>
      <c r="JTZ95" s="232"/>
      <c r="JUA95" s="232"/>
      <c r="JUB95" s="232"/>
      <c r="JUC95" s="232"/>
      <c r="JUD95" s="232"/>
      <c r="JUE95" s="232"/>
      <c r="JUF95" s="232"/>
      <c r="JUG95" s="232"/>
      <c r="JUH95" s="232"/>
      <c r="JUI95" s="232"/>
      <c r="JUJ95" s="232"/>
      <c r="JUK95" s="232"/>
      <c r="JUL95" s="232"/>
      <c r="JUM95" s="232"/>
      <c r="JUN95" s="232"/>
      <c r="JUO95" s="232"/>
      <c r="JUP95" s="232"/>
      <c r="JUQ95" s="232"/>
      <c r="JUR95" s="232"/>
      <c r="JUS95" s="232"/>
      <c r="JUT95" s="232"/>
      <c r="JUU95" s="232"/>
      <c r="JUV95" s="232"/>
      <c r="JUW95" s="232"/>
      <c r="JUX95" s="232"/>
      <c r="JUY95" s="232"/>
      <c r="JUZ95" s="232"/>
      <c r="JVA95" s="232"/>
      <c r="JVB95" s="232"/>
      <c r="JVC95" s="232"/>
      <c r="JVD95" s="232"/>
      <c r="JVE95" s="232"/>
      <c r="JVF95" s="232"/>
      <c r="JVG95" s="232"/>
      <c r="JVH95" s="232"/>
      <c r="JVI95" s="232"/>
      <c r="JVJ95" s="232"/>
      <c r="JVK95" s="232"/>
      <c r="JVL95" s="232"/>
      <c r="JVM95" s="232"/>
      <c r="JVN95" s="232"/>
      <c r="JVO95" s="232"/>
      <c r="JVP95" s="232"/>
      <c r="JVQ95" s="232"/>
      <c r="JVR95" s="232"/>
      <c r="JVS95" s="232"/>
      <c r="JVT95" s="232"/>
      <c r="JVU95" s="232"/>
      <c r="JVV95" s="232"/>
      <c r="JVW95" s="232"/>
      <c r="JVX95" s="232"/>
      <c r="JVY95" s="232"/>
      <c r="JVZ95" s="232"/>
      <c r="JWA95" s="232"/>
      <c r="JWB95" s="232"/>
      <c r="JWC95" s="232"/>
      <c r="JWD95" s="232"/>
      <c r="JWE95" s="232"/>
      <c r="JWF95" s="232"/>
      <c r="JWG95" s="232"/>
      <c r="JWH95" s="232"/>
      <c r="JWI95" s="232"/>
      <c r="JWJ95" s="232"/>
      <c r="JWK95" s="232"/>
      <c r="JWL95" s="232"/>
      <c r="JWM95" s="232"/>
      <c r="JWN95" s="232"/>
      <c r="JWO95" s="232"/>
      <c r="JWP95" s="232"/>
      <c r="JWQ95" s="232"/>
      <c r="JWR95" s="232"/>
      <c r="JWS95" s="232"/>
      <c r="JWT95" s="232"/>
      <c r="JWU95" s="232"/>
      <c r="JWV95" s="232"/>
      <c r="JWW95" s="232"/>
      <c r="JWX95" s="232"/>
      <c r="JWY95" s="232"/>
      <c r="JWZ95" s="232"/>
      <c r="JXA95" s="232"/>
      <c r="JXB95" s="232"/>
      <c r="JXC95" s="232"/>
      <c r="JXD95" s="232"/>
      <c r="JXE95" s="232"/>
      <c r="JXF95" s="232"/>
      <c r="JXG95" s="232"/>
      <c r="JXH95" s="232"/>
      <c r="JXI95" s="232"/>
      <c r="JXJ95" s="232"/>
      <c r="JXK95" s="232"/>
      <c r="JXL95" s="232"/>
      <c r="JXM95" s="232"/>
      <c r="JXN95" s="232"/>
      <c r="JXO95" s="232"/>
      <c r="JXP95" s="232"/>
      <c r="JXQ95" s="232"/>
      <c r="JXR95" s="232"/>
      <c r="JXS95" s="232"/>
      <c r="JXT95" s="232"/>
      <c r="JXU95" s="232"/>
      <c r="JXV95" s="232"/>
      <c r="JXW95" s="232"/>
      <c r="JXX95" s="232"/>
      <c r="JXY95" s="232"/>
      <c r="JXZ95" s="232"/>
      <c r="JYA95" s="232"/>
      <c r="JYB95" s="232"/>
      <c r="JYC95" s="232"/>
      <c r="JYD95" s="232"/>
      <c r="JYE95" s="232"/>
      <c r="JYF95" s="232"/>
      <c r="JYG95" s="232"/>
      <c r="JYH95" s="232"/>
      <c r="JYI95" s="232"/>
      <c r="JYJ95" s="232"/>
      <c r="JYK95" s="232"/>
      <c r="JYL95" s="232"/>
      <c r="JYM95" s="232"/>
      <c r="JYN95" s="232"/>
      <c r="JYO95" s="232"/>
      <c r="JYP95" s="232"/>
      <c r="JYQ95" s="232"/>
      <c r="JYR95" s="232"/>
      <c r="JYS95" s="232"/>
      <c r="JYT95" s="232"/>
      <c r="JYU95" s="232"/>
      <c r="JYV95" s="232"/>
      <c r="JYW95" s="232"/>
      <c r="JYX95" s="232"/>
      <c r="JYY95" s="232"/>
      <c r="JYZ95" s="232"/>
      <c r="JZA95" s="232"/>
      <c r="JZB95" s="232"/>
      <c r="JZC95" s="232"/>
      <c r="JZD95" s="232"/>
      <c r="JZE95" s="232"/>
      <c r="JZF95" s="232"/>
      <c r="JZG95" s="232"/>
      <c r="JZH95" s="232"/>
      <c r="JZI95" s="232"/>
      <c r="JZJ95" s="232"/>
      <c r="JZK95" s="232"/>
      <c r="JZL95" s="232"/>
      <c r="JZM95" s="232"/>
      <c r="JZN95" s="232"/>
      <c r="JZO95" s="232"/>
      <c r="JZP95" s="232"/>
      <c r="JZQ95" s="232"/>
      <c r="JZR95" s="232"/>
      <c r="JZS95" s="232"/>
      <c r="JZT95" s="232"/>
      <c r="JZU95" s="232"/>
      <c r="JZV95" s="232"/>
      <c r="JZW95" s="232"/>
      <c r="JZX95" s="232"/>
      <c r="JZY95" s="232"/>
      <c r="JZZ95" s="232"/>
      <c r="KAA95" s="232"/>
      <c r="KAB95" s="232"/>
      <c r="KAC95" s="232"/>
      <c r="KAD95" s="232"/>
      <c r="KAE95" s="232"/>
      <c r="KAF95" s="232"/>
      <c r="KAG95" s="232"/>
      <c r="KAH95" s="232"/>
      <c r="KAI95" s="232"/>
      <c r="KAJ95" s="232"/>
      <c r="KAK95" s="232"/>
      <c r="KAL95" s="232"/>
      <c r="KAM95" s="232"/>
      <c r="KAN95" s="232"/>
      <c r="KAO95" s="232"/>
      <c r="KAP95" s="232"/>
      <c r="KAQ95" s="232"/>
      <c r="KAR95" s="232"/>
      <c r="KAS95" s="232"/>
      <c r="KAT95" s="232"/>
      <c r="KAU95" s="232"/>
      <c r="KAV95" s="232"/>
      <c r="KAW95" s="232"/>
      <c r="KAX95" s="232"/>
      <c r="KAY95" s="232"/>
      <c r="KAZ95" s="232"/>
      <c r="KBA95" s="232"/>
      <c r="KBB95" s="232"/>
      <c r="KBC95" s="232"/>
      <c r="KBD95" s="232"/>
      <c r="KBE95" s="232"/>
      <c r="KBF95" s="232"/>
      <c r="KBG95" s="232"/>
      <c r="KBH95" s="232"/>
      <c r="KBI95" s="232"/>
      <c r="KBJ95" s="232"/>
      <c r="KBK95" s="232"/>
      <c r="KBL95" s="232"/>
      <c r="KBM95" s="232"/>
      <c r="KBN95" s="232"/>
      <c r="KBO95" s="232"/>
      <c r="KBP95" s="232"/>
      <c r="KBQ95" s="232"/>
      <c r="KBR95" s="232"/>
      <c r="KBS95" s="232"/>
      <c r="KBT95" s="232"/>
      <c r="KBU95" s="232"/>
      <c r="KBV95" s="232"/>
      <c r="KBW95" s="232"/>
      <c r="KBX95" s="232"/>
      <c r="KBY95" s="232"/>
      <c r="KBZ95" s="232"/>
      <c r="KCA95" s="232"/>
      <c r="KCB95" s="232"/>
      <c r="KCC95" s="232"/>
      <c r="KCD95" s="232"/>
      <c r="KCE95" s="232"/>
      <c r="KCF95" s="232"/>
      <c r="KCG95" s="232"/>
      <c r="KCH95" s="232"/>
      <c r="KCI95" s="232"/>
      <c r="KCJ95" s="232"/>
      <c r="KCK95" s="232"/>
      <c r="KCL95" s="232"/>
      <c r="KCM95" s="232"/>
      <c r="KCN95" s="232"/>
      <c r="KCO95" s="232"/>
      <c r="KCP95" s="232"/>
      <c r="KCQ95" s="232"/>
      <c r="KCR95" s="232"/>
      <c r="KCS95" s="232"/>
      <c r="KCT95" s="232"/>
      <c r="KCU95" s="232"/>
      <c r="KCV95" s="232"/>
      <c r="KCW95" s="232"/>
      <c r="KCX95" s="232"/>
      <c r="KCY95" s="232"/>
      <c r="KCZ95" s="232"/>
      <c r="KDA95" s="232"/>
      <c r="KDB95" s="232"/>
      <c r="KDC95" s="232"/>
      <c r="KDD95" s="232"/>
      <c r="KDE95" s="232"/>
      <c r="KDF95" s="232"/>
      <c r="KDG95" s="232"/>
      <c r="KDH95" s="232"/>
      <c r="KDI95" s="232"/>
      <c r="KDJ95" s="232"/>
      <c r="KDK95" s="232"/>
      <c r="KDL95" s="232"/>
      <c r="KDM95" s="232"/>
      <c r="KDN95" s="232"/>
      <c r="KDO95" s="232"/>
      <c r="KDP95" s="232"/>
      <c r="KDQ95" s="232"/>
      <c r="KDR95" s="232"/>
      <c r="KDS95" s="232"/>
      <c r="KDT95" s="232"/>
      <c r="KDU95" s="232"/>
      <c r="KDV95" s="232"/>
      <c r="KDW95" s="232"/>
      <c r="KDX95" s="232"/>
      <c r="KDY95" s="232"/>
      <c r="KDZ95" s="232"/>
      <c r="KEA95" s="232"/>
      <c r="KEB95" s="232"/>
      <c r="KEC95" s="232"/>
      <c r="KED95" s="232"/>
      <c r="KEE95" s="232"/>
      <c r="KEF95" s="232"/>
      <c r="KEG95" s="232"/>
      <c r="KEH95" s="232"/>
      <c r="KEI95" s="232"/>
      <c r="KEJ95" s="232"/>
      <c r="KEK95" s="232"/>
      <c r="KEL95" s="232"/>
      <c r="KEM95" s="232"/>
      <c r="KEN95" s="232"/>
      <c r="KEO95" s="232"/>
      <c r="KEP95" s="232"/>
      <c r="KEQ95" s="232"/>
      <c r="KER95" s="232"/>
      <c r="KES95" s="232"/>
      <c r="KET95" s="232"/>
      <c r="KEU95" s="232"/>
      <c r="KEV95" s="232"/>
      <c r="KEW95" s="232"/>
      <c r="KEX95" s="232"/>
      <c r="KEY95" s="232"/>
      <c r="KEZ95" s="232"/>
      <c r="KFA95" s="232"/>
      <c r="KFB95" s="232"/>
      <c r="KFC95" s="232"/>
      <c r="KFD95" s="232"/>
      <c r="KFE95" s="232"/>
      <c r="KFF95" s="232"/>
      <c r="KFG95" s="232"/>
      <c r="KFH95" s="232"/>
      <c r="KFI95" s="232"/>
      <c r="KFJ95" s="232"/>
      <c r="KFK95" s="232"/>
      <c r="KFL95" s="232"/>
      <c r="KFM95" s="232"/>
      <c r="KFN95" s="232"/>
      <c r="KFO95" s="232"/>
      <c r="KFP95" s="232"/>
      <c r="KFQ95" s="232"/>
      <c r="KFR95" s="232"/>
      <c r="KFS95" s="232"/>
      <c r="KFT95" s="232"/>
      <c r="KFU95" s="232"/>
      <c r="KFV95" s="232"/>
      <c r="KFW95" s="232"/>
      <c r="KFX95" s="232"/>
      <c r="KFY95" s="232"/>
      <c r="KFZ95" s="232"/>
      <c r="KGA95" s="232"/>
      <c r="KGB95" s="232"/>
      <c r="KGC95" s="232"/>
      <c r="KGD95" s="232"/>
      <c r="KGE95" s="232"/>
      <c r="KGF95" s="232"/>
      <c r="KGG95" s="232"/>
      <c r="KGH95" s="232"/>
      <c r="KGI95" s="232"/>
      <c r="KGJ95" s="232"/>
      <c r="KGK95" s="232"/>
      <c r="KGL95" s="232"/>
      <c r="KGM95" s="232"/>
      <c r="KGN95" s="232"/>
      <c r="KGO95" s="232"/>
      <c r="KGP95" s="232"/>
      <c r="KGQ95" s="232"/>
      <c r="KGR95" s="232"/>
      <c r="KGS95" s="232"/>
      <c r="KGT95" s="232"/>
      <c r="KGU95" s="232"/>
      <c r="KGV95" s="232"/>
      <c r="KGW95" s="232"/>
      <c r="KGX95" s="232"/>
      <c r="KGY95" s="232"/>
      <c r="KGZ95" s="232"/>
      <c r="KHA95" s="232"/>
      <c r="KHB95" s="232"/>
      <c r="KHC95" s="232"/>
      <c r="KHD95" s="232"/>
      <c r="KHE95" s="232"/>
      <c r="KHF95" s="232"/>
      <c r="KHG95" s="232"/>
      <c r="KHH95" s="232"/>
      <c r="KHI95" s="232"/>
      <c r="KHJ95" s="232"/>
      <c r="KHK95" s="232"/>
      <c r="KHL95" s="232"/>
      <c r="KHM95" s="232"/>
      <c r="KHN95" s="232"/>
      <c r="KHO95" s="232"/>
      <c r="KHP95" s="232"/>
      <c r="KHQ95" s="232"/>
      <c r="KHR95" s="232"/>
      <c r="KHS95" s="232"/>
      <c r="KHT95" s="232"/>
      <c r="KHU95" s="232"/>
      <c r="KHV95" s="232"/>
      <c r="KHW95" s="232"/>
      <c r="KHX95" s="232"/>
      <c r="KHY95" s="232"/>
      <c r="KHZ95" s="232"/>
      <c r="KIA95" s="232"/>
      <c r="KIB95" s="232"/>
      <c r="KIC95" s="232"/>
      <c r="KID95" s="232"/>
      <c r="KIE95" s="232"/>
      <c r="KIF95" s="232"/>
      <c r="KIG95" s="232"/>
      <c r="KIH95" s="232"/>
      <c r="KII95" s="232"/>
      <c r="KIJ95" s="232"/>
      <c r="KIK95" s="232"/>
      <c r="KIL95" s="232"/>
      <c r="KIM95" s="232"/>
      <c r="KIN95" s="232"/>
      <c r="KIO95" s="232"/>
      <c r="KIP95" s="232"/>
      <c r="KIQ95" s="232"/>
      <c r="KIR95" s="232"/>
      <c r="KIS95" s="232"/>
      <c r="KIT95" s="232"/>
      <c r="KIU95" s="232"/>
      <c r="KIV95" s="232"/>
      <c r="KIW95" s="232"/>
      <c r="KIX95" s="232"/>
      <c r="KIY95" s="232"/>
      <c r="KIZ95" s="232"/>
      <c r="KJA95" s="232"/>
      <c r="KJB95" s="232"/>
      <c r="KJC95" s="232"/>
      <c r="KJD95" s="232"/>
      <c r="KJE95" s="232"/>
      <c r="KJF95" s="232"/>
      <c r="KJG95" s="232"/>
      <c r="KJH95" s="232"/>
      <c r="KJI95" s="232"/>
      <c r="KJJ95" s="232"/>
      <c r="KJK95" s="232"/>
      <c r="KJL95" s="232"/>
      <c r="KJM95" s="232"/>
      <c r="KJN95" s="232"/>
      <c r="KJO95" s="232"/>
      <c r="KJP95" s="232"/>
      <c r="KJQ95" s="232"/>
      <c r="KJR95" s="232"/>
      <c r="KJS95" s="232"/>
      <c r="KJT95" s="232"/>
      <c r="KJU95" s="232"/>
      <c r="KJV95" s="232"/>
      <c r="KJW95" s="232"/>
      <c r="KJX95" s="232"/>
      <c r="KJY95" s="232"/>
      <c r="KJZ95" s="232"/>
      <c r="KKA95" s="232"/>
      <c r="KKB95" s="232"/>
      <c r="KKC95" s="232"/>
      <c r="KKD95" s="232"/>
      <c r="KKE95" s="232"/>
      <c r="KKF95" s="232"/>
      <c r="KKG95" s="232"/>
      <c r="KKH95" s="232"/>
      <c r="KKI95" s="232"/>
      <c r="KKJ95" s="232"/>
      <c r="KKK95" s="232"/>
      <c r="KKL95" s="232"/>
      <c r="KKM95" s="232"/>
      <c r="KKN95" s="232"/>
      <c r="KKO95" s="232"/>
      <c r="KKP95" s="232"/>
      <c r="KKQ95" s="232"/>
      <c r="KKR95" s="232"/>
      <c r="KKS95" s="232"/>
      <c r="KKT95" s="232"/>
      <c r="KKU95" s="232"/>
      <c r="KKV95" s="232"/>
      <c r="KKW95" s="232"/>
      <c r="KKX95" s="232"/>
      <c r="KKY95" s="232"/>
      <c r="KKZ95" s="232"/>
      <c r="KLA95" s="232"/>
      <c r="KLB95" s="232"/>
      <c r="KLC95" s="232"/>
      <c r="KLD95" s="232"/>
      <c r="KLE95" s="232"/>
      <c r="KLF95" s="232"/>
      <c r="KLG95" s="232"/>
      <c r="KLH95" s="232"/>
      <c r="KLI95" s="232"/>
      <c r="KLJ95" s="232"/>
      <c r="KLK95" s="232"/>
      <c r="KLL95" s="232"/>
      <c r="KLM95" s="232"/>
      <c r="KLN95" s="232"/>
      <c r="KLO95" s="232"/>
      <c r="KLP95" s="232"/>
      <c r="KLQ95" s="232"/>
      <c r="KLR95" s="232"/>
      <c r="KLS95" s="232"/>
      <c r="KLT95" s="232"/>
      <c r="KLU95" s="232"/>
      <c r="KLV95" s="232"/>
      <c r="KLW95" s="232"/>
      <c r="KLX95" s="232"/>
      <c r="KLY95" s="232"/>
      <c r="KLZ95" s="232"/>
      <c r="KMA95" s="232"/>
      <c r="KMB95" s="232"/>
      <c r="KMC95" s="232"/>
      <c r="KMD95" s="232"/>
      <c r="KME95" s="232"/>
      <c r="KMF95" s="232"/>
      <c r="KMG95" s="232"/>
      <c r="KMH95" s="232"/>
      <c r="KMI95" s="232"/>
      <c r="KMJ95" s="232"/>
      <c r="KMK95" s="232"/>
      <c r="KML95" s="232"/>
      <c r="KMM95" s="232"/>
      <c r="KMN95" s="232"/>
      <c r="KMO95" s="232"/>
      <c r="KMP95" s="232"/>
      <c r="KMQ95" s="232"/>
      <c r="KMR95" s="232"/>
      <c r="KMS95" s="232"/>
      <c r="KMT95" s="232"/>
      <c r="KMU95" s="232"/>
      <c r="KMV95" s="232"/>
      <c r="KMW95" s="232"/>
      <c r="KMX95" s="232"/>
      <c r="KMY95" s="232"/>
      <c r="KMZ95" s="232"/>
      <c r="KNA95" s="232"/>
      <c r="KNB95" s="232"/>
      <c r="KNC95" s="232"/>
      <c r="KND95" s="232"/>
      <c r="KNE95" s="232"/>
      <c r="KNF95" s="232"/>
      <c r="KNG95" s="232"/>
      <c r="KNH95" s="232"/>
      <c r="KNI95" s="232"/>
      <c r="KNJ95" s="232"/>
      <c r="KNK95" s="232"/>
      <c r="KNL95" s="232"/>
      <c r="KNM95" s="232"/>
      <c r="KNN95" s="232"/>
      <c r="KNO95" s="232"/>
      <c r="KNP95" s="232"/>
      <c r="KNQ95" s="232"/>
      <c r="KNR95" s="232"/>
      <c r="KNS95" s="232"/>
      <c r="KNT95" s="232"/>
      <c r="KNU95" s="232"/>
      <c r="KNV95" s="232"/>
      <c r="KNW95" s="232"/>
      <c r="KNX95" s="232"/>
      <c r="KNY95" s="232"/>
      <c r="KNZ95" s="232"/>
      <c r="KOA95" s="232"/>
      <c r="KOB95" s="232"/>
      <c r="KOC95" s="232"/>
      <c r="KOD95" s="232"/>
      <c r="KOE95" s="232"/>
      <c r="KOF95" s="232"/>
      <c r="KOG95" s="232"/>
      <c r="KOH95" s="232"/>
      <c r="KOI95" s="232"/>
      <c r="KOJ95" s="232"/>
      <c r="KOK95" s="232"/>
      <c r="KOL95" s="232"/>
      <c r="KOM95" s="232"/>
      <c r="KON95" s="232"/>
      <c r="KOO95" s="232"/>
      <c r="KOP95" s="232"/>
      <c r="KOQ95" s="232"/>
      <c r="KOR95" s="232"/>
      <c r="KOS95" s="232"/>
      <c r="KOT95" s="232"/>
      <c r="KOU95" s="232"/>
      <c r="KOV95" s="232"/>
      <c r="KOW95" s="232"/>
      <c r="KOX95" s="232"/>
      <c r="KOY95" s="232"/>
      <c r="KOZ95" s="232"/>
      <c r="KPA95" s="232"/>
      <c r="KPB95" s="232"/>
      <c r="KPC95" s="232"/>
      <c r="KPD95" s="232"/>
      <c r="KPE95" s="232"/>
      <c r="KPF95" s="232"/>
      <c r="KPG95" s="232"/>
      <c r="KPH95" s="232"/>
      <c r="KPI95" s="232"/>
      <c r="KPJ95" s="232"/>
      <c r="KPK95" s="232"/>
      <c r="KPL95" s="232"/>
      <c r="KPM95" s="232"/>
      <c r="KPN95" s="232"/>
      <c r="KPO95" s="232"/>
      <c r="KPP95" s="232"/>
      <c r="KPQ95" s="232"/>
      <c r="KPR95" s="232"/>
      <c r="KPS95" s="232"/>
      <c r="KPT95" s="232"/>
      <c r="KPU95" s="232"/>
      <c r="KPV95" s="232"/>
      <c r="KPW95" s="232"/>
      <c r="KPX95" s="232"/>
      <c r="KPY95" s="232"/>
      <c r="KPZ95" s="232"/>
      <c r="KQA95" s="232"/>
      <c r="KQB95" s="232"/>
      <c r="KQC95" s="232"/>
      <c r="KQD95" s="232"/>
      <c r="KQE95" s="232"/>
      <c r="KQF95" s="232"/>
      <c r="KQG95" s="232"/>
      <c r="KQH95" s="232"/>
      <c r="KQI95" s="232"/>
      <c r="KQJ95" s="232"/>
      <c r="KQK95" s="232"/>
      <c r="KQL95" s="232"/>
      <c r="KQM95" s="232"/>
      <c r="KQN95" s="232"/>
      <c r="KQO95" s="232"/>
      <c r="KQP95" s="232"/>
      <c r="KQQ95" s="232"/>
      <c r="KQR95" s="232"/>
      <c r="KQS95" s="232"/>
      <c r="KQT95" s="232"/>
      <c r="KQU95" s="232"/>
      <c r="KQV95" s="232"/>
      <c r="KQW95" s="232"/>
      <c r="KQX95" s="232"/>
      <c r="KQY95" s="232"/>
      <c r="KQZ95" s="232"/>
      <c r="KRA95" s="232"/>
      <c r="KRB95" s="232"/>
      <c r="KRC95" s="232"/>
      <c r="KRD95" s="232"/>
      <c r="KRE95" s="232"/>
      <c r="KRF95" s="232"/>
      <c r="KRG95" s="232"/>
      <c r="KRH95" s="232"/>
      <c r="KRI95" s="232"/>
      <c r="KRJ95" s="232"/>
      <c r="KRK95" s="232"/>
      <c r="KRL95" s="232"/>
      <c r="KRM95" s="232"/>
      <c r="KRN95" s="232"/>
      <c r="KRO95" s="232"/>
      <c r="KRP95" s="232"/>
      <c r="KRQ95" s="232"/>
      <c r="KRR95" s="232"/>
      <c r="KRS95" s="232"/>
      <c r="KRT95" s="232"/>
      <c r="KRU95" s="232"/>
      <c r="KRV95" s="232"/>
      <c r="KRW95" s="232"/>
      <c r="KRX95" s="232"/>
      <c r="KRY95" s="232"/>
      <c r="KRZ95" s="232"/>
      <c r="KSA95" s="232"/>
      <c r="KSB95" s="232"/>
      <c r="KSC95" s="232"/>
      <c r="KSD95" s="232"/>
      <c r="KSE95" s="232"/>
      <c r="KSF95" s="232"/>
      <c r="KSG95" s="232"/>
      <c r="KSH95" s="232"/>
      <c r="KSI95" s="232"/>
      <c r="KSJ95" s="232"/>
      <c r="KSK95" s="232"/>
      <c r="KSL95" s="232"/>
      <c r="KSM95" s="232"/>
      <c r="KSN95" s="232"/>
      <c r="KSO95" s="232"/>
      <c r="KSP95" s="232"/>
      <c r="KSQ95" s="232"/>
      <c r="KSR95" s="232"/>
      <c r="KSS95" s="232"/>
      <c r="KST95" s="232"/>
      <c r="KSU95" s="232"/>
      <c r="KSV95" s="232"/>
      <c r="KSW95" s="232"/>
      <c r="KSX95" s="232"/>
      <c r="KSY95" s="232"/>
      <c r="KSZ95" s="232"/>
      <c r="KTA95" s="232"/>
      <c r="KTB95" s="232"/>
      <c r="KTC95" s="232"/>
      <c r="KTD95" s="232"/>
      <c r="KTE95" s="232"/>
      <c r="KTF95" s="232"/>
      <c r="KTG95" s="232"/>
      <c r="KTH95" s="232"/>
      <c r="KTI95" s="232"/>
      <c r="KTJ95" s="232"/>
      <c r="KTK95" s="232"/>
      <c r="KTL95" s="232"/>
      <c r="KTM95" s="232"/>
      <c r="KTN95" s="232"/>
      <c r="KTO95" s="232"/>
      <c r="KTP95" s="232"/>
      <c r="KTQ95" s="232"/>
      <c r="KTR95" s="232"/>
      <c r="KTS95" s="232"/>
      <c r="KTT95" s="232"/>
      <c r="KTU95" s="232"/>
      <c r="KTV95" s="232"/>
      <c r="KTW95" s="232"/>
      <c r="KTX95" s="232"/>
      <c r="KTY95" s="232"/>
      <c r="KTZ95" s="232"/>
      <c r="KUA95" s="232"/>
      <c r="KUB95" s="232"/>
      <c r="KUC95" s="232"/>
      <c r="KUD95" s="232"/>
      <c r="KUE95" s="232"/>
      <c r="KUF95" s="232"/>
      <c r="KUG95" s="232"/>
      <c r="KUH95" s="232"/>
      <c r="KUI95" s="232"/>
      <c r="KUJ95" s="232"/>
      <c r="KUK95" s="232"/>
      <c r="KUL95" s="232"/>
      <c r="KUM95" s="232"/>
      <c r="KUN95" s="232"/>
      <c r="KUO95" s="232"/>
      <c r="KUP95" s="232"/>
      <c r="KUQ95" s="232"/>
      <c r="KUR95" s="232"/>
      <c r="KUS95" s="232"/>
      <c r="KUT95" s="232"/>
      <c r="KUU95" s="232"/>
      <c r="KUV95" s="232"/>
      <c r="KUW95" s="232"/>
      <c r="KUX95" s="232"/>
      <c r="KUY95" s="232"/>
      <c r="KUZ95" s="232"/>
      <c r="KVA95" s="232"/>
      <c r="KVB95" s="232"/>
      <c r="KVC95" s="232"/>
      <c r="KVD95" s="232"/>
      <c r="KVE95" s="232"/>
      <c r="KVF95" s="232"/>
      <c r="KVG95" s="232"/>
      <c r="KVH95" s="232"/>
      <c r="KVI95" s="232"/>
      <c r="KVJ95" s="232"/>
      <c r="KVK95" s="232"/>
      <c r="KVL95" s="232"/>
      <c r="KVM95" s="232"/>
      <c r="KVN95" s="232"/>
      <c r="KVO95" s="232"/>
      <c r="KVP95" s="232"/>
      <c r="KVQ95" s="232"/>
      <c r="KVR95" s="232"/>
      <c r="KVS95" s="232"/>
      <c r="KVT95" s="232"/>
      <c r="KVU95" s="232"/>
      <c r="KVV95" s="232"/>
      <c r="KVW95" s="232"/>
      <c r="KVX95" s="232"/>
      <c r="KVY95" s="232"/>
      <c r="KVZ95" s="232"/>
      <c r="KWA95" s="232"/>
      <c r="KWB95" s="232"/>
      <c r="KWC95" s="232"/>
      <c r="KWD95" s="232"/>
      <c r="KWE95" s="232"/>
      <c r="KWF95" s="232"/>
      <c r="KWG95" s="232"/>
      <c r="KWH95" s="232"/>
      <c r="KWI95" s="232"/>
      <c r="KWJ95" s="232"/>
      <c r="KWK95" s="232"/>
      <c r="KWL95" s="232"/>
      <c r="KWM95" s="232"/>
      <c r="KWN95" s="232"/>
      <c r="KWO95" s="232"/>
      <c r="KWP95" s="232"/>
      <c r="KWQ95" s="232"/>
      <c r="KWR95" s="232"/>
      <c r="KWS95" s="232"/>
      <c r="KWT95" s="232"/>
      <c r="KWU95" s="232"/>
      <c r="KWV95" s="232"/>
      <c r="KWW95" s="232"/>
      <c r="KWX95" s="232"/>
      <c r="KWY95" s="232"/>
      <c r="KWZ95" s="232"/>
      <c r="KXA95" s="232"/>
      <c r="KXB95" s="232"/>
      <c r="KXC95" s="232"/>
      <c r="KXD95" s="232"/>
      <c r="KXE95" s="232"/>
      <c r="KXF95" s="232"/>
      <c r="KXG95" s="232"/>
      <c r="KXH95" s="232"/>
      <c r="KXI95" s="232"/>
      <c r="KXJ95" s="232"/>
      <c r="KXK95" s="232"/>
      <c r="KXL95" s="232"/>
      <c r="KXM95" s="232"/>
      <c r="KXN95" s="232"/>
      <c r="KXO95" s="232"/>
      <c r="KXP95" s="232"/>
      <c r="KXQ95" s="232"/>
      <c r="KXR95" s="232"/>
      <c r="KXS95" s="232"/>
      <c r="KXT95" s="232"/>
      <c r="KXU95" s="232"/>
      <c r="KXV95" s="232"/>
      <c r="KXW95" s="232"/>
      <c r="KXX95" s="232"/>
      <c r="KXY95" s="232"/>
      <c r="KXZ95" s="232"/>
      <c r="KYA95" s="232"/>
      <c r="KYB95" s="232"/>
      <c r="KYC95" s="232"/>
      <c r="KYD95" s="232"/>
      <c r="KYE95" s="232"/>
      <c r="KYF95" s="232"/>
      <c r="KYG95" s="232"/>
      <c r="KYH95" s="232"/>
      <c r="KYI95" s="232"/>
      <c r="KYJ95" s="232"/>
      <c r="KYK95" s="232"/>
      <c r="KYL95" s="232"/>
      <c r="KYM95" s="232"/>
      <c r="KYN95" s="232"/>
      <c r="KYO95" s="232"/>
      <c r="KYP95" s="232"/>
      <c r="KYQ95" s="232"/>
      <c r="KYR95" s="232"/>
      <c r="KYS95" s="232"/>
      <c r="KYT95" s="232"/>
      <c r="KYU95" s="232"/>
      <c r="KYV95" s="232"/>
      <c r="KYW95" s="232"/>
      <c r="KYX95" s="232"/>
      <c r="KYY95" s="232"/>
      <c r="KYZ95" s="232"/>
      <c r="KZA95" s="232"/>
      <c r="KZB95" s="232"/>
      <c r="KZC95" s="232"/>
      <c r="KZD95" s="232"/>
      <c r="KZE95" s="232"/>
      <c r="KZF95" s="232"/>
      <c r="KZG95" s="232"/>
      <c r="KZH95" s="232"/>
      <c r="KZI95" s="232"/>
      <c r="KZJ95" s="232"/>
      <c r="KZK95" s="232"/>
      <c r="KZL95" s="232"/>
      <c r="KZM95" s="232"/>
      <c r="KZN95" s="232"/>
      <c r="KZO95" s="232"/>
      <c r="KZP95" s="232"/>
      <c r="KZQ95" s="232"/>
      <c r="KZR95" s="232"/>
      <c r="KZS95" s="232"/>
      <c r="KZT95" s="232"/>
      <c r="KZU95" s="232"/>
      <c r="KZV95" s="232"/>
      <c r="KZW95" s="232"/>
      <c r="KZX95" s="232"/>
      <c r="KZY95" s="232"/>
      <c r="KZZ95" s="232"/>
      <c r="LAA95" s="232"/>
      <c r="LAB95" s="232"/>
      <c r="LAC95" s="232"/>
      <c r="LAD95" s="232"/>
      <c r="LAE95" s="232"/>
      <c r="LAF95" s="232"/>
      <c r="LAG95" s="232"/>
      <c r="LAH95" s="232"/>
      <c r="LAI95" s="232"/>
      <c r="LAJ95" s="232"/>
      <c r="LAK95" s="232"/>
      <c r="LAL95" s="232"/>
      <c r="LAM95" s="232"/>
      <c r="LAN95" s="232"/>
      <c r="LAO95" s="232"/>
      <c r="LAP95" s="232"/>
      <c r="LAQ95" s="232"/>
      <c r="LAR95" s="232"/>
      <c r="LAS95" s="232"/>
      <c r="LAT95" s="232"/>
      <c r="LAU95" s="232"/>
      <c r="LAV95" s="232"/>
      <c r="LAW95" s="232"/>
      <c r="LAX95" s="232"/>
      <c r="LAY95" s="232"/>
      <c r="LAZ95" s="232"/>
      <c r="LBA95" s="232"/>
      <c r="LBB95" s="232"/>
      <c r="LBC95" s="232"/>
      <c r="LBD95" s="232"/>
      <c r="LBE95" s="232"/>
      <c r="LBF95" s="232"/>
      <c r="LBG95" s="232"/>
      <c r="LBH95" s="232"/>
      <c r="LBI95" s="232"/>
      <c r="LBJ95" s="232"/>
      <c r="LBK95" s="232"/>
      <c r="LBL95" s="232"/>
      <c r="LBM95" s="232"/>
      <c r="LBN95" s="232"/>
      <c r="LBO95" s="232"/>
      <c r="LBP95" s="232"/>
      <c r="LBQ95" s="232"/>
      <c r="LBR95" s="232"/>
      <c r="LBS95" s="232"/>
      <c r="LBT95" s="232"/>
      <c r="LBU95" s="232"/>
      <c r="LBV95" s="232"/>
      <c r="LBW95" s="232"/>
      <c r="LBX95" s="232"/>
      <c r="LBY95" s="232"/>
      <c r="LBZ95" s="232"/>
      <c r="LCA95" s="232"/>
      <c r="LCB95" s="232"/>
      <c r="LCC95" s="232"/>
      <c r="LCD95" s="232"/>
      <c r="LCE95" s="232"/>
      <c r="LCF95" s="232"/>
      <c r="LCG95" s="232"/>
      <c r="LCH95" s="232"/>
      <c r="LCI95" s="232"/>
      <c r="LCJ95" s="232"/>
      <c r="LCK95" s="232"/>
      <c r="LCL95" s="232"/>
      <c r="LCM95" s="232"/>
      <c r="LCN95" s="232"/>
      <c r="LCO95" s="232"/>
      <c r="LCP95" s="232"/>
      <c r="LCQ95" s="232"/>
      <c r="LCR95" s="232"/>
      <c r="LCS95" s="232"/>
      <c r="LCT95" s="232"/>
      <c r="LCU95" s="232"/>
      <c r="LCV95" s="232"/>
      <c r="LCW95" s="232"/>
      <c r="LCX95" s="232"/>
      <c r="LCY95" s="232"/>
      <c r="LCZ95" s="232"/>
      <c r="LDA95" s="232"/>
      <c r="LDB95" s="232"/>
      <c r="LDC95" s="232"/>
      <c r="LDD95" s="232"/>
      <c r="LDE95" s="232"/>
      <c r="LDF95" s="232"/>
      <c r="LDG95" s="232"/>
      <c r="LDH95" s="232"/>
      <c r="LDI95" s="232"/>
      <c r="LDJ95" s="232"/>
      <c r="LDK95" s="232"/>
      <c r="LDL95" s="232"/>
      <c r="LDM95" s="232"/>
      <c r="LDN95" s="232"/>
      <c r="LDO95" s="232"/>
      <c r="LDP95" s="232"/>
      <c r="LDQ95" s="232"/>
      <c r="LDR95" s="232"/>
      <c r="LDS95" s="232"/>
      <c r="LDT95" s="232"/>
      <c r="LDU95" s="232"/>
      <c r="LDV95" s="232"/>
      <c r="LDW95" s="232"/>
      <c r="LDX95" s="232"/>
      <c r="LDY95" s="232"/>
      <c r="LDZ95" s="232"/>
      <c r="LEA95" s="232"/>
      <c r="LEB95" s="232"/>
      <c r="LEC95" s="232"/>
      <c r="LED95" s="232"/>
      <c r="LEE95" s="232"/>
      <c r="LEF95" s="232"/>
      <c r="LEG95" s="232"/>
      <c r="LEH95" s="232"/>
      <c r="LEI95" s="232"/>
      <c r="LEJ95" s="232"/>
      <c r="LEK95" s="232"/>
      <c r="LEL95" s="232"/>
      <c r="LEM95" s="232"/>
      <c r="LEN95" s="232"/>
      <c r="LEO95" s="232"/>
      <c r="LEP95" s="232"/>
      <c r="LEQ95" s="232"/>
      <c r="LER95" s="232"/>
      <c r="LES95" s="232"/>
      <c r="LET95" s="232"/>
      <c r="LEU95" s="232"/>
      <c r="LEV95" s="232"/>
      <c r="LEW95" s="232"/>
      <c r="LEX95" s="232"/>
      <c r="LEY95" s="232"/>
      <c r="LEZ95" s="232"/>
      <c r="LFA95" s="232"/>
      <c r="LFB95" s="232"/>
      <c r="LFC95" s="232"/>
      <c r="LFD95" s="232"/>
      <c r="LFE95" s="232"/>
      <c r="LFF95" s="232"/>
      <c r="LFG95" s="232"/>
      <c r="LFH95" s="232"/>
      <c r="LFI95" s="232"/>
      <c r="LFJ95" s="232"/>
      <c r="LFK95" s="232"/>
      <c r="LFL95" s="232"/>
      <c r="LFM95" s="232"/>
      <c r="LFN95" s="232"/>
      <c r="LFO95" s="232"/>
      <c r="LFP95" s="232"/>
      <c r="LFQ95" s="232"/>
      <c r="LFR95" s="232"/>
      <c r="LFS95" s="232"/>
      <c r="LFT95" s="232"/>
      <c r="LFU95" s="232"/>
      <c r="LFV95" s="232"/>
      <c r="LFW95" s="232"/>
      <c r="LFX95" s="232"/>
      <c r="LFY95" s="232"/>
      <c r="LFZ95" s="232"/>
      <c r="LGA95" s="232"/>
      <c r="LGB95" s="232"/>
      <c r="LGC95" s="232"/>
      <c r="LGD95" s="232"/>
      <c r="LGE95" s="232"/>
      <c r="LGF95" s="232"/>
      <c r="LGG95" s="232"/>
      <c r="LGH95" s="232"/>
      <c r="LGI95" s="232"/>
      <c r="LGJ95" s="232"/>
      <c r="LGK95" s="232"/>
      <c r="LGL95" s="232"/>
      <c r="LGM95" s="232"/>
      <c r="LGN95" s="232"/>
      <c r="LGO95" s="232"/>
      <c r="LGP95" s="232"/>
      <c r="LGQ95" s="232"/>
      <c r="LGR95" s="232"/>
      <c r="LGS95" s="232"/>
      <c r="LGT95" s="232"/>
      <c r="LGU95" s="232"/>
      <c r="LGV95" s="232"/>
      <c r="LGW95" s="232"/>
      <c r="LGX95" s="232"/>
      <c r="LGY95" s="232"/>
      <c r="LGZ95" s="232"/>
      <c r="LHA95" s="232"/>
      <c r="LHB95" s="232"/>
      <c r="LHC95" s="232"/>
      <c r="LHD95" s="232"/>
      <c r="LHE95" s="232"/>
      <c r="LHF95" s="232"/>
      <c r="LHG95" s="232"/>
      <c r="LHH95" s="232"/>
      <c r="LHI95" s="232"/>
      <c r="LHJ95" s="232"/>
      <c r="LHK95" s="232"/>
      <c r="LHL95" s="232"/>
      <c r="LHM95" s="232"/>
      <c r="LHN95" s="232"/>
      <c r="LHO95" s="232"/>
      <c r="LHP95" s="232"/>
      <c r="LHQ95" s="232"/>
      <c r="LHR95" s="232"/>
      <c r="LHS95" s="232"/>
      <c r="LHT95" s="232"/>
      <c r="LHU95" s="232"/>
      <c r="LHV95" s="232"/>
      <c r="LHW95" s="232"/>
      <c r="LHX95" s="232"/>
      <c r="LHY95" s="232"/>
      <c r="LHZ95" s="232"/>
      <c r="LIA95" s="232"/>
      <c r="LIB95" s="232"/>
      <c r="LIC95" s="232"/>
      <c r="LID95" s="232"/>
      <c r="LIE95" s="232"/>
      <c r="LIF95" s="232"/>
      <c r="LIG95" s="232"/>
      <c r="LIH95" s="232"/>
      <c r="LII95" s="232"/>
      <c r="LIJ95" s="232"/>
      <c r="LIK95" s="232"/>
      <c r="LIL95" s="232"/>
      <c r="LIM95" s="232"/>
      <c r="LIN95" s="232"/>
      <c r="LIO95" s="232"/>
      <c r="LIP95" s="232"/>
      <c r="LIQ95" s="232"/>
      <c r="LIR95" s="232"/>
      <c r="LIS95" s="232"/>
      <c r="LIT95" s="232"/>
      <c r="LIU95" s="232"/>
      <c r="LIV95" s="232"/>
      <c r="LIW95" s="232"/>
      <c r="LIX95" s="232"/>
      <c r="LIY95" s="232"/>
      <c r="LIZ95" s="232"/>
      <c r="LJA95" s="232"/>
      <c r="LJB95" s="232"/>
      <c r="LJC95" s="232"/>
      <c r="LJD95" s="232"/>
      <c r="LJE95" s="232"/>
      <c r="LJF95" s="232"/>
      <c r="LJG95" s="232"/>
      <c r="LJH95" s="232"/>
      <c r="LJI95" s="232"/>
      <c r="LJJ95" s="232"/>
      <c r="LJK95" s="232"/>
      <c r="LJL95" s="232"/>
      <c r="LJM95" s="232"/>
      <c r="LJN95" s="232"/>
      <c r="LJO95" s="232"/>
      <c r="LJP95" s="232"/>
      <c r="LJQ95" s="232"/>
      <c r="LJR95" s="232"/>
      <c r="LJS95" s="232"/>
      <c r="LJT95" s="232"/>
      <c r="LJU95" s="232"/>
      <c r="LJV95" s="232"/>
      <c r="LJW95" s="232"/>
      <c r="LJX95" s="232"/>
      <c r="LJY95" s="232"/>
      <c r="LJZ95" s="232"/>
      <c r="LKA95" s="232"/>
      <c r="LKB95" s="232"/>
      <c r="LKC95" s="232"/>
      <c r="LKD95" s="232"/>
      <c r="LKE95" s="232"/>
      <c r="LKF95" s="232"/>
      <c r="LKG95" s="232"/>
      <c r="LKH95" s="232"/>
      <c r="LKI95" s="232"/>
      <c r="LKJ95" s="232"/>
      <c r="LKK95" s="232"/>
      <c r="LKL95" s="232"/>
      <c r="LKM95" s="232"/>
      <c r="LKN95" s="232"/>
      <c r="LKO95" s="232"/>
      <c r="LKP95" s="232"/>
      <c r="LKQ95" s="232"/>
      <c r="LKR95" s="232"/>
      <c r="LKS95" s="232"/>
      <c r="LKT95" s="232"/>
      <c r="LKU95" s="232"/>
      <c r="LKV95" s="232"/>
      <c r="LKW95" s="232"/>
      <c r="LKX95" s="232"/>
      <c r="LKY95" s="232"/>
      <c r="LKZ95" s="232"/>
      <c r="LLA95" s="232"/>
      <c r="LLB95" s="232"/>
      <c r="LLC95" s="232"/>
      <c r="LLD95" s="232"/>
      <c r="LLE95" s="232"/>
      <c r="LLF95" s="232"/>
      <c r="LLG95" s="232"/>
      <c r="LLH95" s="232"/>
      <c r="LLI95" s="232"/>
      <c r="LLJ95" s="232"/>
      <c r="LLK95" s="232"/>
      <c r="LLL95" s="232"/>
      <c r="LLM95" s="232"/>
      <c r="LLN95" s="232"/>
      <c r="LLO95" s="232"/>
      <c r="LLP95" s="232"/>
      <c r="LLQ95" s="232"/>
      <c r="LLR95" s="232"/>
      <c r="LLS95" s="232"/>
      <c r="LLT95" s="232"/>
      <c r="LLU95" s="232"/>
      <c r="LLV95" s="232"/>
      <c r="LLW95" s="232"/>
      <c r="LLX95" s="232"/>
      <c r="LLY95" s="232"/>
      <c r="LLZ95" s="232"/>
      <c r="LMA95" s="232"/>
      <c r="LMB95" s="232"/>
      <c r="LMC95" s="232"/>
      <c r="LMD95" s="232"/>
      <c r="LME95" s="232"/>
      <c r="LMF95" s="232"/>
      <c r="LMG95" s="232"/>
      <c r="LMH95" s="232"/>
      <c r="LMI95" s="232"/>
      <c r="LMJ95" s="232"/>
      <c r="LMK95" s="232"/>
      <c r="LML95" s="232"/>
      <c r="LMM95" s="232"/>
      <c r="LMN95" s="232"/>
      <c r="LMO95" s="232"/>
      <c r="LMP95" s="232"/>
      <c r="LMQ95" s="232"/>
      <c r="LMR95" s="232"/>
      <c r="LMS95" s="232"/>
      <c r="LMT95" s="232"/>
      <c r="LMU95" s="232"/>
      <c r="LMV95" s="232"/>
      <c r="LMW95" s="232"/>
      <c r="LMX95" s="232"/>
      <c r="LMY95" s="232"/>
      <c r="LMZ95" s="232"/>
      <c r="LNA95" s="232"/>
      <c r="LNB95" s="232"/>
      <c r="LNC95" s="232"/>
      <c r="LND95" s="232"/>
      <c r="LNE95" s="232"/>
      <c r="LNF95" s="232"/>
      <c r="LNG95" s="232"/>
      <c r="LNH95" s="232"/>
      <c r="LNI95" s="232"/>
      <c r="LNJ95" s="232"/>
      <c r="LNK95" s="232"/>
      <c r="LNL95" s="232"/>
      <c r="LNM95" s="232"/>
      <c r="LNN95" s="232"/>
      <c r="LNO95" s="232"/>
      <c r="LNP95" s="232"/>
      <c r="LNQ95" s="232"/>
      <c r="LNR95" s="232"/>
      <c r="LNS95" s="232"/>
      <c r="LNT95" s="232"/>
      <c r="LNU95" s="232"/>
      <c r="LNV95" s="232"/>
      <c r="LNW95" s="232"/>
      <c r="LNX95" s="232"/>
      <c r="LNY95" s="232"/>
      <c r="LNZ95" s="232"/>
      <c r="LOA95" s="232"/>
      <c r="LOB95" s="232"/>
      <c r="LOC95" s="232"/>
      <c r="LOD95" s="232"/>
      <c r="LOE95" s="232"/>
      <c r="LOF95" s="232"/>
      <c r="LOG95" s="232"/>
      <c r="LOH95" s="232"/>
      <c r="LOI95" s="232"/>
      <c r="LOJ95" s="232"/>
      <c r="LOK95" s="232"/>
      <c r="LOL95" s="232"/>
      <c r="LOM95" s="232"/>
      <c r="LON95" s="232"/>
      <c r="LOO95" s="232"/>
      <c r="LOP95" s="232"/>
      <c r="LOQ95" s="232"/>
      <c r="LOR95" s="232"/>
      <c r="LOS95" s="232"/>
      <c r="LOT95" s="232"/>
      <c r="LOU95" s="232"/>
      <c r="LOV95" s="232"/>
      <c r="LOW95" s="232"/>
      <c r="LOX95" s="232"/>
      <c r="LOY95" s="232"/>
      <c r="LOZ95" s="232"/>
      <c r="LPA95" s="232"/>
      <c r="LPB95" s="232"/>
      <c r="LPC95" s="232"/>
      <c r="LPD95" s="232"/>
      <c r="LPE95" s="232"/>
      <c r="LPF95" s="232"/>
      <c r="LPG95" s="232"/>
      <c r="LPH95" s="232"/>
      <c r="LPI95" s="232"/>
      <c r="LPJ95" s="232"/>
      <c r="LPK95" s="232"/>
      <c r="LPL95" s="232"/>
      <c r="LPM95" s="232"/>
      <c r="LPN95" s="232"/>
      <c r="LPO95" s="232"/>
      <c r="LPP95" s="232"/>
      <c r="LPQ95" s="232"/>
      <c r="LPR95" s="232"/>
      <c r="LPS95" s="232"/>
      <c r="LPT95" s="232"/>
      <c r="LPU95" s="232"/>
      <c r="LPV95" s="232"/>
      <c r="LPW95" s="232"/>
      <c r="LPX95" s="232"/>
      <c r="LPY95" s="232"/>
      <c r="LPZ95" s="232"/>
      <c r="LQA95" s="232"/>
      <c r="LQB95" s="232"/>
      <c r="LQC95" s="232"/>
      <c r="LQD95" s="232"/>
      <c r="LQE95" s="232"/>
      <c r="LQF95" s="232"/>
      <c r="LQG95" s="232"/>
      <c r="LQH95" s="232"/>
      <c r="LQI95" s="232"/>
      <c r="LQJ95" s="232"/>
      <c r="LQK95" s="232"/>
      <c r="LQL95" s="232"/>
      <c r="LQM95" s="232"/>
      <c r="LQN95" s="232"/>
      <c r="LQO95" s="232"/>
      <c r="LQP95" s="232"/>
      <c r="LQQ95" s="232"/>
      <c r="LQR95" s="232"/>
      <c r="LQS95" s="232"/>
      <c r="LQT95" s="232"/>
      <c r="LQU95" s="232"/>
      <c r="LQV95" s="232"/>
      <c r="LQW95" s="232"/>
      <c r="LQX95" s="232"/>
      <c r="LQY95" s="232"/>
      <c r="LQZ95" s="232"/>
      <c r="LRA95" s="232"/>
      <c r="LRB95" s="232"/>
      <c r="LRC95" s="232"/>
      <c r="LRD95" s="232"/>
      <c r="LRE95" s="232"/>
      <c r="LRF95" s="232"/>
      <c r="LRG95" s="232"/>
      <c r="LRH95" s="232"/>
      <c r="LRI95" s="232"/>
      <c r="LRJ95" s="232"/>
      <c r="LRK95" s="232"/>
      <c r="LRL95" s="232"/>
      <c r="LRM95" s="232"/>
      <c r="LRN95" s="232"/>
      <c r="LRO95" s="232"/>
      <c r="LRP95" s="232"/>
      <c r="LRQ95" s="232"/>
      <c r="LRR95" s="232"/>
      <c r="LRS95" s="232"/>
      <c r="LRT95" s="232"/>
      <c r="LRU95" s="232"/>
      <c r="LRV95" s="232"/>
      <c r="LRW95" s="232"/>
      <c r="LRX95" s="232"/>
      <c r="LRY95" s="232"/>
      <c r="LRZ95" s="232"/>
      <c r="LSA95" s="232"/>
      <c r="LSB95" s="232"/>
      <c r="LSC95" s="232"/>
      <c r="LSD95" s="232"/>
      <c r="LSE95" s="232"/>
      <c r="LSF95" s="232"/>
      <c r="LSG95" s="232"/>
      <c r="LSH95" s="232"/>
      <c r="LSI95" s="232"/>
      <c r="LSJ95" s="232"/>
      <c r="LSK95" s="232"/>
      <c r="LSL95" s="232"/>
      <c r="LSM95" s="232"/>
      <c r="LSN95" s="232"/>
      <c r="LSO95" s="232"/>
      <c r="LSP95" s="232"/>
      <c r="LSQ95" s="232"/>
      <c r="LSR95" s="232"/>
      <c r="LSS95" s="232"/>
      <c r="LST95" s="232"/>
      <c r="LSU95" s="232"/>
      <c r="LSV95" s="232"/>
      <c r="LSW95" s="232"/>
      <c r="LSX95" s="232"/>
      <c r="LSY95" s="232"/>
      <c r="LSZ95" s="232"/>
      <c r="LTA95" s="232"/>
      <c r="LTB95" s="232"/>
      <c r="LTC95" s="232"/>
      <c r="LTD95" s="232"/>
      <c r="LTE95" s="232"/>
      <c r="LTF95" s="232"/>
      <c r="LTG95" s="232"/>
      <c r="LTH95" s="232"/>
      <c r="LTI95" s="232"/>
      <c r="LTJ95" s="232"/>
      <c r="LTK95" s="232"/>
      <c r="LTL95" s="232"/>
      <c r="LTM95" s="232"/>
      <c r="LTN95" s="232"/>
      <c r="LTO95" s="232"/>
      <c r="LTP95" s="232"/>
      <c r="LTQ95" s="232"/>
      <c r="LTR95" s="232"/>
      <c r="LTS95" s="232"/>
      <c r="LTT95" s="232"/>
      <c r="LTU95" s="232"/>
      <c r="LTV95" s="232"/>
      <c r="LTW95" s="232"/>
      <c r="LTX95" s="232"/>
      <c r="LTY95" s="232"/>
      <c r="LTZ95" s="232"/>
      <c r="LUA95" s="232"/>
      <c r="LUB95" s="232"/>
      <c r="LUC95" s="232"/>
      <c r="LUD95" s="232"/>
      <c r="LUE95" s="232"/>
      <c r="LUF95" s="232"/>
      <c r="LUG95" s="232"/>
      <c r="LUH95" s="232"/>
      <c r="LUI95" s="232"/>
      <c r="LUJ95" s="232"/>
      <c r="LUK95" s="232"/>
      <c r="LUL95" s="232"/>
      <c r="LUM95" s="232"/>
      <c r="LUN95" s="232"/>
      <c r="LUO95" s="232"/>
      <c r="LUP95" s="232"/>
      <c r="LUQ95" s="232"/>
      <c r="LUR95" s="232"/>
      <c r="LUS95" s="232"/>
      <c r="LUT95" s="232"/>
      <c r="LUU95" s="232"/>
      <c r="LUV95" s="232"/>
      <c r="LUW95" s="232"/>
      <c r="LUX95" s="232"/>
      <c r="LUY95" s="232"/>
      <c r="LUZ95" s="232"/>
      <c r="LVA95" s="232"/>
      <c r="LVB95" s="232"/>
      <c r="LVC95" s="232"/>
      <c r="LVD95" s="232"/>
      <c r="LVE95" s="232"/>
      <c r="LVF95" s="232"/>
      <c r="LVG95" s="232"/>
      <c r="LVH95" s="232"/>
      <c r="LVI95" s="232"/>
      <c r="LVJ95" s="232"/>
      <c r="LVK95" s="232"/>
      <c r="LVL95" s="232"/>
      <c r="LVM95" s="232"/>
      <c r="LVN95" s="232"/>
      <c r="LVO95" s="232"/>
      <c r="LVP95" s="232"/>
      <c r="LVQ95" s="232"/>
      <c r="LVR95" s="232"/>
      <c r="LVS95" s="232"/>
      <c r="LVT95" s="232"/>
      <c r="LVU95" s="232"/>
      <c r="LVV95" s="232"/>
      <c r="LVW95" s="232"/>
      <c r="LVX95" s="232"/>
      <c r="LVY95" s="232"/>
      <c r="LVZ95" s="232"/>
      <c r="LWA95" s="232"/>
      <c r="LWB95" s="232"/>
      <c r="LWC95" s="232"/>
      <c r="LWD95" s="232"/>
      <c r="LWE95" s="232"/>
      <c r="LWF95" s="232"/>
      <c r="LWG95" s="232"/>
      <c r="LWH95" s="232"/>
      <c r="LWI95" s="232"/>
      <c r="LWJ95" s="232"/>
      <c r="LWK95" s="232"/>
      <c r="LWL95" s="232"/>
      <c r="LWM95" s="232"/>
      <c r="LWN95" s="232"/>
      <c r="LWO95" s="232"/>
      <c r="LWP95" s="232"/>
      <c r="LWQ95" s="232"/>
      <c r="LWR95" s="232"/>
      <c r="LWS95" s="232"/>
      <c r="LWT95" s="232"/>
      <c r="LWU95" s="232"/>
      <c r="LWV95" s="232"/>
      <c r="LWW95" s="232"/>
      <c r="LWX95" s="232"/>
      <c r="LWY95" s="232"/>
      <c r="LWZ95" s="232"/>
      <c r="LXA95" s="232"/>
      <c r="LXB95" s="232"/>
      <c r="LXC95" s="232"/>
      <c r="LXD95" s="232"/>
      <c r="LXE95" s="232"/>
      <c r="LXF95" s="232"/>
      <c r="LXG95" s="232"/>
      <c r="LXH95" s="232"/>
      <c r="LXI95" s="232"/>
      <c r="LXJ95" s="232"/>
      <c r="LXK95" s="232"/>
      <c r="LXL95" s="232"/>
      <c r="LXM95" s="232"/>
      <c r="LXN95" s="232"/>
      <c r="LXO95" s="232"/>
      <c r="LXP95" s="232"/>
      <c r="LXQ95" s="232"/>
      <c r="LXR95" s="232"/>
      <c r="LXS95" s="232"/>
      <c r="LXT95" s="232"/>
      <c r="LXU95" s="232"/>
      <c r="LXV95" s="232"/>
      <c r="LXW95" s="232"/>
      <c r="LXX95" s="232"/>
      <c r="LXY95" s="232"/>
      <c r="LXZ95" s="232"/>
      <c r="LYA95" s="232"/>
      <c r="LYB95" s="232"/>
      <c r="LYC95" s="232"/>
      <c r="LYD95" s="232"/>
      <c r="LYE95" s="232"/>
      <c r="LYF95" s="232"/>
      <c r="LYG95" s="232"/>
      <c r="LYH95" s="232"/>
      <c r="LYI95" s="232"/>
      <c r="LYJ95" s="232"/>
      <c r="LYK95" s="232"/>
      <c r="LYL95" s="232"/>
      <c r="LYM95" s="232"/>
      <c r="LYN95" s="232"/>
      <c r="LYO95" s="232"/>
      <c r="LYP95" s="232"/>
      <c r="LYQ95" s="232"/>
      <c r="LYR95" s="232"/>
      <c r="LYS95" s="232"/>
      <c r="LYT95" s="232"/>
      <c r="LYU95" s="232"/>
      <c r="LYV95" s="232"/>
      <c r="LYW95" s="232"/>
      <c r="LYX95" s="232"/>
      <c r="LYY95" s="232"/>
      <c r="LYZ95" s="232"/>
      <c r="LZA95" s="232"/>
      <c r="LZB95" s="232"/>
      <c r="LZC95" s="232"/>
      <c r="LZD95" s="232"/>
      <c r="LZE95" s="232"/>
      <c r="LZF95" s="232"/>
      <c r="LZG95" s="232"/>
      <c r="LZH95" s="232"/>
      <c r="LZI95" s="232"/>
      <c r="LZJ95" s="232"/>
      <c r="LZK95" s="232"/>
      <c r="LZL95" s="232"/>
      <c r="LZM95" s="232"/>
      <c r="LZN95" s="232"/>
      <c r="LZO95" s="232"/>
      <c r="LZP95" s="232"/>
      <c r="LZQ95" s="232"/>
      <c r="LZR95" s="232"/>
      <c r="LZS95" s="232"/>
      <c r="LZT95" s="232"/>
      <c r="LZU95" s="232"/>
      <c r="LZV95" s="232"/>
      <c r="LZW95" s="232"/>
      <c r="LZX95" s="232"/>
      <c r="LZY95" s="232"/>
      <c r="LZZ95" s="232"/>
      <c r="MAA95" s="232"/>
      <c r="MAB95" s="232"/>
      <c r="MAC95" s="232"/>
      <c r="MAD95" s="232"/>
      <c r="MAE95" s="232"/>
      <c r="MAF95" s="232"/>
      <c r="MAG95" s="232"/>
      <c r="MAH95" s="232"/>
      <c r="MAI95" s="232"/>
      <c r="MAJ95" s="232"/>
      <c r="MAK95" s="232"/>
      <c r="MAL95" s="232"/>
      <c r="MAM95" s="232"/>
      <c r="MAN95" s="232"/>
      <c r="MAO95" s="232"/>
      <c r="MAP95" s="232"/>
      <c r="MAQ95" s="232"/>
      <c r="MAR95" s="232"/>
      <c r="MAS95" s="232"/>
      <c r="MAT95" s="232"/>
      <c r="MAU95" s="232"/>
      <c r="MAV95" s="232"/>
      <c r="MAW95" s="232"/>
      <c r="MAX95" s="232"/>
      <c r="MAY95" s="232"/>
      <c r="MAZ95" s="232"/>
      <c r="MBA95" s="232"/>
      <c r="MBB95" s="232"/>
      <c r="MBC95" s="232"/>
      <c r="MBD95" s="232"/>
      <c r="MBE95" s="232"/>
      <c r="MBF95" s="232"/>
      <c r="MBG95" s="232"/>
      <c r="MBH95" s="232"/>
      <c r="MBI95" s="232"/>
      <c r="MBJ95" s="232"/>
      <c r="MBK95" s="232"/>
      <c r="MBL95" s="232"/>
      <c r="MBM95" s="232"/>
      <c r="MBN95" s="232"/>
      <c r="MBO95" s="232"/>
      <c r="MBP95" s="232"/>
      <c r="MBQ95" s="232"/>
      <c r="MBR95" s="232"/>
      <c r="MBS95" s="232"/>
      <c r="MBT95" s="232"/>
      <c r="MBU95" s="232"/>
      <c r="MBV95" s="232"/>
      <c r="MBW95" s="232"/>
      <c r="MBX95" s="232"/>
      <c r="MBY95" s="232"/>
      <c r="MBZ95" s="232"/>
      <c r="MCA95" s="232"/>
      <c r="MCB95" s="232"/>
      <c r="MCC95" s="232"/>
      <c r="MCD95" s="232"/>
      <c r="MCE95" s="232"/>
      <c r="MCF95" s="232"/>
      <c r="MCG95" s="232"/>
      <c r="MCH95" s="232"/>
      <c r="MCI95" s="232"/>
      <c r="MCJ95" s="232"/>
      <c r="MCK95" s="232"/>
      <c r="MCL95" s="232"/>
      <c r="MCM95" s="232"/>
      <c r="MCN95" s="232"/>
      <c r="MCO95" s="232"/>
      <c r="MCP95" s="232"/>
      <c r="MCQ95" s="232"/>
      <c r="MCR95" s="232"/>
      <c r="MCS95" s="232"/>
      <c r="MCT95" s="232"/>
      <c r="MCU95" s="232"/>
      <c r="MCV95" s="232"/>
      <c r="MCW95" s="232"/>
      <c r="MCX95" s="232"/>
      <c r="MCY95" s="232"/>
      <c r="MCZ95" s="232"/>
      <c r="MDA95" s="232"/>
      <c r="MDB95" s="232"/>
      <c r="MDC95" s="232"/>
      <c r="MDD95" s="232"/>
      <c r="MDE95" s="232"/>
      <c r="MDF95" s="232"/>
      <c r="MDG95" s="232"/>
      <c r="MDH95" s="232"/>
      <c r="MDI95" s="232"/>
      <c r="MDJ95" s="232"/>
      <c r="MDK95" s="232"/>
      <c r="MDL95" s="232"/>
      <c r="MDM95" s="232"/>
      <c r="MDN95" s="232"/>
      <c r="MDO95" s="232"/>
      <c r="MDP95" s="232"/>
      <c r="MDQ95" s="232"/>
      <c r="MDR95" s="232"/>
      <c r="MDS95" s="232"/>
      <c r="MDT95" s="232"/>
      <c r="MDU95" s="232"/>
      <c r="MDV95" s="232"/>
      <c r="MDW95" s="232"/>
      <c r="MDX95" s="232"/>
      <c r="MDY95" s="232"/>
      <c r="MDZ95" s="232"/>
      <c r="MEA95" s="232"/>
      <c r="MEB95" s="232"/>
      <c r="MEC95" s="232"/>
      <c r="MED95" s="232"/>
      <c r="MEE95" s="232"/>
      <c r="MEF95" s="232"/>
      <c r="MEG95" s="232"/>
      <c r="MEH95" s="232"/>
      <c r="MEI95" s="232"/>
      <c r="MEJ95" s="232"/>
      <c r="MEK95" s="232"/>
      <c r="MEL95" s="232"/>
      <c r="MEM95" s="232"/>
      <c r="MEN95" s="232"/>
      <c r="MEO95" s="232"/>
      <c r="MEP95" s="232"/>
      <c r="MEQ95" s="232"/>
      <c r="MER95" s="232"/>
      <c r="MES95" s="232"/>
      <c r="MET95" s="232"/>
      <c r="MEU95" s="232"/>
      <c r="MEV95" s="232"/>
      <c r="MEW95" s="232"/>
      <c r="MEX95" s="232"/>
      <c r="MEY95" s="232"/>
      <c r="MEZ95" s="232"/>
      <c r="MFA95" s="232"/>
      <c r="MFB95" s="232"/>
      <c r="MFC95" s="232"/>
      <c r="MFD95" s="232"/>
      <c r="MFE95" s="232"/>
      <c r="MFF95" s="232"/>
      <c r="MFG95" s="232"/>
      <c r="MFH95" s="232"/>
      <c r="MFI95" s="232"/>
      <c r="MFJ95" s="232"/>
      <c r="MFK95" s="232"/>
      <c r="MFL95" s="232"/>
      <c r="MFM95" s="232"/>
      <c r="MFN95" s="232"/>
      <c r="MFO95" s="232"/>
      <c r="MFP95" s="232"/>
      <c r="MFQ95" s="232"/>
      <c r="MFR95" s="232"/>
      <c r="MFS95" s="232"/>
      <c r="MFT95" s="232"/>
      <c r="MFU95" s="232"/>
      <c r="MFV95" s="232"/>
      <c r="MFW95" s="232"/>
      <c r="MFX95" s="232"/>
      <c r="MFY95" s="232"/>
      <c r="MFZ95" s="232"/>
      <c r="MGA95" s="232"/>
      <c r="MGB95" s="232"/>
      <c r="MGC95" s="232"/>
      <c r="MGD95" s="232"/>
      <c r="MGE95" s="232"/>
      <c r="MGF95" s="232"/>
      <c r="MGG95" s="232"/>
      <c r="MGH95" s="232"/>
      <c r="MGI95" s="232"/>
      <c r="MGJ95" s="232"/>
      <c r="MGK95" s="232"/>
      <c r="MGL95" s="232"/>
      <c r="MGM95" s="232"/>
      <c r="MGN95" s="232"/>
      <c r="MGO95" s="232"/>
      <c r="MGP95" s="232"/>
      <c r="MGQ95" s="232"/>
      <c r="MGR95" s="232"/>
      <c r="MGS95" s="232"/>
      <c r="MGT95" s="232"/>
      <c r="MGU95" s="232"/>
      <c r="MGV95" s="232"/>
      <c r="MGW95" s="232"/>
      <c r="MGX95" s="232"/>
      <c r="MGY95" s="232"/>
      <c r="MGZ95" s="232"/>
      <c r="MHA95" s="232"/>
      <c r="MHB95" s="232"/>
      <c r="MHC95" s="232"/>
      <c r="MHD95" s="232"/>
      <c r="MHE95" s="232"/>
      <c r="MHF95" s="232"/>
      <c r="MHG95" s="232"/>
      <c r="MHH95" s="232"/>
      <c r="MHI95" s="232"/>
      <c r="MHJ95" s="232"/>
      <c r="MHK95" s="232"/>
      <c r="MHL95" s="232"/>
      <c r="MHM95" s="232"/>
      <c r="MHN95" s="232"/>
      <c r="MHO95" s="232"/>
      <c r="MHP95" s="232"/>
      <c r="MHQ95" s="232"/>
      <c r="MHR95" s="232"/>
      <c r="MHS95" s="232"/>
      <c r="MHT95" s="232"/>
      <c r="MHU95" s="232"/>
      <c r="MHV95" s="232"/>
      <c r="MHW95" s="232"/>
      <c r="MHX95" s="232"/>
      <c r="MHY95" s="232"/>
      <c r="MHZ95" s="232"/>
      <c r="MIA95" s="232"/>
      <c r="MIB95" s="232"/>
      <c r="MIC95" s="232"/>
      <c r="MID95" s="232"/>
      <c r="MIE95" s="232"/>
      <c r="MIF95" s="232"/>
      <c r="MIG95" s="232"/>
      <c r="MIH95" s="232"/>
      <c r="MII95" s="232"/>
      <c r="MIJ95" s="232"/>
      <c r="MIK95" s="232"/>
      <c r="MIL95" s="232"/>
      <c r="MIM95" s="232"/>
      <c r="MIN95" s="232"/>
      <c r="MIO95" s="232"/>
      <c r="MIP95" s="232"/>
      <c r="MIQ95" s="232"/>
      <c r="MIR95" s="232"/>
      <c r="MIS95" s="232"/>
      <c r="MIT95" s="232"/>
      <c r="MIU95" s="232"/>
      <c r="MIV95" s="232"/>
      <c r="MIW95" s="232"/>
      <c r="MIX95" s="232"/>
      <c r="MIY95" s="232"/>
      <c r="MIZ95" s="232"/>
      <c r="MJA95" s="232"/>
      <c r="MJB95" s="232"/>
      <c r="MJC95" s="232"/>
      <c r="MJD95" s="232"/>
      <c r="MJE95" s="232"/>
      <c r="MJF95" s="232"/>
      <c r="MJG95" s="232"/>
      <c r="MJH95" s="232"/>
      <c r="MJI95" s="232"/>
      <c r="MJJ95" s="232"/>
      <c r="MJK95" s="232"/>
      <c r="MJL95" s="232"/>
      <c r="MJM95" s="232"/>
      <c r="MJN95" s="232"/>
      <c r="MJO95" s="232"/>
      <c r="MJP95" s="232"/>
      <c r="MJQ95" s="232"/>
      <c r="MJR95" s="232"/>
      <c r="MJS95" s="232"/>
      <c r="MJT95" s="232"/>
      <c r="MJU95" s="232"/>
      <c r="MJV95" s="232"/>
      <c r="MJW95" s="232"/>
      <c r="MJX95" s="232"/>
      <c r="MJY95" s="232"/>
      <c r="MJZ95" s="232"/>
      <c r="MKA95" s="232"/>
      <c r="MKB95" s="232"/>
      <c r="MKC95" s="232"/>
      <c r="MKD95" s="232"/>
      <c r="MKE95" s="232"/>
      <c r="MKF95" s="232"/>
      <c r="MKG95" s="232"/>
      <c r="MKH95" s="232"/>
      <c r="MKI95" s="232"/>
      <c r="MKJ95" s="232"/>
      <c r="MKK95" s="232"/>
      <c r="MKL95" s="232"/>
      <c r="MKM95" s="232"/>
      <c r="MKN95" s="232"/>
      <c r="MKO95" s="232"/>
      <c r="MKP95" s="232"/>
      <c r="MKQ95" s="232"/>
      <c r="MKR95" s="232"/>
      <c r="MKS95" s="232"/>
      <c r="MKT95" s="232"/>
      <c r="MKU95" s="232"/>
      <c r="MKV95" s="232"/>
      <c r="MKW95" s="232"/>
      <c r="MKX95" s="232"/>
      <c r="MKY95" s="232"/>
      <c r="MKZ95" s="232"/>
      <c r="MLA95" s="232"/>
      <c r="MLB95" s="232"/>
      <c r="MLC95" s="232"/>
      <c r="MLD95" s="232"/>
      <c r="MLE95" s="232"/>
      <c r="MLF95" s="232"/>
      <c r="MLG95" s="232"/>
      <c r="MLH95" s="232"/>
      <c r="MLI95" s="232"/>
      <c r="MLJ95" s="232"/>
      <c r="MLK95" s="232"/>
      <c r="MLL95" s="232"/>
      <c r="MLM95" s="232"/>
      <c r="MLN95" s="232"/>
      <c r="MLO95" s="232"/>
      <c r="MLP95" s="232"/>
      <c r="MLQ95" s="232"/>
      <c r="MLR95" s="232"/>
      <c r="MLS95" s="232"/>
      <c r="MLT95" s="232"/>
      <c r="MLU95" s="232"/>
      <c r="MLV95" s="232"/>
      <c r="MLW95" s="232"/>
      <c r="MLX95" s="232"/>
      <c r="MLY95" s="232"/>
      <c r="MLZ95" s="232"/>
      <c r="MMA95" s="232"/>
      <c r="MMB95" s="232"/>
      <c r="MMC95" s="232"/>
      <c r="MMD95" s="232"/>
      <c r="MME95" s="232"/>
      <c r="MMF95" s="232"/>
      <c r="MMG95" s="232"/>
      <c r="MMH95" s="232"/>
      <c r="MMI95" s="232"/>
      <c r="MMJ95" s="232"/>
      <c r="MMK95" s="232"/>
      <c r="MML95" s="232"/>
      <c r="MMM95" s="232"/>
      <c r="MMN95" s="232"/>
      <c r="MMO95" s="232"/>
      <c r="MMP95" s="232"/>
      <c r="MMQ95" s="232"/>
      <c r="MMR95" s="232"/>
      <c r="MMS95" s="232"/>
      <c r="MMT95" s="232"/>
      <c r="MMU95" s="232"/>
      <c r="MMV95" s="232"/>
      <c r="MMW95" s="232"/>
      <c r="MMX95" s="232"/>
      <c r="MMY95" s="232"/>
      <c r="MMZ95" s="232"/>
      <c r="MNA95" s="232"/>
      <c r="MNB95" s="232"/>
      <c r="MNC95" s="232"/>
      <c r="MND95" s="232"/>
      <c r="MNE95" s="232"/>
      <c r="MNF95" s="232"/>
      <c r="MNG95" s="232"/>
      <c r="MNH95" s="232"/>
      <c r="MNI95" s="232"/>
      <c r="MNJ95" s="232"/>
      <c r="MNK95" s="232"/>
      <c r="MNL95" s="232"/>
      <c r="MNM95" s="232"/>
      <c r="MNN95" s="232"/>
      <c r="MNO95" s="232"/>
      <c r="MNP95" s="232"/>
      <c r="MNQ95" s="232"/>
      <c r="MNR95" s="232"/>
      <c r="MNS95" s="232"/>
      <c r="MNT95" s="232"/>
      <c r="MNU95" s="232"/>
      <c r="MNV95" s="232"/>
      <c r="MNW95" s="232"/>
      <c r="MNX95" s="232"/>
      <c r="MNY95" s="232"/>
      <c r="MNZ95" s="232"/>
      <c r="MOA95" s="232"/>
      <c r="MOB95" s="232"/>
      <c r="MOC95" s="232"/>
      <c r="MOD95" s="232"/>
      <c r="MOE95" s="232"/>
      <c r="MOF95" s="232"/>
      <c r="MOG95" s="232"/>
      <c r="MOH95" s="232"/>
      <c r="MOI95" s="232"/>
      <c r="MOJ95" s="232"/>
      <c r="MOK95" s="232"/>
      <c r="MOL95" s="232"/>
      <c r="MOM95" s="232"/>
      <c r="MON95" s="232"/>
      <c r="MOO95" s="232"/>
      <c r="MOP95" s="232"/>
      <c r="MOQ95" s="232"/>
      <c r="MOR95" s="232"/>
      <c r="MOS95" s="232"/>
      <c r="MOT95" s="232"/>
      <c r="MOU95" s="232"/>
      <c r="MOV95" s="232"/>
      <c r="MOW95" s="232"/>
      <c r="MOX95" s="232"/>
      <c r="MOY95" s="232"/>
      <c r="MOZ95" s="232"/>
      <c r="MPA95" s="232"/>
      <c r="MPB95" s="232"/>
      <c r="MPC95" s="232"/>
      <c r="MPD95" s="232"/>
      <c r="MPE95" s="232"/>
      <c r="MPF95" s="232"/>
      <c r="MPG95" s="232"/>
      <c r="MPH95" s="232"/>
      <c r="MPI95" s="232"/>
      <c r="MPJ95" s="232"/>
      <c r="MPK95" s="232"/>
      <c r="MPL95" s="232"/>
      <c r="MPM95" s="232"/>
      <c r="MPN95" s="232"/>
      <c r="MPO95" s="232"/>
      <c r="MPP95" s="232"/>
      <c r="MPQ95" s="232"/>
      <c r="MPR95" s="232"/>
      <c r="MPS95" s="232"/>
      <c r="MPT95" s="232"/>
      <c r="MPU95" s="232"/>
      <c r="MPV95" s="232"/>
      <c r="MPW95" s="232"/>
      <c r="MPX95" s="232"/>
      <c r="MPY95" s="232"/>
      <c r="MPZ95" s="232"/>
      <c r="MQA95" s="232"/>
      <c r="MQB95" s="232"/>
      <c r="MQC95" s="232"/>
      <c r="MQD95" s="232"/>
      <c r="MQE95" s="232"/>
      <c r="MQF95" s="232"/>
      <c r="MQG95" s="232"/>
      <c r="MQH95" s="232"/>
      <c r="MQI95" s="232"/>
      <c r="MQJ95" s="232"/>
      <c r="MQK95" s="232"/>
      <c r="MQL95" s="232"/>
      <c r="MQM95" s="232"/>
      <c r="MQN95" s="232"/>
      <c r="MQO95" s="232"/>
      <c r="MQP95" s="232"/>
      <c r="MQQ95" s="232"/>
      <c r="MQR95" s="232"/>
      <c r="MQS95" s="232"/>
      <c r="MQT95" s="232"/>
      <c r="MQU95" s="232"/>
      <c r="MQV95" s="232"/>
      <c r="MQW95" s="232"/>
      <c r="MQX95" s="232"/>
      <c r="MQY95" s="232"/>
      <c r="MQZ95" s="232"/>
      <c r="MRA95" s="232"/>
      <c r="MRB95" s="232"/>
      <c r="MRC95" s="232"/>
      <c r="MRD95" s="232"/>
      <c r="MRE95" s="232"/>
      <c r="MRF95" s="232"/>
      <c r="MRG95" s="232"/>
      <c r="MRH95" s="232"/>
      <c r="MRI95" s="232"/>
      <c r="MRJ95" s="232"/>
      <c r="MRK95" s="232"/>
      <c r="MRL95" s="232"/>
      <c r="MRM95" s="232"/>
      <c r="MRN95" s="232"/>
      <c r="MRO95" s="232"/>
      <c r="MRP95" s="232"/>
      <c r="MRQ95" s="232"/>
      <c r="MRR95" s="232"/>
      <c r="MRS95" s="232"/>
      <c r="MRT95" s="232"/>
      <c r="MRU95" s="232"/>
      <c r="MRV95" s="232"/>
      <c r="MRW95" s="232"/>
      <c r="MRX95" s="232"/>
      <c r="MRY95" s="232"/>
      <c r="MRZ95" s="232"/>
      <c r="MSA95" s="232"/>
      <c r="MSB95" s="232"/>
      <c r="MSC95" s="232"/>
      <c r="MSD95" s="232"/>
      <c r="MSE95" s="232"/>
      <c r="MSF95" s="232"/>
      <c r="MSG95" s="232"/>
      <c r="MSH95" s="232"/>
      <c r="MSI95" s="232"/>
      <c r="MSJ95" s="232"/>
      <c r="MSK95" s="232"/>
      <c r="MSL95" s="232"/>
      <c r="MSM95" s="232"/>
      <c r="MSN95" s="232"/>
      <c r="MSO95" s="232"/>
      <c r="MSP95" s="232"/>
      <c r="MSQ95" s="232"/>
      <c r="MSR95" s="232"/>
      <c r="MSS95" s="232"/>
      <c r="MST95" s="232"/>
      <c r="MSU95" s="232"/>
      <c r="MSV95" s="232"/>
      <c r="MSW95" s="232"/>
      <c r="MSX95" s="232"/>
      <c r="MSY95" s="232"/>
      <c r="MSZ95" s="232"/>
      <c r="MTA95" s="232"/>
      <c r="MTB95" s="232"/>
      <c r="MTC95" s="232"/>
      <c r="MTD95" s="232"/>
      <c r="MTE95" s="232"/>
      <c r="MTF95" s="232"/>
      <c r="MTG95" s="232"/>
      <c r="MTH95" s="232"/>
      <c r="MTI95" s="232"/>
      <c r="MTJ95" s="232"/>
      <c r="MTK95" s="232"/>
      <c r="MTL95" s="232"/>
      <c r="MTM95" s="232"/>
      <c r="MTN95" s="232"/>
      <c r="MTO95" s="232"/>
      <c r="MTP95" s="232"/>
      <c r="MTQ95" s="232"/>
      <c r="MTR95" s="232"/>
      <c r="MTS95" s="232"/>
      <c r="MTT95" s="232"/>
      <c r="MTU95" s="232"/>
      <c r="MTV95" s="232"/>
      <c r="MTW95" s="232"/>
      <c r="MTX95" s="232"/>
      <c r="MTY95" s="232"/>
      <c r="MTZ95" s="232"/>
      <c r="MUA95" s="232"/>
      <c r="MUB95" s="232"/>
      <c r="MUC95" s="232"/>
      <c r="MUD95" s="232"/>
      <c r="MUE95" s="232"/>
      <c r="MUF95" s="232"/>
      <c r="MUG95" s="232"/>
      <c r="MUH95" s="232"/>
      <c r="MUI95" s="232"/>
      <c r="MUJ95" s="232"/>
      <c r="MUK95" s="232"/>
      <c r="MUL95" s="232"/>
      <c r="MUM95" s="232"/>
      <c r="MUN95" s="232"/>
      <c r="MUO95" s="232"/>
      <c r="MUP95" s="232"/>
      <c r="MUQ95" s="232"/>
      <c r="MUR95" s="232"/>
      <c r="MUS95" s="232"/>
      <c r="MUT95" s="232"/>
      <c r="MUU95" s="232"/>
      <c r="MUV95" s="232"/>
      <c r="MUW95" s="232"/>
      <c r="MUX95" s="232"/>
      <c r="MUY95" s="232"/>
      <c r="MUZ95" s="232"/>
      <c r="MVA95" s="232"/>
      <c r="MVB95" s="232"/>
      <c r="MVC95" s="232"/>
      <c r="MVD95" s="232"/>
      <c r="MVE95" s="232"/>
      <c r="MVF95" s="232"/>
      <c r="MVG95" s="232"/>
      <c r="MVH95" s="232"/>
      <c r="MVI95" s="232"/>
      <c r="MVJ95" s="232"/>
      <c r="MVK95" s="232"/>
      <c r="MVL95" s="232"/>
      <c r="MVM95" s="232"/>
      <c r="MVN95" s="232"/>
      <c r="MVO95" s="232"/>
      <c r="MVP95" s="232"/>
      <c r="MVQ95" s="232"/>
      <c r="MVR95" s="232"/>
      <c r="MVS95" s="232"/>
      <c r="MVT95" s="232"/>
      <c r="MVU95" s="232"/>
      <c r="MVV95" s="232"/>
      <c r="MVW95" s="232"/>
      <c r="MVX95" s="232"/>
      <c r="MVY95" s="232"/>
      <c r="MVZ95" s="232"/>
      <c r="MWA95" s="232"/>
      <c r="MWB95" s="232"/>
      <c r="MWC95" s="232"/>
      <c r="MWD95" s="232"/>
      <c r="MWE95" s="232"/>
      <c r="MWF95" s="232"/>
      <c r="MWG95" s="232"/>
      <c r="MWH95" s="232"/>
      <c r="MWI95" s="232"/>
      <c r="MWJ95" s="232"/>
      <c r="MWK95" s="232"/>
      <c r="MWL95" s="232"/>
      <c r="MWM95" s="232"/>
      <c r="MWN95" s="232"/>
      <c r="MWO95" s="232"/>
      <c r="MWP95" s="232"/>
      <c r="MWQ95" s="232"/>
      <c r="MWR95" s="232"/>
      <c r="MWS95" s="232"/>
      <c r="MWT95" s="232"/>
      <c r="MWU95" s="232"/>
      <c r="MWV95" s="232"/>
      <c r="MWW95" s="232"/>
      <c r="MWX95" s="232"/>
      <c r="MWY95" s="232"/>
      <c r="MWZ95" s="232"/>
      <c r="MXA95" s="232"/>
      <c r="MXB95" s="232"/>
      <c r="MXC95" s="232"/>
      <c r="MXD95" s="232"/>
      <c r="MXE95" s="232"/>
      <c r="MXF95" s="232"/>
      <c r="MXG95" s="232"/>
      <c r="MXH95" s="232"/>
      <c r="MXI95" s="232"/>
      <c r="MXJ95" s="232"/>
      <c r="MXK95" s="232"/>
      <c r="MXL95" s="232"/>
      <c r="MXM95" s="232"/>
      <c r="MXN95" s="232"/>
      <c r="MXO95" s="232"/>
      <c r="MXP95" s="232"/>
      <c r="MXQ95" s="232"/>
      <c r="MXR95" s="232"/>
      <c r="MXS95" s="232"/>
      <c r="MXT95" s="232"/>
      <c r="MXU95" s="232"/>
      <c r="MXV95" s="232"/>
      <c r="MXW95" s="232"/>
      <c r="MXX95" s="232"/>
      <c r="MXY95" s="232"/>
      <c r="MXZ95" s="232"/>
      <c r="MYA95" s="232"/>
      <c r="MYB95" s="232"/>
      <c r="MYC95" s="232"/>
      <c r="MYD95" s="232"/>
      <c r="MYE95" s="232"/>
      <c r="MYF95" s="232"/>
      <c r="MYG95" s="232"/>
      <c r="MYH95" s="232"/>
      <c r="MYI95" s="232"/>
      <c r="MYJ95" s="232"/>
      <c r="MYK95" s="232"/>
      <c r="MYL95" s="232"/>
      <c r="MYM95" s="232"/>
      <c r="MYN95" s="232"/>
      <c r="MYO95" s="232"/>
      <c r="MYP95" s="232"/>
      <c r="MYQ95" s="232"/>
      <c r="MYR95" s="232"/>
      <c r="MYS95" s="232"/>
      <c r="MYT95" s="232"/>
      <c r="MYU95" s="232"/>
      <c r="MYV95" s="232"/>
      <c r="MYW95" s="232"/>
      <c r="MYX95" s="232"/>
      <c r="MYY95" s="232"/>
      <c r="MYZ95" s="232"/>
      <c r="MZA95" s="232"/>
      <c r="MZB95" s="232"/>
      <c r="MZC95" s="232"/>
      <c r="MZD95" s="232"/>
      <c r="MZE95" s="232"/>
      <c r="MZF95" s="232"/>
      <c r="MZG95" s="232"/>
      <c r="MZH95" s="232"/>
      <c r="MZI95" s="232"/>
      <c r="MZJ95" s="232"/>
      <c r="MZK95" s="232"/>
      <c r="MZL95" s="232"/>
      <c r="MZM95" s="232"/>
      <c r="MZN95" s="232"/>
      <c r="MZO95" s="232"/>
      <c r="MZP95" s="232"/>
      <c r="MZQ95" s="232"/>
      <c r="MZR95" s="232"/>
      <c r="MZS95" s="232"/>
      <c r="MZT95" s="232"/>
      <c r="MZU95" s="232"/>
      <c r="MZV95" s="232"/>
      <c r="MZW95" s="232"/>
      <c r="MZX95" s="232"/>
      <c r="MZY95" s="232"/>
      <c r="MZZ95" s="232"/>
      <c r="NAA95" s="232"/>
      <c r="NAB95" s="232"/>
      <c r="NAC95" s="232"/>
      <c r="NAD95" s="232"/>
      <c r="NAE95" s="232"/>
      <c r="NAF95" s="232"/>
      <c r="NAG95" s="232"/>
      <c r="NAH95" s="232"/>
      <c r="NAI95" s="232"/>
      <c r="NAJ95" s="232"/>
      <c r="NAK95" s="232"/>
      <c r="NAL95" s="232"/>
      <c r="NAM95" s="232"/>
      <c r="NAN95" s="232"/>
      <c r="NAO95" s="232"/>
      <c r="NAP95" s="232"/>
      <c r="NAQ95" s="232"/>
      <c r="NAR95" s="232"/>
      <c r="NAS95" s="232"/>
      <c r="NAT95" s="232"/>
      <c r="NAU95" s="232"/>
      <c r="NAV95" s="232"/>
      <c r="NAW95" s="232"/>
      <c r="NAX95" s="232"/>
      <c r="NAY95" s="232"/>
      <c r="NAZ95" s="232"/>
      <c r="NBA95" s="232"/>
      <c r="NBB95" s="232"/>
      <c r="NBC95" s="232"/>
      <c r="NBD95" s="232"/>
      <c r="NBE95" s="232"/>
      <c r="NBF95" s="232"/>
      <c r="NBG95" s="232"/>
      <c r="NBH95" s="232"/>
      <c r="NBI95" s="232"/>
      <c r="NBJ95" s="232"/>
      <c r="NBK95" s="232"/>
      <c r="NBL95" s="232"/>
      <c r="NBM95" s="232"/>
      <c r="NBN95" s="232"/>
      <c r="NBO95" s="232"/>
      <c r="NBP95" s="232"/>
      <c r="NBQ95" s="232"/>
      <c r="NBR95" s="232"/>
      <c r="NBS95" s="232"/>
      <c r="NBT95" s="232"/>
      <c r="NBU95" s="232"/>
      <c r="NBV95" s="232"/>
      <c r="NBW95" s="232"/>
      <c r="NBX95" s="232"/>
      <c r="NBY95" s="232"/>
      <c r="NBZ95" s="232"/>
      <c r="NCA95" s="232"/>
      <c r="NCB95" s="232"/>
      <c r="NCC95" s="232"/>
      <c r="NCD95" s="232"/>
      <c r="NCE95" s="232"/>
      <c r="NCF95" s="232"/>
      <c r="NCG95" s="232"/>
      <c r="NCH95" s="232"/>
      <c r="NCI95" s="232"/>
      <c r="NCJ95" s="232"/>
      <c r="NCK95" s="232"/>
      <c r="NCL95" s="232"/>
      <c r="NCM95" s="232"/>
      <c r="NCN95" s="232"/>
      <c r="NCO95" s="232"/>
      <c r="NCP95" s="232"/>
      <c r="NCQ95" s="232"/>
      <c r="NCR95" s="232"/>
      <c r="NCS95" s="232"/>
      <c r="NCT95" s="232"/>
      <c r="NCU95" s="232"/>
      <c r="NCV95" s="232"/>
      <c r="NCW95" s="232"/>
      <c r="NCX95" s="232"/>
      <c r="NCY95" s="232"/>
      <c r="NCZ95" s="232"/>
      <c r="NDA95" s="232"/>
      <c r="NDB95" s="232"/>
      <c r="NDC95" s="232"/>
      <c r="NDD95" s="232"/>
      <c r="NDE95" s="232"/>
      <c r="NDF95" s="232"/>
      <c r="NDG95" s="232"/>
      <c r="NDH95" s="232"/>
      <c r="NDI95" s="232"/>
      <c r="NDJ95" s="232"/>
      <c r="NDK95" s="232"/>
      <c r="NDL95" s="232"/>
      <c r="NDM95" s="232"/>
      <c r="NDN95" s="232"/>
      <c r="NDO95" s="232"/>
      <c r="NDP95" s="232"/>
      <c r="NDQ95" s="232"/>
      <c r="NDR95" s="232"/>
      <c r="NDS95" s="232"/>
      <c r="NDT95" s="232"/>
      <c r="NDU95" s="232"/>
      <c r="NDV95" s="232"/>
      <c r="NDW95" s="232"/>
      <c r="NDX95" s="232"/>
      <c r="NDY95" s="232"/>
      <c r="NDZ95" s="232"/>
      <c r="NEA95" s="232"/>
      <c r="NEB95" s="232"/>
      <c r="NEC95" s="232"/>
      <c r="NED95" s="232"/>
      <c r="NEE95" s="232"/>
      <c r="NEF95" s="232"/>
      <c r="NEG95" s="232"/>
      <c r="NEH95" s="232"/>
      <c r="NEI95" s="232"/>
      <c r="NEJ95" s="232"/>
      <c r="NEK95" s="232"/>
      <c r="NEL95" s="232"/>
      <c r="NEM95" s="232"/>
      <c r="NEN95" s="232"/>
      <c r="NEO95" s="232"/>
      <c r="NEP95" s="232"/>
      <c r="NEQ95" s="232"/>
      <c r="NER95" s="232"/>
      <c r="NES95" s="232"/>
      <c r="NET95" s="232"/>
      <c r="NEU95" s="232"/>
      <c r="NEV95" s="232"/>
      <c r="NEW95" s="232"/>
      <c r="NEX95" s="232"/>
      <c r="NEY95" s="232"/>
      <c r="NEZ95" s="232"/>
      <c r="NFA95" s="232"/>
      <c r="NFB95" s="232"/>
      <c r="NFC95" s="232"/>
      <c r="NFD95" s="232"/>
      <c r="NFE95" s="232"/>
      <c r="NFF95" s="232"/>
      <c r="NFG95" s="232"/>
      <c r="NFH95" s="232"/>
      <c r="NFI95" s="232"/>
      <c r="NFJ95" s="232"/>
      <c r="NFK95" s="232"/>
      <c r="NFL95" s="232"/>
      <c r="NFM95" s="232"/>
      <c r="NFN95" s="232"/>
      <c r="NFO95" s="232"/>
      <c r="NFP95" s="232"/>
      <c r="NFQ95" s="232"/>
      <c r="NFR95" s="232"/>
      <c r="NFS95" s="232"/>
      <c r="NFT95" s="232"/>
      <c r="NFU95" s="232"/>
      <c r="NFV95" s="232"/>
      <c r="NFW95" s="232"/>
      <c r="NFX95" s="232"/>
      <c r="NFY95" s="232"/>
      <c r="NFZ95" s="232"/>
      <c r="NGA95" s="232"/>
      <c r="NGB95" s="232"/>
      <c r="NGC95" s="232"/>
      <c r="NGD95" s="232"/>
      <c r="NGE95" s="232"/>
      <c r="NGF95" s="232"/>
      <c r="NGG95" s="232"/>
      <c r="NGH95" s="232"/>
      <c r="NGI95" s="232"/>
      <c r="NGJ95" s="232"/>
      <c r="NGK95" s="232"/>
      <c r="NGL95" s="232"/>
      <c r="NGM95" s="232"/>
      <c r="NGN95" s="232"/>
      <c r="NGO95" s="232"/>
      <c r="NGP95" s="232"/>
      <c r="NGQ95" s="232"/>
      <c r="NGR95" s="232"/>
      <c r="NGS95" s="232"/>
      <c r="NGT95" s="232"/>
      <c r="NGU95" s="232"/>
      <c r="NGV95" s="232"/>
      <c r="NGW95" s="232"/>
      <c r="NGX95" s="232"/>
      <c r="NGY95" s="232"/>
      <c r="NGZ95" s="232"/>
      <c r="NHA95" s="232"/>
      <c r="NHB95" s="232"/>
      <c r="NHC95" s="232"/>
      <c r="NHD95" s="232"/>
      <c r="NHE95" s="232"/>
      <c r="NHF95" s="232"/>
      <c r="NHG95" s="232"/>
      <c r="NHH95" s="232"/>
      <c r="NHI95" s="232"/>
      <c r="NHJ95" s="232"/>
      <c r="NHK95" s="232"/>
      <c r="NHL95" s="232"/>
      <c r="NHM95" s="232"/>
      <c r="NHN95" s="232"/>
      <c r="NHO95" s="232"/>
      <c r="NHP95" s="232"/>
      <c r="NHQ95" s="232"/>
      <c r="NHR95" s="232"/>
      <c r="NHS95" s="232"/>
      <c r="NHT95" s="232"/>
      <c r="NHU95" s="232"/>
      <c r="NHV95" s="232"/>
      <c r="NHW95" s="232"/>
      <c r="NHX95" s="232"/>
      <c r="NHY95" s="232"/>
      <c r="NHZ95" s="232"/>
      <c r="NIA95" s="232"/>
      <c r="NIB95" s="232"/>
      <c r="NIC95" s="232"/>
      <c r="NID95" s="232"/>
      <c r="NIE95" s="232"/>
      <c r="NIF95" s="232"/>
      <c r="NIG95" s="232"/>
      <c r="NIH95" s="232"/>
      <c r="NII95" s="232"/>
      <c r="NIJ95" s="232"/>
      <c r="NIK95" s="232"/>
      <c r="NIL95" s="232"/>
      <c r="NIM95" s="232"/>
      <c r="NIN95" s="232"/>
      <c r="NIO95" s="232"/>
      <c r="NIP95" s="232"/>
      <c r="NIQ95" s="232"/>
      <c r="NIR95" s="232"/>
      <c r="NIS95" s="232"/>
      <c r="NIT95" s="232"/>
      <c r="NIU95" s="232"/>
      <c r="NIV95" s="232"/>
      <c r="NIW95" s="232"/>
      <c r="NIX95" s="232"/>
      <c r="NIY95" s="232"/>
      <c r="NIZ95" s="232"/>
      <c r="NJA95" s="232"/>
      <c r="NJB95" s="232"/>
      <c r="NJC95" s="232"/>
      <c r="NJD95" s="232"/>
      <c r="NJE95" s="232"/>
      <c r="NJF95" s="232"/>
      <c r="NJG95" s="232"/>
      <c r="NJH95" s="232"/>
      <c r="NJI95" s="232"/>
      <c r="NJJ95" s="232"/>
      <c r="NJK95" s="232"/>
      <c r="NJL95" s="232"/>
      <c r="NJM95" s="232"/>
      <c r="NJN95" s="232"/>
      <c r="NJO95" s="232"/>
      <c r="NJP95" s="232"/>
      <c r="NJQ95" s="232"/>
      <c r="NJR95" s="232"/>
      <c r="NJS95" s="232"/>
      <c r="NJT95" s="232"/>
      <c r="NJU95" s="232"/>
      <c r="NJV95" s="232"/>
      <c r="NJW95" s="232"/>
      <c r="NJX95" s="232"/>
      <c r="NJY95" s="232"/>
      <c r="NJZ95" s="232"/>
      <c r="NKA95" s="232"/>
      <c r="NKB95" s="232"/>
      <c r="NKC95" s="232"/>
      <c r="NKD95" s="232"/>
      <c r="NKE95" s="232"/>
      <c r="NKF95" s="232"/>
      <c r="NKG95" s="232"/>
      <c r="NKH95" s="232"/>
      <c r="NKI95" s="232"/>
      <c r="NKJ95" s="232"/>
      <c r="NKK95" s="232"/>
      <c r="NKL95" s="232"/>
      <c r="NKM95" s="232"/>
      <c r="NKN95" s="232"/>
      <c r="NKO95" s="232"/>
      <c r="NKP95" s="232"/>
      <c r="NKQ95" s="232"/>
      <c r="NKR95" s="232"/>
      <c r="NKS95" s="232"/>
      <c r="NKT95" s="232"/>
      <c r="NKU95" s="232"/>
      <c r="NKV95" s="232"/>
      <c r="NKW95" s="232"/>
      <c r="NKX95" s="232"/>
      <c r="NKY95" s="232"/>
      <c r="NKZ95" s="232"/>
      <c r="NLA95" s="232"/>
      <c r="NLB95" s="232"/>
      <c r="NLC95" s="232"/>
      <c r="NLD95" s="232"/>
      <c r="NLE95" s="232"/>
      <c r="NLF95" s="232"/>
      <c r="NLG95" s="232"/>
      <c r="NLH95" s="232"/>
      <c r="NLI95" s="232"/>
      <c r="NLJ95" s="232"/>
      <c r="NLK95" s="232"/>
      <c r="NLL95" s="232"/>
      <c r="NLM95" s="232"/>
      <c r="NLN95" s="232"/>
      <c r="NLO95" s="232"/>
      <c r="NLP95" s="232"/>
      <c r="NLQ95" s="232"/>
      <c r="NLR95" s="232"/>
      <c r="NLS95" s="232"/>
      <c r="NLT95" s="232"/>
      <c r="NLU95" s="232"/>
      <c r="NLV95" s="232"/>
      <c r="NLW95" s="232"/>
      <c r="NLX95" s="232"/>
      <c r="NLY95" s="232"/>
      <c r="NLZ95" s="232"/>
      <c r="NMA95" s="232"/>
      <c r="NMB95" s="232"/>
      <c r="NMC95" s="232"/>
      <c r="NMD95" s="232"/>
      <c r="NME95" s="232"/>
      <c r="NMF95" s="232"/>
      <c r="NMG95" s="232"/>
      <c r="NMH95" s="232"/>
      <c r="NMI95" s="232"/>
      <c r="NMJ95" s="232"/>
      <c r="NMK95" s="232"/>
      <c r="NML95" s="232"/>
      <c r="NMM95" s="232"/>
      <c r="NMN95" s="232"/>
      <c r="NMO95" s="232"/>
      <c r="NMP95" s="232"/>
      <c r="NMQ95" s="232"/>
      <c r="NMR95" s="232"/>
      <c r="NMS95" s="232"/>
      <c r="NMT95" s="232"/>
      <c r="NMU95" s="232"/>
      <c r="NMV95" s="232"/>
      <c r="NMW95" s="232"/>
      <c r="NMX95" s="232"/>
      <c r="NMY95" s="232"/>
      <c r="NMZ95" s="232"/>
      <c r="NNA95" s="232"/>
      <c r="NNB95" s="232"/>
      <c r="NNC95" s="232"/>
      <c r="NND95" s="232"/>
      <c r="NNE95" s="232"/>
      <c r="NNF95" s="232"/>
      <c r="NNG95" s="232"/>
      <c r="NNH95" s="232"/>
      <c r="NNI95" s="232"/>
      <c r="NNJ95" s="232"/>
      <c r="NNK95" s="232"/>
      <c r="NNL95" s="232"/>
      <c r="NNM95" s="232"/>
      <c r="NNN95" s="232"/>
      <c r="NNO95" s="232"/>
      <c r="NNP95" s="232"/>
      <c r="NNQ95" s="232"/>
      <c r="NNR95" s="232"/>
      <c r="NNS95" s="232"/>
      <c r="NNT95" s="232"/>
      <c r="NNU95" s="232"/>
      <c r="NNV95" s="232"/>
      <c r="NNW95" s="232"/>
      <c r="NNX95" s="232"/>
      <c r="NNY95" s="232"/>
      <c r="NNZ95" s="232"/>
      <c r="NOA95" s="232"/>
      <c r="NOB95" s="232"/>
      <c r="NOC95" s="232"/>
      <c r="NOD95" s="232"/>
      <c r="NOE95" s="232"/>
      <c r="NOF95" s="232"/>
      <c r="NOG95" s="232"/>
      <c r="NOH95" s="232"/>
      <c r="NOI95" s="232"/>
      <c r="NOJ95" s="232"/>
      <c r="NOK95" s="232"/>
      <c r="NOL95" s="232"/>
      <c r="NOM95" s="232"/>
      <c r="NON95" s="232"/>
      <c r="NOO95" s="232"/>
      <c r="NOP95" s="232"/>
      <c r="NOQ95" s="232"/>
      <c r="NOR95" s="232"/>
      <c r="NOS95" s="232"/>
      <c r="NOT95" s="232"/>
      <c r="NOU95" s="232"/>
      <c r="NOV95" s="232"/>
      <c r="NOW95" s="232"/>
      <c r="NOX95" s="232"/>
      <c r="NOY95" s="232"/>
      <c r="NOZ95" s="232"/>
      <c r="NPA95" s="232"/>
      <c r="NPB95" s="232"/>
      <c r="NPC95" s="232"/>
      <c r="NPD95" s="232"/>
      <c r="NPE95" s="232"/>
      <c r="NPF95" s="232"/>
      <c r="NPG95" s="232"/>
      <c r="NPH95" s="232"/>
      <c r="NPI95" s="232"/>
      <c r="NPJ95" s="232"/>
      <c r="NPK95" s="232"/>
      <c r="NPL95" s="232"/>
      <c r="NPM95" s="232"/>
      <c r="NPN95" s="232"/>
      <c r="NPO95" s="232"/>
      <c r="NPP95" s="232"/>
      <c r="NPQ95" s="232"/>
      <c r="NPR95" s="232"/>
      <c r="NPS95" s="232"/>
      <c r="NPT95" s="232"/>
      <c r="NPU95" s="232"/>
      <c r="NPV95" s="232"/>
      <c r="NPW95" s="232"/>
      <c r="NPX95" s="232"/>
      <c r="NPY95" s="232"/>
      <c r="NPZ95" s="232"/>
      <c r="NQA95" s="232"/>
      <c r="NQB95" s="232"/>
      <c r="NQC95" s="232"/>
      <c r="NQD95" s="232"/>
      <c r="NQE95" s="232"/>
      <c r="NQF95" s="232"/>
      <c r="NQG95" s="232"/>
      <c r="NQH95" s="232"/>
      <c r="NQI95" s="232"/>
      <c r="NQJ95" s="232"/>
      <c r="NQK95" s="232"/>
      <c r="NQL95" s="232"/>
      <c r="NQM95" s="232"/>
      <c r="NQN95" s="232"/>
      <c r="NQO95" s="232"/>
      <c r="NQP95" s="232"/>
      <c r="NQQ95" s="232"/>
      <c r="NQR95" s="232"/>
      <c r="NQS95" s="232"/>
      <c r="NQT95" s="232"/>
      <c r="NQU95" s="232"/>
      <c r="NQV95" s="232"/>
      <c r="NQW95" s="232"/>
      <c r="NQX95" s="232"/>
      <c r="NQY95" s="232"/>
      <c r="NQZ95" s="232"/>
      <c r="NRA95" s="232"/>
      <c r="NRB95" s="232"/>
      <c r="NRC95" s="232"/>
      <c r="NRD95" s="232"/>
      <c r="NRE95" s="232"/>
      <c r="NRF95" s="232"/>
      <c r="NRG95" s="232"/>
      <c r="NRH95" s="232"/>
      <c r="NRI95" s="232"/>
      <c r="NRJ95" s="232"/>
      <c r="NRK95" s="232"/>
      <c r="NRL95" s="232"/>
      <c r="NRM95" s="232"/>
      <c r="NRN95" s="232"/>
      <c r="NRO95" s="232"/>
      <c r="NRP95" s="232"/>
      <c r="NRQ95" s="232"/>
      <c r="NRR95" s="232"/>
      <c r="NRS95" s="232"/>
      <c r="NRT95" s="232"/>
      <c r="NRU95" s="232"/>
      <c r="NRV95" s="232"/>
      <c r="NRW95" s="232"/>
      <c r="NRX95" s="232"/>
      <c r="NRY95" s="232"/>
      <c r="NRZ95" s="232"/>
      <c r="NSA95" s="232"/>
      <c r="NSB95" s="232"/>
      <c r="NSC95" s="232"/>
      <c r="NSD95" s="232"/>
      <c r="NSE95" s="232"/>
      <c r="NSF95" s="232"/>
      <c r="NSG95" s="232"/>
      <c r="NSH95" s="232"/>
      <c r="NSI95" s="232"/>
      <c r="NSJ95" s="232"/>
      <c r="NSK95" s="232"/>
      <c r="NSL95" s="232"/>
      <c r="NSM95" s="232"/>
      <c r="NSN95" s="232"/>
      <c r="NSO95" s="232"/>
      <c r="NSP95" s="232"/>
      <c r="NSQ95" s="232"/>
      <c r="NSR95" s="232"/>
      <c r="NSS95" s="232"/>
      <c r="NST95" s="232"/>
      <c r="NSU95" s="232"/>
      <c r="NSV95" s="232"/>
      <c r="NSW95" s="232"/>
      <c r="NSX95" s="232"/>
      <c r="NSY95" s="232"/>
      <c r="NSZ95" s="232"/>
      <c r="NTA95" s="232"/>
      <c r="NTB95" s="232"/>
      <c r="NTC95" s="232"/>
      <c r="NTD95" s="232"/>
      <c r="NTE95" s="232"/>
      <c r="NTF95" s="232"/>
      <c r="NTG95" s="232"/>
      <c r="NTH95" s="232"/>
      <c r="NTI95" s="232"/>
      <c r="NTJ95" s="232"/>
      <c r="NTK95" s="232"/>
      <c r="NTL95" s="232"/>
      <c r="NTM95" s="232"/>
      <c r="NTN95" s="232"/>
      <c r="NTO95" s="232"/>
      <c r="NTP95" s="232"/>
      <c r="NTQ95" s="232"/>
      <c r="NTR95" s="232"/>
      <c r="NTS95" s="232"/>
      <c r="NTT95" s="232"/>
      <c r="NTU95" s="232"/>
      <c r="NTV95" s="232"/>
      <c r="NTW95" s="232"/>
      <c r="NTX95" s="232"/>
      <c r="NTY95" s="232"/>
      <c r="NTZ95" s="232"/>
      <c r="NUA95" s="232"/>
      <c r="NUB95" s="232"/>
      <c r="NUC95" s="232"/>
      <c r="NUD95" s="232"/>
      <c r="NUE95" s="232"/>
      <c r="NUF95" s="232"/>
      <c r="NUG95" s="232"/>
      <c r="NUH95" s="232"/>
      <c r="NUI95" s="232"/>
      <c r="NUJ95" s="232"/>
      <c r="NUK95" s="232"/>
      <c r="NUL95" s="232"/>
      <c r="NUM95" s="232"/>
      <c r="NUN95" s="232"/>
      <c r="NUO95" s="232"/>
      <c r="NUP95" s="232"/>
      <c r="NUQ95" s="232"/>
      <c r="NUR95" s="232"/>
      <c r="NUS95" s="232"/>
      <c r="NUT95" s="232"/>
      <c r="NUU95" s="232"/>
      <c r="NUV95" s="232"/>
      <c r="NUW95" s="232"/>
      <c r="NUX95" s="232"/>
      <c r="NUY95" s="232"/>
      <c r="NUZ95" s="232"/>
      <c r="NVA95" s="232"/>
      <c r="NVB95" s="232"/>
      <c r="NVC95" s="232"/>
      <c r="NVD95" s="232"/>
      <c r="NVE95" s="232"/>
      <c r="NVF95" s="232"/>
      <c r="NVG95" s="232"/>
      <c r="NVH95" s="232"/>
      <c r="NVI95" s="232"/>
      <c r="NVJ95" s="232"/>
      <c r="NVK95" s="232"/>
      <c r="NVL95" s="232"/>
      <c r="NVM95" s="232"/>
      <c r="NVN95" s="232"/>
      <c r="NVO95" s="232"/>
      <c r="NVP95" s="232"/>
      <c r="NVQ95" s="232"/>
      <c r="NVR95" s="232"/>
      <c r="NVS95" s="232"/>
      <c r="NVT95" s="232"/>
      <c r="NVU95" s="232"/>
      <c r="NVV95" s="232"/>
      <c r="NVW95" s="232"/>
      <c r="NVX95" s="232"/>
      <c r="NVY95" s="232"/>
      <c r="NVZ95" s="232"/>
      <c r="NWA95" s="232"/>
      <c r="NWB95" s="232"/>
      <c r="NWC95" s="232"/>
      <c r="NWD95" s="232"/>
      <c r="NWE95" s="232"/>
      <c r="NWF95" s="232"/>
      <c r="NWG95" s="232"/>
      <c r="NWH95" s="232"/>
      <c r="NWI95" s="232"/>
      <c r="NWJ95" s="232"/>
      <c r="NWK95" s="232"/>
      <c r="NWL95" s="232"/>
      <c r="NWM95" s="232"/>
      <c r="NWN95" s="232"/>
      <c r="NWO95" s="232"/>
      <c r="NWP95" s="232"/>
      <c r="NWQ95" s="232"/>
      <c r="NWR95" s="232"/>
      <c r="NWS95" s="232"/>
      <c r="NWT95" s="232"/>
      <c r="NWU95" s="232"/>
      <c r="NWV95" s="232"/>
      <c r="NWW95" s="232"/>
      <c r="NWX95" s="232"/>
      <c r="NWY95" s="232"/>
      <c r="NWZ95" s="232"/>
      <c r="NXA95" s="232"/>
      <c r="NXB95" s="232"/>
      <c r="NXC95" s="232"/>
      <c r="NXD95" s="232"/>
      <c r="NXE95" s="232"/>
      <c r="NXF95" s="232"/>
      <c r="NXG95" s="232"/>
      <c r="NXH95" s="232"/>
      <c r="NXI95" s="232"/>
      <c r="NXJ95" s="232"/>
      <c r="NXK95" s="232"/>
      <c r="NXL95" s="232"/>
      <c r="NXM95" s="232"/>
      <c r="NXN95" s="232"/>
      <c r="NXO95" s="232"/>
      <c r="NXP95" s="232"/>
      <c r="NXQ95" s="232"/>
      <c r="NXR95" s="232"/>
      <c r="NXS95" s="232"/>
      <c r="NXT95" s="232"/>
      <c r="NXU95" s="232"/>
      <c r="NXV95" s="232"/>
      <c r="NXW95" s="232"/>
      <c r="NXX95" s="232"/>
      <c r="NXY95" s="232"/>
      <c r="NXZ95" s="232"/>
      <c r="NYA95" s="232"/>
      <c r="NYB95" s="232"/>
      <c r="NYC95" s="232"/>
      <c r="NYD95" s="232"/>
      <c r="NYE95" s="232"/>
      <c r="NYF95" s="232"/>
      <c r="NYG95" s="232"/>
      <c r="NYH95" s="232"/>
      <c r="NYI95" s="232"/>
      <c r="NYJ95" s="232"/>
      <c r="NYK95" s="232"/>
      <c r="NYL95" s="232"/>
      <c r="NYM95" s="232"/>
      <c r="NYN95" s="232"/>
      <c r="NYO95" s="232"/>
      <c r="NYP95" s="232"/>
      <c r="NYQ95" s="232"/>
      <c r="NYR95" s="232"/>
      <c r="NYS95" s="232"/>
      <c r="NYT95" s="232"/>
      <c r="NYU95" s="232"/>
      <c r="NYV95" s="232"/>
      <c r="NYW95" s="232"/>
      <c r="NYX95" s="232"/>
      <c r="NYY95" s="232"/>
      <c r="NYZ95" s="232"/>
      <c r="NZA95" s="232"/>
      <c r="NZB95" s="232"/>
      <c r="NZC95" s="232"/>
      <c r="NZD95" s="232"/>
      <c r="NZE95" s="232"/>
      <c r="NZF95" s="232"/>
      <c r="NZG95" s="232"/>
      <c r="NZH95" s="232"/>
      <c r="NZI95" s="232"/>
      <c r="NZJ95" s="232"/>
      <c r="NZK95" s="232"/>
      <c r="NZL95" s="232"/>
      <c r="NZM95" s="232"/>
      <c r="NZN95" s="232"/>
      <c r="NZO95" s="232"/>
      <c r="NZP95" s="232"/>
      <c r="NZQ95" s="232"/>
      <c r="NZR95" s="232"/>
      <c r="NZS95" s="232"/>
      <c r="NZT95" s="232"/>
      <c r="NZU95" s="232"/>
      <c r="NZV95" s="232"/>
      <c r="NZW95" s="232"/>
      <c r="NZX95" s="232"/>
      <c r="NZY95" s="232"/>
      <c r="NZZ95" s="232"/>
      <c r="OAA95" s="232"/>
      <c r="OAB95" s="232"/>
      <c r="OAC95" s="232"/>
      <c r="OAD95" s="232"/>
      <c r="OAE95" s="232"/>
      <c r="OAF95" s="232"/>
      <c r="OAG95" s="232"/>
      <c r="OAH95" s="232"/>
      <c r="OAI95" s="232"/>
      <c r="OAJ95" s="232"/>
      <c r="OAK95" s="232"/>
      <c r="OAL95" s="232"/>
      <c r="OAM95" s="232"/>
      <c r="OAN95" s="232"/>
      <c r="OAO95" s="232"/>
      <c r="OAP95" s="232"/>
      <c r="OAQ95" s="232"/>
      <c r="OAR95" s="232"/>
      <c r="OAS95" s="232"/>
      <c r="OAT95" s="232"/>
      <c r="OAU95" s="232"/>
      <c r="OAV95" s="232"/>
      <c r="OAW95" s="232"/>
      <c r="OAX95" s="232"/>
      <c r="OAY95" s="232"/>
      <c r="OAZ95" s="232"/>
      <c r="OBA95" s="232"/>
      <c r="OBB95" s="232"/>
      <c r="OBC95" s="232"/>
      <c r="OBD95" s="232"/>
      <c r="OBE95" s="232"/>
      <c r="OBF95" s="232"/>
      <c r="OBG95" s="232"/>
      <c r="OBH95" s="232"/>
      <c r="OBI95" s="232"/>
      <c r="OBJ95" s="232"/>
      <c r="OBK95" s="232"/>
      <c r="OBL95" s="232"/>
      <c r="OBM95" s="232"/>
      <c r="OBN95" s="232"/>
      <c r="OBO95" s="232"/>
      <c r="OBP95" s="232"/>
      <c r="OBQ95" s="232"/>
      <c r="OBR95" s="232"/>
      <c r="OBS95" s="232"/>
      <c r="OBT95" s="232"/>
      <c r="OBU95" s="232"/>
      <c r="OBV95" s="232"/>
      <c r="OBW95" s="232"/>
      <c r="OBX95" s="232"/>
      <c r="OBY95" s="232"/>
      <c r="OBZ95" s="232"/>
      <c r="OCA95" s="232"/>
      <c r="OCB95" s="232"/>
      <c r="OCC95" s="232"/>
      <c r="OCD95" s="232"/>
      <c r="OCE95" s="232"/>
      <c r="OCF95" s="232"/>
      <c r="OCG95" s="232"/>
      <c r="OCH95" s="232"/>
      <c r="OCI95" s="232"/>
      <c r="OCJ95" s="232"/>
      <c r="OCK95" s="232"/>
      <c r="OCL95" s="232"/>
      <c r="OCM95" s="232"/>
      <c r="OCN95" s="232"/>
      <c r="OCO95" s="232"/>
      <c r="OCP95" s="232"/>
      <c r="OCQ95" s="232"/>
      <c r="OCR95" s="232"/>
      <c r="OCS95" s="232"/>
      <c r="OCT95" s="232"/>
      <c r="OCU95" s="232"/>
      <c r="OCV95" s="232"/>
      <c r="OCW95" s="232"/>
      <c r="OCX95" s="232"/>
      <c r="OCY95" s="232"/>
      <c r="OCZ95" s="232"/>
      <c r="ODA95" s="232"/>
      <c r="ODB95" s="232"/>
      <c r="ODC95" s="232"/>
      <c r="ODD95" s="232"/>
      <c r="ODE95" s="232"/>
      <c r="ODF95" s="232"/>
      <c r="ODG95" s="232"/>
      <c r="ODH95" s="232"/>
      <c r="ODI95" s="232"/>
      <c r="ODJ95" s="232"/>
      <c r="ODK95" s="232"/>
      <c r="ODL95" s="232"/>
      <c r="ODM95" s="232"/>
      <c r="ODN95" s="232"/>
      <c r="ODO95" s="232"/>
      <c r="ODP95" s="232"/>
      <c r="ODQ95" s="232"/>
      <c r="ODR95" s="232"/>
      <c r="ODS95" s="232"/>
      <c r="ODT95" s="232"/>
      <c r="ODU95" s="232"/>
      <c r="ODV95" s="232"/>
      <c r="ODW95" s="232"/>
      <c r="ODX95" s="232"/>
      <c r="ODY95" s="232"/>
      <c r="ODZ95" s="232"/>
      <c r="OEA95" s="232"/>
      <c r="OEB95" s="232"/>
      <c r="OEC95" s="232"/>
      <c r="OED95" s="232"/>
      <c r="OEE95" s="232"/>
      <c r="OEF95" s="232"/>
      <c r="OEG95" s="232"/>
      <c r="OEH95" s="232"/>
      <c r="OEI95" s="232"/>
      <c r="OEJ95" s="232"/>
      <c r="OEK95" s="232"/>
      <c r="OEL95" s="232"/>
      <c r="OEM95" s="232"/>
      <c r="OEN95" s="232"/>
      <c r="OEO95" s="232"/>
      <c r="OEP95" s="232"/>
      <c r="OEQ95" s="232"/>
      <c r="OER95" s="232"/>
      <c r="OES95" s="232"/>
      <c r="OET95" s="232"/>
      <c r="OEU95" s="232"/>
      <c r="OEV95" s="232"/>
      <c r="OEW95" s="232"/>
      <c r="OEX95" s="232"/>
      <c r="OEY95" s="232"/>
      <c r="OEZ95" s="232"/>
      <c r="OFA95" s="232"/>
      <c r="OFB95" s="232"/>
      <c r="OFC95" s="232"/>
      <c r="OFD95" s="232"/>
      <c r="OFE95" s="232"/>
      <c r="OFF95" s="232"/>
      <c r="OFG95" s="232"/>
      <c r="OFH95" s="232"/>
      <c r="OFI95" s="232"/>
      <c r="OFJ95" s="232"/>
      <c r="OFK95" s="232"/>
      <c r="OFL95" s="232"/>
      <c r="OFM95" s="232"/>
      <c r="OFN95" s="232"/>
      <c r="OFO95" s="232"/>
      <c r="OFP95" s="232"/>
      <c r="OFQ95" s="232"/>
      <c r="OFR95" s="232"/>
      <c r="OFS95" s="232"/>
      <c r="OFT95" s="232"/>
      <c r="OFU95" s="232"/>
      <c r="OFV95" s="232"/>
      <c r="OFW95" s="232"/>
      <c r="OFX95" s="232"/>
      <c r="OFY95" s="232"/>
      <c r="OFZ95" s="232"/>
      <c r="OGA95" s="232"/>
      <c r="OGB95" s="232"/>
      <c r="OGC95" s="232"/>
      <c r="OGD95" s="232"/>
      <c r="OGE95" s="232"/>
      <c r="OGF95" s="232"/>
      <c r="OGG95" s="232"/>
      <c r="OGH95" s="232"/>
      <c r="OGI95" s="232"/>
      <c r="OGJ95" s="232"/>
      <c r="OGK95" s="232"/>
      <c r="OGL95" s="232"/>
      <c r="OGM95" s="232"/>
      <c r="OGN95" s="232"/>
      <c r="OGO95" s="232"/>
      <c r="OGP95" s="232"/>
      <c r="OGQ95" s="232"/>
      <c r="OGR95" s="232"/>
      <c r="OGS95" s="232"/>
      <c r="OGT95" s="232"/>
      <c r="OGU95" s="232"/>
      <c r="OGV95" s="232"/>
      <c r="OGW95" s="232"/>
      <c r="OGX95" s="232"/>
      <c r="OGY95" s="232"/>
      <c r="OGZ95" s="232"/>
      <c r="OHA95" s="232"/>
      <c r="OHB95" s="232"/>
      <c r="OHC95" s="232"/>
      <c r="OHD95" s="232"/>
      <c r="OHE95" s="232"/>
      <c r="OHF95" s="232"/>
      <c r="OHG95" s="232"/>
      <c r="OHH95" s="232"/>
      <c r="OHI95" s="232"/>
      <c r="OHJ95" s="232"/>
      <c r="OHK95" s="232"/>
      <c r="OHL95" s="232"/>
      <c r="OHM95" s="232"/>
      <c r="OHN95" s="232"/>
      <c r="OHO95" s="232"/>
      <c r="OHP95" s="232"/>
      <c r="OHQ95" s="232"/>
      <c r="OHR95" s="232"/>
      <c r="OHS95" s="232"/>
      <c r="OHT95" s="232"/>
      <c r="OHU95" s="232"/>
      <c r="OHV95" s="232"/>
      <c r="OHW95" s="232"/>
      <c r="OHX95" s="232"/>
      <c r="OHY95" s="232"/>
      <c r="OHZ95" s="232"/>
      <c r="OIA95" s="232"/>
      <c r="OIB95" s="232"/>
      <c r="OIC95" s="232"/>
      <c r="OID95" s="232"/>
      <c r="OIE95" s="232"/>
      <c r="OIF95" s="232"/>
      <c r="OIG95" s="232"/>
      <c r="OIH95" s="232"/>
      <c r="OII95" s="232"/>
      <c r="OIJ95" s="232"/>
      <c r="OIK95" s="232"/>
      <c r="OIL95" s="232"/>
      <c r="OIM95" s="232"/>
      <c r="OIN95" s="232"/>
      <c r="OIO95" s="232"/>
      <c r="OIP95" s="232"/>
      <c r="OIQ95" s="232"/>
      <c r="OIR95" s="232"/>
      <c r="OIS95" s="232"/>
      <c r="OIT95" s="232"/>
      <c r="OIU95" s="232"/>
      <c r="OIV95" s="232"/>
      <c r="OIW95" s="232"/>
      <c r="OIX95" s="232"/>
      <c r="OIY95" s="232"/>
      <c r="OIZ95" s="232"/>
      <c r="OJA95" s="232"/>
      <c r="OJB95" s="232"/>
      <c r="OJC95" s="232"/>
      <c r="OJD95" s="232"/>
      <c r="OJE95" s="232"/>
      <c r="OJF95" s="232"/>
      <c r="OJG95" s="232"/>
      <c r="OJH95" s="232"/>
      <c r="OJI95" s="232"/>
      <c r="OJJ95" s="232"/>
      <c r="OJK95" s="232"/>
      <c r="OJL95" s="232"/>
      <c r="OJM95" s="232"/>
      <c r="OJN95" s="232"/>
      <c r="OJO95" s="232"/>
      <c r="OJP95" s="232"/>
      <c r="OJQ95" s="232"/>
      <c r="OJR95" s="232"/>
      <c r="OJS95" s="232"/>
      <c r="OJT95" s="232"/>
      <c r="OJU95" s="232"/>
      <c r="OJV95" s="232"/>
      <c r="OJW95" s="232"/>
      <c r="OJX95" s="232"/>
      <c r="OJY95" s="232"/>
      <c r="OJZ95" s="232"/>
      <c r="OKA95" s="232"/>
      <c r="OKB95" s="232"/>
      <c r="OKC95" s="232"/>
      <c r="OKD95" s="232"/>
      <c r="OKE95" s="232"/>
      <c r="OKF95" s="232"/>
      <c r="OKG95" s="232"/>
      <c r="OKH95" s="232"/>
      <c r="OKI95" s="232"/>
      <c r="OKJ95" s="232"/>
      <c r="OKK95" s="232"/>
      <c r="OKL95" s="232"/>
      <c r="OKM95" s="232"/>
      <c r="OKN95" s="232"/>
      <c r="OKO95" s="232"/>
      <c r="OKP95" s="232"/>
      <c r="OKQ95" s="232"/>
      <c r="OKR95" s="232"/>
      <c r="OKS95" s="232"/>
      <c r="OKT95" s="232"/>
      <c r="OKU95" s="232"/>
      <c r="OKV95" s="232"/>
      <c r="OKW95" s="232"/>
      <c r="OKX95" s="232"/>
      <c r="OKY95" s="232"/>
      <c r="OKZ95" s="232"/>
      <c r="OLA95" s="232"/>
      <c r="OLB95" s="232"/>
      <c r="OLC95" s="232"/>
      <c r="OLD95" s="232"/>
      <c r="OLE95" s="232"/>
      <c r="OLF95" s="232"/>
      <c r="OLG95" s="232"/>
      <c r="OLH95" s="232"/>
      <c r="OLI95" s="232"/>
      <c r="OLJ95" s="232"/>
      <c r="OLK95" s="232"/>
      <c r="OLL95" s="232"/>
      <c r="OLM95" s="232"/>
      <c r="OLN95" s="232"/>
      <c r="OLO95" s="232"/>
      <c r="OLP95" s="232"/>
      <c r="OLQ95" s="232"/>
      <c r="OLR95" s="232"/>
      <c r="OLS95" s="232"/>
      <c r="OLT95" s="232"/>
      <c r="OLU95" s="232"/>
      <c r="OLV95" s="232"/>
      <c r="OLW95" s="232"/>
      <c r="OLX95" s="232"/>
      <c r="OLY95" s="232"/>
      <c r="OLZ95" s="232"/>
      <c r="OMA95" s="232"/>
      <c r="OMB95" s="232"/>
      <c r="OMC95" s="232"/>
      <c r="OMD95" s="232"/>
      <c r="OME95" s="232"/>
      <c r="OMF95" s="232"/>
      <c r="OMG95" s="232"/>
      <c r="OMH95" s="232"/>
      <c r="OMI95" s="232"/>
      <c r="OMJ95" s="232"/>
      <c r="OMK95" s="232"/>
      <c r="OML95" s="232"/>
      <c r="OMM95" s="232"/>
      <c r="OMN95" s="232"/>
      <c r="OMO95" s="232"/>
      <c r="OMP95" s="232"/>
      <c r="OMQ95" s="232"/>
      <c r="OMR95" s="232"/>
      <c r="OMS95" s="232"/>
      <c r="OMT95" s="232"/>
      <c r="OMU95" s="232"/>
      <c r="OMV95" s="232"/>
      <c r="OMW95" s="232"/>
      <c r="OMX95" s="232"/>
      <c r="OMY95" s="232"/>
      <c r="OMZ95" s="232"/>
      <c r="ONA95" s="232"/>
      <c r="ONB95" s="232"/>
      <c r="ONC95" s="232"/>
      <c r="OND95" s="232"/>
      <c r="ONE95" s="232"/>
      <c r="ONF95" s="232"/>
      <c r="ONG95" s="232"/>
      <c r="ONH95" s="232"/>
      <c r="ONI95" s="232"/>
      <c r="ONJ95" s="232"/>
      <c r="ONK95" s="232"/>
      <c r="ONL95" s="232"/>
      <c r="ONM95" s="232"/>
      <c r="ONN95" s="232"/>
      <c r="ONO95" s="232"/>
      <c r="ONP95" s="232"/>
      <c r="ONQ95" s="232"/>
      <c r="ONR95" s="232"/>
      <c r="ONS95" s="232"/>
      <c r="ONT95" s="232"/>
      <c r="ONU95" s="232"/>
      <c r="ONV95" s="232"/>
      <c r="ONW95" s="232"/>
      <c r="ONX95" s="232"/>
      <c r="ONY95" s="232"/>
      <c r="ONZ95" s="232"/>
      <c r="OOA95" s="232"/>
      <c r="OOB95" s="232"/>
      <c r="OOC95" s="232"/>
      <c r="OOD95" s="232"/>
      <c r="OOE95" s="232"/>
      <c r="OOF95" s="232"/>
      <c r="OOG95" s="232"/>
      <c r="OOH95" s="232"/>
      <c r="OOI95" s="232"/>
      <c r="OOJ95" s="232"/>
      <c r="OOK95" s="232"/>
      <c r="OOL95" s="232"/>
      <c r="OOM95" s="232"/>
      <c r="OON95" s="232"/>
      <c r="OOO95" s="232"/>
      <c r="OOP95" s="232"/>
      <c r="OOQ95" s="232"/>
      <c r="OOR95" s="232"/>
      <c r="OOS95" s="232"/>
      <c r="OOT95" s="232"/>
      <c r="OOU95" s="232"/>
      <c r="OOV95" s="232"/>
      <c r="OOW95" s="232"/>
      <c r="OOX95" s="232"/>
      <c r="OOY95" s="232"/>
      <c r="OOZ95" s="232"/>
      <c r="OPA95" s="232"/>
      <c r="OPB95" s="232"/>
      <c r="OPC95" s="232"/>
      <c r="OPD95" s="232"/>
      <c r="OPE95" s="232"/>
      <c r="OPF95" s="232"/>
      <c r="OPG95" s="232"/>
      <c r="OPH95" s="232"/>
      <c r="OPI95" s="232"/>
      <c r="OPJ95" s="232"/>
      <c r="OPK95" s="232"/>
      <c r="OPL95" s="232"/>
      <c r="OPM95" s="232"/>
      <c r="OPN95" s="232"/>
      <c r="OPO95" s="232"/>
      <c r="OPP95" s="232"/>
      <c r="OPQ95" s="232"/>
      <c r="OPR95" s="232"/>
      <c r="OPS95" s="232"/>
      <c r="OPT95" s="232"/>
      <c r="OPU95" s="232"/>
      <c r="OPV95" s="232"/>
      <c r="OPW95" s="232"/>
      <c r="OPX95" s="232"/>
      <c r="OPY95" s="232"/>
      <c r="OPZ95" s="232"/>
      <c r="OQA95" s="232"/>
      <c r="OQB95" s="232"/>
      <c r="OQC95" s="232"/>
      <c r="OQD95" s="232"/>
      <c r="OQE95" s="232"/>
      <c r="OQF95" s="232"/>
      <c r="OQG95" s="232"/>
      <c r="OQH95" s="232"/>
      <c r="OQI95" s="232"/>
      <c r="OQJ95" s="232"/>
      <c r="OQK95" s="232"/>
      <c r="OQL95" s="232"/>
      <c r="OQM95" s="232"/>
      <c r="OQN95" s="232"/>
      <c r="OQO95" s="232"/>
      <c r="OQP95" s="232"/>
      <c r="OQQ95" s="232"/>
      <c r="OQR95" s="232"/>
      <c r="OQS95" s="232"/>
      <c r="OQT95" s="232"/>
      <c r="OQU95" s="232"/>
      <c r="OQV95" s="232"/>
      <c r="OQW95" s="232"/>
      <c r="OQX95" s="232"/>
      <c r="OQY95" s="232"/>
      <c r="OQZ95" s="232"/>
      <c r="ORA95" s="232"/>
      <c r="ORB95" s="232"/>
      <c r="ORC95" s="232"/>
      <c r="ORD95" s="232"/>
      <c r="ORE95" s="232"/>
      <c r="ORF95" s="232"/>
      <c r="ORG95" s="232"/>
      <c r="ORH95" s="232"/>
      <c r="ORI95" s="232"/>
      <c r="ORJ95" s="232"/>
      <c r="ORK95" s="232"/>
      <c r="ORL95" s="232"/>
      <c r="ORM95" s="232"/>
      <c r="ORN95" s="232"/>
      <c r="ORO95" s="232"/>
      <c r="ORP95" s="232"/>
      <c r="ORQ95" s="232"/>
      <c r="ORR95" s="232"/>
      <c r="ORS95" s="232"/>
      <c r="ORT95" s="232"/>
      <c r="ORU95" s="232"/>
      <c r="ORV95" s="232"/>
      <c r="ORW95" s="232"/>
      <c r="ORX95" s="232"/>
      <c r="ORY95" s="232"/>
      <c r="ORZ95" s="232"/>
      <c r="OSA95" s="232"/>
      <c r="OSB95" s="232"/>
      <c r="OSC95" s="232"/>
      <c r="OSD95" s="232"/>
      <c r="OSE95" s="232"/>
      <c r="OSF95" s="232"/>
      <c r="OSG95" s="232"/>
      <c r="OSH95" s="232"/>
      <c r="OSI95" s="232"/>
      <c r="OSJ95" s="232"/>
      <c r="OSK95" s="232"/>
      <c r="OSL95" s="232"/>
      <c r="OSM95" s="232"/>
      <c r="OSN95" s="232"/>
      <c r="OSO95" s="232"/>
      <c r="OSP95" s="232"/>
      <c r="OSQ95" s="232"/>
      <c r="OSR95" s="232"/>
      <c r="OSS95" s="232"/>
      <c r="OST95" s="232"/>
      <c r="OSU95" s="232"/>
      <c r="OSV95" s="232"/>
      <c r="OSW95" s="232"/>
      <c r="OSX95" s="232"/>
      <c r="OSY95" s="232"/>
      <c r="OSZ95" s="232"/>
      <c r="OTA95" s="232"/>
      <c r="OTB95" s="232"/>
      <c r="OTC95" s="232"/>
      <c r="OTD95" s="232"/>
      <c r="OTE95" s="232"/>
      <c r="OTF95" s="232"/>
      <c r="OTG95" s="232"/>
      <c r="OTH95" s="232"/>
      <c r="OTI95" s="232"/>
      <c r="OTJ95" s="232"/>
      <c r="OTK95" s="232"/>
      <c r="OTL95" s="232"/>
      <c r="OTM95" s="232"/>
      <c r="OTN95" s="232"/>
      <c r="OTO95" s="232"/>
      <c r="OTP95" s="232"/>
      <c r="OTQ95" s="232"/>
      <c r="OTR95" s="232"/>
      <c r="OTS95" s="232"/>
      <c r="OTT95" s="232"/>
      <c r="OTU95" s="232"/>
      <c r="OTV95" s="232"/>
      <c r="OTW95" s="232"/>
      <c r="OTX95" s="232"/>
      <c r="OTY95" s="232"/>
      <c r="OTZ95" s="232"/>
      <c r="OUA95" s="232"/>
      <c r="OUB95" s="232"/>
      <c r="OUC95" s="232"/>
      <c r="OUD95" s="232"/>
      <c r="OUE95" s="232"/>
      <c r="OUF95" s="232"/>
      <c r="OUG95" s="232"/>
      <c r="OUH95" s="232"/>
      <c r="OUI95" s="232"/>
      <c r="OUJ95" s="232"/>
      <c r="OUK95" s="232"/>
      <c r="OUL95" s="232"/>
      <c r="OUM95" s="232"/>
      <c r="OUN95" s="232"/>
      <c r="OUO95" s="232"/>
      <c r="OUP95" s="232"/>
      <c r="OUQ95" s="232"/>
      <c r="OUR95" s="232"/>
      <c r="OUS95" s="232"/>
      <c r="OUT95" s="232"/>
      <c r="OUU95" s="232"/>
      <c r="OUV95" s="232"/>
      <c r="OUW95" s="232"/>
      <c r="OUX95" s="232"/>
      <c r="OUY95" s="232"/>
      <c r="OUZ95" s="232"/>
      <c r="OVA95" s="232"/>
      <c r="OVB95" s="232"/>
      <c r="OVC95" s="232"/>
      <c r="OVD95" s="232"/>
      <c r="OVE95" s="232"/>
      <c r="OVF95" s="232"/>
      <c r="OVG95" s="232"/>
      <c r="OVH95" s="232"/>
      <c r="OVI95" s="232"/>
      <c r="OVJ95" s="232"/>
      <c r="OVK95" s="232"/>
      <c r="OVL95" s="232"/>
      <c r="OVM95" s="232"/>
      <c r="OVN95" s="232"/>
      <c r="OVO95" s="232"/>
      <c r="OVP95" s="232"/>
      <c r="OVQ95" s="232"/>
      <c r="OVR95" s="232"/>
      <c r="OVS95" s="232"/>
      <c r="OVT95" s="232"/>
      <c r="OVU95" s="232"/>
      <c r="OVV95" s="232"/>
      <c r="OVW95" s="232"/>
      <c r="OVX95" s="232"/>
      <c r="OVY95" s="232"/>
      <c r="OVZ95" s="232"/>
      <c r="OWA95" s="232"/>
      <c r="OWB95" s="232"/>
      <c r="OWC95" s="232"/>
      <c r="OWD95" s="232"/>
      <c r="OWE95" s="232"/>
      <c r="OWF95" s="232"/>
      <c r="OWG95" s="232"/>
      <c r="OWH95" s="232"/>
      <c r="OWI95" s="232"/>
      <c r="OWJ95" s="232"/>
      <c r="OWK95" s="232"/>
      <c r="OWL95" s="232"/>
      <c r="OWM95" s="232"/>
      <c r="OWN95" s="232"/>
      <c r="OWO95" s="232"/>
      <c r="OWP95" s="232"/>
      <c r="OWQ95" s="232"/>
      <c r="OWR95" s="232"/>
      <c r="OWS95" s="232"/>
      <c r="OWT95" s="232"/>
      <c r="OWU95" s="232"/>
      <c r="OWV95" s="232"/>
      <c r="OWW95" s="232"/>
      <c r="OWX95" s="232"/>
      <c r="OWY95" s="232"/>
      <c r="OWZ95" s="232"/>
      <c r="OXA95" s="232"/>
      <c r="OXB95" s="232"/>
      <c r="OXC95" s="232"/>
      <c r="OXD95" s="232"/>
      <c r="OXE95" s="232"/>
      <c r="OXF95" s="232"/>
      <c r="OXG95" s="232"/>
      <c r="OXH95" s="232"/>
      <c r="OXI95" s="232"/>
      <c r="OXJ95" s="232"/>
      <c r="OXK95" s="232"/>
      <c r="OXL95" s="232"/>
      <c r="OXM95" s="232"/>
      <c r="OXN95" s="232"/>
      <c r="OXO95" s="232"/>
      <c r="OXP95" s="232"/>
      <c r="OXQ95" s="232"/>
      <c r="OXR95" s="232"/>
      <c r="OXS95" s="232"/>
      <c r="OXT95" s="232"/>
      <c r="OXU95" s="232"/>
      <c r="OXV95" s="232"/>
      <c r="OXW95" s="232"/>
      <c r="OXX95" s="232"/>
      <c r="OXY95" s="232"/>
      <c r="OXZ95" s="232"/>
      <c r="OYA95" s="232"/>
      <c r="OYB95" s="232"/>
      <c r="OYC95" s="232"/>
      <c r="OYD95" s="232"/>
      <c r="OYE95" s="232"/>
      <c r="OYF95" s="232"/>
      <c r="OYG95" s="232"/>
      <c r="OYH95" s="232"/>
      <c r="OYI95" s="232"/>
      <c r="OYJ95" s="232"/>
      <c r="OYK95" s="232"/>
      <c r="OYL95" s="232"/>
      <c r="OYM95" s="232"/>
      <c r="OYN95" s="232"/>
      <c r="OYO95" s="232"/>
      <c r="OYP95" s="232"/>
      <c r="OYQ95" s="232"/>
      <c r="OYR95" s="232"/>
      <c r="OYS95" s="232"/>
      <c r="OYT95" s="232"/>
      <c r="OYU95" s="232"/>
      <c r="OYV95" s="232"/>
      <c r="OYW95" s="232"/>
      <c r="OYX95" s="232"/>
      <c r="OYY95" s="232"/>
      <c r="OYZ95" s="232"/>
      <c r="OZA95" s="232"/>
      <c r="OZB95" s="232"/>
      <c r="OZC95" s="232"/>
      <c r="OZD95" s="232"/>
      <c r="OZE95" s="232"/>
      <c r="OZF95" s="232"/>
      <c r="OZG95" s="232"/>
      <c r="OZH95" s="232"/>
      <c r="OZI95" s="232"/>
      <c r="OZJ95" s="232"/>
      <c r="OZK95" s="232"/>
      <c r="OZL95" s="232"/>
      <c r="OZM95" s="232"/>
      <c r="OZN95" s="232"/>
      <c r="OZO95" s="232"/>
      <c r="OZP95" s="232"/>
      <c r="OZQ95" s="232"/>
      <c r="OZR95" s="232"/>
      <c r="OZS95" s="232"/>
      <c r="OZT95" s="232"/>
      <c r="OZU95" s="232"/>
      <c r="OZV95" s="232"/>
      <c r="OZW95" s="232"/>
      <c r="OZX95" s="232"/>
      <c r="OZY95" s="232"/>
      <c r="OZZ95" s="232"/>
      <c r="PAA95" s="232"/>
      <c r="PAB95" s="232"/>
      <c r="PAC95" s="232"/>
      <c r="PAD95" s="232"/>
      <c r="PAE95" s="232"/>
      <c r="PAF95" s="232"/>
      <c r="PAG95" s="232"/>
      <c r="PAH95" s="232"/>
      <c r="PAI95" s="232"/>
      <c r="PAJ95" s="232"/>
      <c r="PAK95" s="232"/>
      <c r="PAL95" s="232"/>
      <c r="PAM95" s="232"/>
      <c r="PAN95" s="232"/>
      <c r="PAO95" s="232"/>
      <c r="PAP95" s="232"/>
      <c r="PAQ95" s="232"/>
      <c r="PAR95" s="232"/>
      <c r="PAS95" s="232"/>
      <c r="PAT95" s="232"/>
      <c r="PAU95" s="232"/>
      <c r="PAV95" s="232"/>
      <c r="PAW95" s="232"/>
      <c r="PAX95" s="232"/>
      <c r="PAY95" s="232"/>
      <c r="PAZ95" s="232"/>
      <c r="PBA95" s="232"/>
      <c r="PBB95" s="232"/>
      <c r="PBC95" s="232"/>
      <c r="PBD95" s="232"/>
      <c r="PBE95" s="232"/>
      <c r="PBF95" s="232"/>
      <c r="PBG95" s="232"/>
      <c r="PBH95" s="232"/>
      <c r="PBI95" s="232"/>
      <c r="PBJ95" s="232"/>
      <c r="PBK95" s="232"/>
      <c r="PBL95" s="232"/>
      <c r="PBM95" s="232"/>
      <c r="PBN95" s="232"/>
      <c r="PBO95" s="232"/>
      <c r="PBP95" s="232"/>
      <c r="PBQ95" s="232"/>
      <c r="PBR95" s="232"/>
      <c r="PBS95" s="232"/>
      <c r="PBT95" s="232"/>
      <c r="PBU95" s="232"/>
      <c r="PBV95" s="232"/>
      <c r="PBW95" s="232"/>
      <c r="PBX95" s="232"/>
      <c r="PBY95" s="232"/>
      <c r="PBZ95" s="232"/>
      <c r="PCA95" s="232"/>
      <c r="PCB95" s="232"/>
      <c r="PCC95" s="232"/>
      <c r="PCD95" s="232"/>
      <c r="PCE95" s="232"/>
      <c r="PCF95" s="232"/>
      <c r="PCG95" s="232"/>
      <c r="PCH95" s="232"/>
      <c r="PCI95" s="232"/>
      <c r="PCJ95" s="232"/>
      <c r="PCK95" s="232"/>
      <c r="PCL95" s="232"/>
      <c r="PCM95" s="232"/>
      <c r="PCN95" s="232"/>
      <c r="PCO95" s="232"/>
      <c r="PCP95" s="232"/>
      <c r="PCQ95" s="232"/>
      <c r="PCR95" s="232"/>
      <c r="PCS95" s="232"/>
      <c r="PCT95" s="232"/>
      <c r="PCU95" s="232"/>
      <c r="PCV95" s="232"/>
      <c r="PCW95" s="232"/>
      <c r="PCX95" s="232"/>
      <c r="PCY95" s="232"/>
      <c r="PCZ95" s="232"/>
      <c r="PDA95" s="232"/>
      <c r="PDB95" s="232"/>
      <c r="PDC95" s="232"/>
      <c r="PDD95" s="232"/>
      <c r="PDE95" s="232"/>
      <c r="PDF95" s="232"/>
      <c r="PDG95" s="232"/>
      <c r="PDH95" s="232"/>
      <c r="PDI95" s="232"/>
      <c r="PDJ95" s="232"/>
      <c r="PDK95" s="232"/>
      <c r="PDL95" s="232"/>
      <c r="PDM95" s="232"/>
      <c r="PDN95" s="232"/>
      <c r="PDO95" s="232"/>
      <c r="PDP95" s="232"/>
      <c r="PDQ95" s="232"/>
      <c r="PDR95" s="232"/>
      <c r="PDS95" s="232"/>
      <c r="PDT95" s="232"/>
      <c r="PDU95" s="232"/>
      <c r="PDV95" s="232"/>
      <c r="PDW95" s="232"/>
      <c r="PDX95" s="232"/>
      <c r="PDY95" s="232"/>
      <c r="PDZ95" s="232"/>
      <c r="PEA95" s="232"/>
      <c r="PEB95" s="232"/>
      <c r="PEC95" s="232"/>
      <c r="PED95" s="232"/>
      <c r="PEE95" s="232"/>
      <c r="PEF95" s="232"/>
      <c r="PEG95" s="232"/>
      <c r="PEH95" s="232"/>
      <c r="PEI95" s="232"/>
      <c r="PEJ95" s="232"/>
      <c r="PEK95" s="232"/>
      <c r="PEL95" s="232"/>
      <c r="PEM95" s="232"/>
      <c r="PEN95" s="232"/>
      <c r="PEO95" s="232"/>
      <c r="PEP95" s="232"/>
      <c r="PEQ95" s="232"/>
      <c r="PER95" s="232"/>
      <c r="PES95" s="232"/>
      <c r="PET95" s="232"/>
      <c r="PEU95" s="232"/>
      <c r="PEV95" s="232"/>
      <c r="PEW95" s="232"/>
      <c r="PEX95" s="232"/>
      <c r="PEY95" s="232"/>
      <c r="PEZ95" s="232"/>
      <c r="PFA95" s="232"/>
      <c r="PFB95" s="232"/>
      <c r="PFC95" s="232"/>
      <c r="PFD95" s="232"/>
      <c r="PFE95" s="232"/>
      <c r="PFF95" s="232"/>
      <c r="PFG95" s="232"/>
      <c r="PFH95" s="232"/>
      <c r="PFI95" s="232"/>
      <c r="PFJ95" s="232"/>
      <c r="PFK95" s="232"/>
      <c r="PFL95" s="232"/>
      <c r="PFM95" s="232"/>
      <c r="PFN95" s="232"/>
      <c r="PFO95" s="232"/>
      <c r="PFP95" s="232"/>
      <c r="PFQ95" s="232"/>
      <c r="PFR95" s="232"/>
      <c r="PFS95" s="232"/>
      <c r="PFT95" s="232"/>
      <c r="PFU95" s="232"/>
      <c r="PFV95" s="232"/>
      <c r="PFW95" s="232"/>
      <c r="PFX95" s="232"/>
      <c r="PFY95" s="232"/>
      <c r="PFZ95" s="232"/>
      <c r="PGA95" s="232"/>
      <c r="PGB95" s="232"/>
      <c r="PGC95" s="232"/>
      <c r="PGD95" s="232"/>
      <c r="PGE95" s="232"/>
      <c r="PGF95" s="232"/>
      <c r="PGG95" s="232"/>
      <c r="PGH95" s="232"/>
      <c r="PGI95" s="232"/>
      <c r="PGJ95" s="232"/>
      <c r="PGK95" s="232"/>
      <c r="PGL95" s="232"/>
      <c r="PGM95" s="232"/>
      <c r="PGN95" s="232"/>
      <c r="PGO95" s="232"/>
      <c r="PGP95" s="232"/>
      <c r="PGQ95" s="232"/>
      <c r="PGR95" s="232"/>
      <c r="PGS95" s="232"/>
      <c r="PGT95" s="232"/>
      <c r="PGU95" s="232"/>
      <c r="PGV95" s="232"/>
      <c r="PGW95" s="232"/>
      <c r="PGX95" s="232"/>
      <c r="PGY95" s="232"/>
      <c r="PGZ95" s="232"/>
      <c r="PHA95" s="232"/>
      <c r="PHB95" s="232"/>
      <c r="PHC95" s="232"/>
      <c r="PHD95" s="232"/>
      <c r="PHE95" s="232"/>
      <c r="PHF95" s="232"/>
      <c r="PHG95" s="232"/>
      <c r="PHH95" s="232"/>
      <c r="PHI95" s="232"/>
      <c r="PHJ95" s="232"/>
      <c r="PHK95" s="232"/>
      <c r="PHL95" s="232"/>
      <c r="PHM95" s="232"/>
      <c r="PHN95" s="232"/>
      <c r="PHO95" s="232"/>
      <c r="PHP95" s="232"/>
      <c r="PHQ95" s="232"/>
      <c r="PHR95" s="232"/>
      <c r="PHS95" s="232"/>
      <c r="PHT95" s="232"/>
      <c r="PHU95" s="232"/>
      <c r="PHV95" s="232"/>
      <c r="PHW95" s="232"/>
      <c r="PHX95" s="232"/>
      <c r="PHY95" s="232"/>
      <c r="PHZ95" s="232"/>
      <c r="PIA95" s="232"/>
      <c r="PIB95" s="232"/>
      <c r="PIC95" s="232"/>
      <c r="PID95" s="232"/>
      <c r="PIE95" s="232"/>
      <c r="PIF95" s="232"/>
      <c r="PIG95" s="232"/>
      <c r="PIH95" s="232"/>
      <c r="PII95" s="232"/>
      <c r="PIJ95" s="232"/>
      <c r="PIK95" s="232"/>
      <c r="PIL95" s="232"/>
      <c r="PIM95" s="232"/>
      <c r="PIN95" s="232"/>
      <c r="PIO95" s="232"/>
      <c r="PIP95" s="232"/>
      <c r="PIQ95" s="232"/>
      <c r="PIR95" s="232"/>
      <c r="PIS95" s="232"/>
      <c r="PIT95" s="232"/>
      <c r="PIU95" s="232"/>
      <c r="PIV95" s="232"/>
      <c r="PIW95" s="232"/>
      <c r="PIX95" s="232"/>
      <c r="PIY95" s="232"/>
      <c r="PIZ95" s="232"/>
      <c r="PJA95" s="232"/>
      <c r="PJB95" s="232"/>
      <c r="PJC95" s="232"/>
      <c r="PJD95" s="232"/>
      <c r="PJE95" s="232"/>
      <c r="PJF95" s="232"/>
      <c r="PJG95" s="232"/>
      <c r="PJH95" s="232"/>
      <c r="PJI95" s="232"/>
      <c r="PJJ95" s="232"/>
      <c r="PJK95" s="232"/>
      <c r="PJL95" s="232"/>
      <c r="PJM95" s="232"/>
      <c r="PJN95" s="232"/>
      <c r="PJO95" s="232"/>
      <c r="PJP95" s="232"/>
      <c r="PJQ95" s="232"/>
      <c r="PJR95" s="232"/>
      <c r="PJS95" s="232"/>
      <c r="PJT95" s="232"/>
      <c r="PJU95" s="232"/>
      <c r="PJV95" s="232"/>
      <c r="PJW95" s="232"/>
      <c r="PJX95" s="232"/>
      <c r="PJY95" s="232"/>
      <c r="PJZ95" s="232"/>
      <c r="PKA95" s="232"/>
      <c r="PKB95" s="232"/>
      <c r="PKC95" s="232"/>
      <c r="PKD95" s="232"/>
      <c r="PKE95" s="232"/>
      <c r="PKF95" s="232"/>
      <c r="PKG95" s="232"/>
      <c r="PKH95" s="232"/>
      <c r="PKI95" s="232"/>
      <c r="PKJ95" s="232"/>
      <c r="PKK95" s="232"/>
      <c r="PKL95" s="232"/>
      <c r="PKM95" s="232"/>
      <c r="PKN95" s="232"/>
      <c r="PKO95" s="232"/>
      <c r="PKP95" s="232"/>
      <c r="PKQ95" s="232"/>
      <c r="PKR95" s="232"/>
      <c r="PKS95" s="232"/>
      <c r="PKT95" s="232"/>
      <c r="PKU95" s="232"/>
      <c r="PKV95" s="232"/>
      <c r="PKW95" s="232"/>
      <c r="PKX95" s="232"/>
      <c r="PKY95" s="232"/>
      <c r="PKZ95" s="232"/>
      <c r="PLA95" s="232"/>
      <c r="PLB95" s="232"/>
      <c r="PLC95" s="232"/>
      <c r="PLD95" s="232"/>
      <c r="PLE95" s="232"/>
      <c r="PLF95" s="232"/>
      <c r="PLG95" s="232"/>
      <c r="PLH95" s="232"/>
      <c r="PLI95" s="232"/>
      <c r="PLJ95" s="232"/>
      <c r="PLK95" s="232"/>
      <c r="PLL95" s="232"/>
      <c r="PLM95" s="232"/>
      <c r="PLN95" s="232"/>
      <c r="PLO95" s="232"/>
      <c r="PLP95" s="232"/>
      <c r="PLQ95" s="232"/>
      <c r="PLR95" s="232"/>
      <c r="PLS95" s="232"/>
      <c r="PLT95" s="232"/>
      <c r="PLU95" s="232"/>
      <c r="PLV95" s="232"/>
      <c r="PLW95" s="232"/>
      <c r="PLX95" s="232"/>
      <c r="PLY95" s="232"/>
      <c r="PLZ95" s="232"/>
      <c r="PMA95" s="232"/>
      <c r="PMB95" s="232"/>
      <c r="PMC95" s="232"/>
      <c r="PMD95" s="232"/>
      <c r="PME95" s="232"/>
      <c r="PMF95" s="232"/>
      <c r="PMG95" s="232"/>
      <c r="PMH95" s="232"/>
      <c r="PMI95" s="232"/>
      <c r="PMJ95" s="232"/>
      <c r="PMK95" s="232"/>
      <c r="PML95" s="232"/>
      <c r="PMM95" s="232"/>
      <c r="PMN95" s="232"/>
      <c r="PMO95" s="232"/>
      <c r="PMP95" s="232"/>
      <c r="PMQ95" s="232"/>
      <c r="PMR95" s="232"/>
      <c r="PMS95" s="232"/>
      <c r="PMT95" s="232"/>
      <c r="PMU95" s="232"/>
      <c r="PMV95" s="232"/>
      <c r="PMW95" s="232"/>
      <c r="PMX95" s="232"/>
      <c r="PMY95" s="232"/>
      <c r="PMZ95" s="232"/>
      <c r="PNA95" s="232"/>
      <c r="PNB95" s="232"/>
      <c r="PNC95" s="232"/>
      <c r="PND95" s="232"/>
      <c r="PNE95" s="232"/>
      <c r="PNF95" s="232"/>
      <c r="PNG95" s="232"/>
      <c r="PNH95" s="232"/>
      <c r="PNI95" s="232"/>
      <c r="PNJ95" s="232"/>
      <c r="PNK95" s="232"/>
      <c r="PNL95" s="232"/>
      <c r="PNM95" s="232"/>
      <c r="PNN95" s="232"/>
      <c r="PNO95" s="232"/>
      <c r="PNP95" s="232"/>
      <c r="PNQ95" s="232"/>
      <c r="PNR95" s="232"/>
      <c r="PNS95" s="232"/>
      <c r="PNT95" s="232"/>
      <c r="PNU95" s="232"/>
      <c r="PNV95" s="232"/>
      <c r="PNW95" s="232"/>
      <c r="PNX95" s="232"/>
      <c r="PNY95" s="232"/>
      <c r="PNZ95" s="232"/>
      <c r="POA95" s="232"/>
      <c r="POB95" s="232"/>
      <c r="POC95" s="232"/>
      <c r="POD95" s="232"/>
      <c r="POE95" s="232"/>
      <c r="POF95" s="232"/>
      <c r="POG95" s="232"/>
      <c r="POH95" s="232"/>
      <c r="POI95" s="232"/>
      <c r="POJ95" s="232"/>
      <c r="POK95" s="232"/>
      <c r="POL95" s="232"/>
      <c r="POM95" s="232"/>
      <c r="PON95" s="232"/>
      <c r="POO95" s="232"/>
      <c r="POP95" s="232"/>
      <c r="POQ95" s="232"/>
      <c r="POR95" s="232"/>
      <c r="POS95" s="232"/>
      <c r="POT95" s="232"/>
      <c r="POU95" s="232"/>
      <c r="POV95" s="232"/>
      <c r="POW95" s="232"/>
      <c r="POX95" s="232"/>
      <c r="POY95" s="232"/>
      <c r="POZ95" s="232"/>
      <c r="PPA95" s="232"/>
      <c r="PPB95" s="232"/>
      <c r="PPC95" s="232"/>
      <c r="PPD95" s="232"/>
      <c r="PPE95" s="232"/>
      <c r="PPF95" s="232"/>
      <c r="PPG95" s="232"/>
      <c r="PPH95" s="232"/>
      <c r="PPI95" s="232"/>
      <c r="PPJ95" s="232"/>
      <c r="PPK95" s="232"/>
      <c r="PPL95" s="232"/>
      <c r="PPM95" s="232"/>
      <c r="PPN95" s="232"/>
      <c r="PPO95" s="232"/>
      <c r="PPP95" s="232"/>
      <c r="PPQ95" s="232"/>
      <c r="PPR95" s="232"/>
      <c r="PPS95" s="232"/>
      <c r="PPT95" s="232"/>
      <c r="PPU95" s="232"/>
      <c r="PPV95" s="232"/>
      <c r="PPW95" s="232"/>
      <c r="PPX95" s="232"/>
      <c r="PPY95" s="232"/>
      <c r="PPZ95" s="232"/>
      <c r="PQA95" s="232"/>
      <c r="PQB95" s="232"/>
      <c r="PQC95" s="232"/>
      <c r="PQD95" s="232"/>
      <c r="PQE95" s="232"/>
      <c r="PQF95" s="232"/>
      <c r="PQG95" s="232"/>
      <c r="PQH95" s="232"/>
      <c r="PQI95" s="232"/>
      <c r="PQJ95" s="232"/>
      <c r="PQK95" s="232"/>
      <c r="PQL95" s="232"/>
      <c r="PQM95" s="232"/>
      <c r="PQN95" s="232"/>
      <c r="PQO95" s="232"/>
      <c r="PQP95" s="232"/>
      <c r="PQQ95" s="232"/>
      <c r="PQR95" s="232"/>
      <c r="PQS95" s="232"/>
      <c r="PQT95" s="232"/>
      <c r="PQU95" s="232"/>
      <c r="PQV95" s="232"/>
      <c r="PQW95" s="232"/>
      <c r="PQX95" s="232"/>
      <c r="PQY95" s="232"/>
      <c r="PQZ95" s="232"/>
      <c r="PRA95" s="232"/>
      <c r="PRB95" s="232"/>
      <c r="PRC95" s="232"/>
      <c r="PRD95" s="232"/>
      <c r="PRE95" s="232"/>
      <c r="PRF95" s="232"/>
      <c r="PRG95" s="232"/>
      <c r="PRH95" s="232"/>
      <c r="PRI95" s="232"/>
      <c r="PRJ95" s="232"/>
      <c r="PRK95" s="232"/>
      <c r="PRL95" s="232"/>
      <c r="PRM95" s="232"/>
      <c r="PRN95" s="232"/>
      <c r="PRO95" s="232"/>
      <c r="PRP95" s="232"/>
      <c r="PRQ95" s="232"/>
      <c r="PRR95" s="232"/>
      <c r="PRS95" s="232"/>
      <c r="PRT95" s="232"/>
      <c r="PRU95" s="232"/>
      <c r="PRV95" s="232"/>
      <c r="PRW95" s="232"/>
      <c r="PRX95" s="232"/>
      <c r="PRY95" s="232"/>
      <c r="PRZ95" s="232"/>
      <c r="PSA95" s="232"/>
      <c r="PSB95" s="232"/>
      <c r="PSC95" s="232"/>
      <c r="PSD95" s="232"/>
      <c r="PSE95" s="232"/>
      <c r="PSF95" s="232"/>
      <c r="PSG95" s="232"/>
      <c r="PSH95" s="232"/>
      <c r="PSI95" s="232"/>
      <c r="PSJ95" s="232"/>
      <c r="PSK95" s="232"/>
      <c r="PSL95" s="232"/>
      <c r="PSM95" s="232"/>
      <c r="PSN95" s="232"/>
      <c r="PSO95" s="232"/>
      <c r="PSP95" s="232"/>
      <c r="PSQ95" s="232"/>
      <c r="PSR95" s="232"/>
      <c r="PSS95" s="232"/>
      <c r="PST95" s="232"/>
      <c r="PSU95" s="232"/>
      <c r="PSV95" s="232"/>
      <c r="PSW95" s="232"/>
      <c r="PSX95" s="232"/>
      <c r="PSY95" s="232"/>
      <c r="PSZ95" s="232"/>
      <c r="PTA95" s="232"/>
      <c r="PTB95" s="232"/>
      <c r="PTC95" s="232"/>
      <c r="PTD95" s="232"/>
      <c r="PTE95" s="232"/>
      <c r="PTF95" s="232"/>
      <c r="PTG95" s="232"/>
      <c r="PTH95" s="232"/>
      <c r="PTI95" s="232"/>
      <c r="PTJ95" s="232"/>
      <c r="PTK95" s="232"/>
      <c r="PTL95" s="232"/>
      <c r="PTM95" s="232"/>
      <c r="PTN95" s="232"/>
      <c r="PTO95" s="232"/>
      <c r="PTP95" s="232"/>
      <c r="PTQ95" s="232"/>
      <c r="PTR95" s="232"/>
      <c r="PTS95" s="232"/>
      <c r="PTT95" s="232"/>
      <c r="PTU95" s="232"/>
      <c r="PTV95" s="232"/>
      <c r="PTW95" s="232"/>
      <c r="PTX95" s="232"/>
      <c r="PTY95" s="232"/>
      <c r="PTZ95" s="232"/>
      <c r="PUA95" s="232"/>
      <c r="PUB95" s="232"/>
      <c r="PUC95" s="232"/>
      <c r="PUD95" s="232"/>
      <c r="PUE95" s="232"/>
      <c r="PUF95" s="232"/>
      <c r="PUG95" s="232"/>
      <c r="PUH95" s="232"/>
      <c r="PUI95" s="232"/>
      <c r="PUJ95" s="232"/>
      <c r="PUK95" s="232"/>
      <c r="PUL95" s="232"/>
      <c r="PUM95" s="232"/>
      <c r="PUN95" s="232"/>
      <c r="PUO95" s="232"/>
      <c r="PUP95" s="232"/>
      <c r="PUQ95" s="232"/>
      <c r="PUR95" s="232"/>
      <c r="PUS95" s="232"/>
      <c r="PUT95" s="232"/>
      <c r="PUU95" s="232"/>
      <c r="PUV95" s="232"/>
      <c r="PUW95" s="232"/>
      <c r="PUX95" s="232"/>
      <c r="PUY95" s="232"/>
      <c r="PUZ95" s="232"/>
      <c r="PVA95" s="232"/>
      <c r="PVB95" s="232"/>
      <c r="PVC95" s="232"/>
      <c r="PVD95" s="232"/>
      <c r="PVE95" s="232"/>
      <c r="PVF95" s="232"/>
      <c r="PVG95" s="232"/>
      <c r="PVH95" s="232"/>
      <c r="PVI95" s="232"/>
      <c r="PVJ95" s="232"/>
      <c r="PVK95" s="232"/>
      <c r="PVL95" s="232"/>
      <c r="PVM95" s="232"/>
      <c r="PVN95" s="232"/>
      <c r="PVO95" s="232"/>
      <c r="PVP95" s="232"/>
      <c r="PVQ95" s="232"/>
      <c r="PVR95" s="232"/>
      <c r="PVS95" s="232"/>
      <c r="PVT95" s="232"/>
      <c r="PVU95" s="232"/>
      <c r="PVV95" s="232"/>
      <c r="PVW95" s="232"/>
      <c r="PVX95" s="232"/>
      <c r="PVY95" s="232"/>
      <c r="PVZ95" s="232"/>
      <c r="PWA95" s="232"/>
      <c r="PWB95" s="232"/>
      <c r="PWC95" s="232"/>
      <c r="PWD95" s="232"/>
      <c r="PWE95" s="232"/>
      <c r="PWF95" s="232"/>
      <c r="PWG95" s="232"/>
      <c r="PWH95" s="232"/>
      <c r="PWI95" s="232"/>
      <c r="PWJ95" s="232"/>
      <c r="PWK95" s="232"/>
      <c r="PWL95" s="232"/>
      <c r="PWM95" s="232"/>
      <c r="PWN95" s="232"/>
      <c r="PWO95" s="232"/>
      <c r="PWP95" s="232"/>
      <c r="PWQ95" s="232"/>
      <c r="PWR95" s="232"/>
      <c r="PWS95" s="232"/>
      <c r="PWT95" s="232"/>
      <c r="PWU95" s="232"/>
      <c r="PWV95" s="232"/>
      <c r="PWW95" s="232"/>
      <c r="PWX95" s="232"/>
      <c r="PWY95" s="232"/>
      <c r="PWZ95" s="232"/>
      <c r="PXA95" s="232"/>
      <c r="PXB95" s="232"/>
      <c r="PXC95" s="232"/>
      <c r="PXD95" s="232"/>
      <c r="PXE95" s="232"/>
      <c r="PXF95" s="232"/>
      <c r="PXG95" s="232"/>
      <c r="PXH95" s="232"/>
      <c r="PXI95" s="232"/>
      <c r="PXJ95" s="232"/>
      <c r="PXK95" s="232"/>
      <c r="PXL95" s="232"/>
      <c r="PXM95" s="232"/>
      <c r="PXN95" s="232"/>
      <c r="PXO95" s="232"/>
      <c r="PXP95" s="232"/>
      <c r="PXQ95" s="232"/>
      <c r="PXR95" s="232"/>
      <c r="PXS95" s="232"/>
      <c r="PXT95" s="232"/>
      <c r="PXU95" s="232"/>
      <c r="PXV95" s="232"/>
      <c r="PXW95" s="232"/>
      <c r="PXX95" s="232"/>
      <c r="PXY95" s="232"/>
      <c r="PXZ95" s="232"/>
      <c r="PYA95" s="232"/>
      <c r="PYB95" s="232"/>
      <c r="PYC95" s="232"/>
      <c r="PYD95" s="232"/>
      <c r="PYE95" s="232"/>
      <c r="PYF95" s="232"/>
      <c r="PYG95" s="232"/>
      <c r="PYH95" s="232"/>
      <c r="PYI95" s="232"/>
      <c r="PYJ95" s="232"/>
      <c r="PYK95" s="232"/>
      <c r="PYL95" s="232"/>
      <c r="PYM95" s="232"/>
      <c r="PYN95" s="232"/>
      <c r="PYO95" s="232"/>
      <c r="PYP95" s="232"/>
      <c r="PYQ95" s="232"/>
      <c r="PYR95" s="232"/>
      <c r="PYS95" s="232"/>
      <c r="PYT95" s="232"/>
      <c r="PYU95" s="232"/>
      <c r="PYV95" s="232"/>
      <c r="PYW95" s="232"/>
      <c r="PYX95" s="232"/>
      <c r="PYY95" s="232"/>
      <c r="PYZ95" s="232"/>
      <c r="PZA95" s="232"/>
      <c r="PZB95" s="232"/>
      <c r="PZC95" s="232"/>
      <c r="PZD95" s="232"/>
      <c r="PZE95" s="232"/>
      <c r="PZF95" s="232"/>
      <c r="PZG95" s="232"/>
      <c r="PZH95" s="232"/>
      <c r="PZI95" s="232"/>
      <c r="PZJ95" s="232"/>
      <c r="PZK95" s="232"/>
      <c r="PZL95" s="232"/>
      <c r="PZM95" s="232"/>
      <c r="PZN95" s="232"/>
      <c r="PZO95" s="232"/>
      <c r="PZP95" s="232"/>
      <c r="PZQ95" s="232"/>
      <c r="PZR95" s="232"/>
      <c r="PZS95" s="232"/>
      <c r="PZT95" s="232"/>
      <c r="PZU95" s="232"/>
      <c r="PZV95" s="232"/>
      <c r="PZW95" s="232"/>
      <c r="PZX95" s="232"/>
      <c r="PZY95" s="232"/>
      <c r="PZZ95" s="232"/>
      <c r="QAA95" s="232"/>
      <c r="QAB95" s="232"/>
      <c r="QAC95" s="232"/>
      <c r="QAD95" s="232"/>
      <c r="QAE95" s="232"/>
      <c r="QAF95" s="232"/>
      <c r="QAG95" s="232"/>
      <c r="QAH95" s="232"/>
      <c r="QAI95" s="232"/>
      <c r="QAJ95" s="232"/>
      <c r="QAK95" s="232"/>
      <c r="QAL95" s="232"/>
      <c r="QAM95" s="232"/>
      <c r="QAN95" s="232"/>
      <c r="QAO95" s="232"/>
      <c r="QAP95" s="232"/>
      <c r="QAQ95" s="232"/>
      <c r="QAR95" s="232"/>
      <c r="QAS95" s="232"/>
      <c r="QAT95" s="232"/>
      <c r="QAU95" s="232"/>
      <c r="QAV95" s="232"/>
      <c r="QAW95" s="232"/>
      <c r="QAX95" s="232"/>
      <c r="QAY95" s="232"/>
      <c r="QAZ95" s="232"/>
      <c r="QBA95" s="232"/>
      <c r="QBB95" s="232"/>
      <c r="QBC95" s="232"/>
      <c r="QBD95" s="232"/>
      <c r="QBE95" s="232"/>
      <c r="QBF95" s="232"/>
      <c r="QBG95" s="232"/>
      <c r="QBH95" s="232"/>
      <c r="QBI95" s="232"/>
      <c r="QBJ95" s="232"/>
      <c r="QBK95" s="232"/>
      <c r="QBL95" s="232"/>
      <c r="QBM95" s="232"/>
      <c r="QBN95" s="232"/>
      <c r="QBO95" s="232"/>
      <c r="QBP95" s="232"/>
      <c r="QBQ95" s="232"/>
      <c r="QBR95" s="232"/>
      <c r="QBS95" s="232"/>
      <c r="QBT95" s="232"/>
      <c r="QBU95" s="232"/>
      <c r="QBV95" s="232"/>
      <c r="QBW95" s="232"/>
      <c r="QBX95" s="232"/>
      <c r="QBY95" s="232"/>
      <c r="QBZ95" s="232"/>
      <c r="QCA95" s="232"/>
      <c r="QCB95" s="232"/>
      <c r="QCC95" s="232"/>
      <c r="QCD95" s="232"/>
      <c r="QCE95" s="232"/>
      <c r="QCF95" s="232"/>
      <c r="QCG95" s="232"/>
      <c r="QCH95" s="232"/>
      <c r="QCI95" s="232"/>
      <c r="QCJ95" s="232"/>
      <c r="QCK95" s="232"/>
      <c r="QCL95" s="232"/>
      <c r="QCM95" s="232"/>
      <c r="QCN95" s="232"/>
      <c r="QCO95" s="232"/>
      <c r="QCP95" s="232"/>
      <c r="QCQ95" s="232"/>
      <c r="QCR95" s="232"/>
      <c r="QCS95" s="232"/>
      <c r="QCT95" s="232"/>
      <c r="QCU95" s="232"/>
      <c r="QCV95" s="232"/>
      <c r="QCW95" s="232"/>
      <c r="QCX95" s="232"/>
      <c r="QCY95" s="232"/>
      <c r="QCZ95" s="232"/>
      <c r="QDA95" s="232"/>
      <c r="QDB95" s="232"/>
      <c r="QDC95" s="232"/>
      <c r="QDD95" s="232"/>
      <c r="QDE95" s="232"/>
      <c r="QDF95" s="232"/>
      <c r="QDG95" s="232"/>
      <c r="QDH95" s="232"/>
      <c r="QDI95" s="232"/>
      <c r="QDJ95" s="232"/>
      <c r="QDK95" s="232"/>
      <c r="QDL95" s="232"/>
      <c r="QDM95" s="232"/>
      <c r="QDN95" s="232"/>
      <c r="QDO95" s="232"/>
      <c r="QDP95" s="232"/>
      <c r="QDQ95" s="232"/>
      <c r="QDR95" s="232"/>
      <c r="QDS95" s="232"/>
      <c r="QDT95" s="232"/>
      <c r="QDU95" s="232"/>
      <c r="QDV95" s="232"/>
      <c r="QDW95" s="232"/>
      <c r="QDX95" s="232"/>
      <c r="QDY95" s="232"/>
      <c r="QDZ95" s="232"/>
      <c r="QEA95" s="232"/>
      <c r="QEB95" s="232"/>
      <c r="QEC95" s="232"/>
      <c r="QED95" s="232"/>
      <c r="QEE95" s="232"/>
      <c r="QEF95" s="232"/>
      <c r="QEG95" s="232"/>
      <c r="QEH95" s="232"/>
      <c r="QEI95" s="232"/>
      <c r="QEJ95" s="232"/>
      <c r="QEK95" s="232"/>
      <c r="QEL95" s="232"/>
      <c r="QEM95" s="232"/>
      <c r="QEN95" s="232"/>
      <c r="QEO95" s="232"/>
      <c r="QEP95" s="232"/>
      <c r="QEQ95" s="232"/>
      <c r="QER95" s="232"/>
      <c r="QES95" s="232"/>
      <c r="QET95" s="232"/>
      <c r="QEU95" s="232"/>
      <c r="QEV95" s="232"/>
      <c r="QEW95" s="232"/>
      <c r="QEX95" s="232"/>
      <c r="QEY95" s="232"/>
      <c r="QEZ95" s="232"/>
      <c r="QFA95" s="232"/>
      <c r="QFB95" s="232"/>
      <c r="QFC95" s="232"/>
      <c r="QFD95" s="232"/>
      <c r="QFE95" s="232"/>
      <c r="QFF95" s="232"/>
      <c r="QFG95" s="232"/>
      <c r="QFH95" s="232"/>
      <c r="QFI95" s="232"/>
      <c r="QFJ95" s="232"/>
      <c r="QFK95" s="232"/>
      <c r="QFL95" s="232"/>
      <c r="QFM95" s="232"/>
      <c r="QFN95" s="232"/>
      <c r="QFO95" s="232"/>
      <c r="QFP95" s="232"/>
      <c r="QFQ95" s="232"/>
      <c r="QFR95" s="232"/>
      <c r="QFS95" s="232"/>
      <c r="QFT95" s="232"/>
      <c r="QFU95" s="232"/>
      <c r="QFV95" s="232"/>
      <c r="QFW95" s="232"/>
      <c r="QFX95" s="232"/>
      <c r="QFY95" s="232"/>
      <c r="QFZ95" s="232"/>
      <c r="QGA95" s="232"/>
      <c r="QGB95" s="232"/>
      <c r="QGC95" s="232"/>
      <c r="QGD95" s="232"/>
      <c r="QGE95" s="232"/>
      <c r="QGF95" s="232"/>
      <c r="QGG95" s="232"/>
      <c r="QGH95" s="232"/>
      <c r="QGI95" s="232"/>
      <c r="QGJ95" s="232"/>
      <c r="QGK95" s="232"/>
      <c r="QGL95" s="232"/>
      <c r="QGM95" s="232"/>
      <c r="QGN95" s="232"/>
      <c r="QGO95" s="232"/>
      <c r="QGP95" s="232"/>
      <c r="QGQ95" s="232"/>
      <c r="QGR95" s="232"/>
      <c r="QGS95" s="232"/>
      <c r="QGT95" s="232"/>
      <c r="QGU95" s="232"/>
      <c r="QGV95" s="232"/>
      <c r="QGW95" s="232"/>
      <c r="QGX95" s="232"/>
      <c r="QGY95" s="232"/>
      <c r="QGZ95" s="232"/>
      <c r="QHA95" s="232"/>
      <c r="QHB95" s="232"/>
      <c r="QHC95" s="232"/>
      <c r="QHD95" s="232"/>
      <c r="QHE95" s="232"/>
      <c r="QHF95" s="232"/>
      <c r="QHG95" s="232"/>
      <c r="QHH95" s="232"/>
      <c r="QHI95" s="232"/>
      <c r="QHJ95" s="232"/>
      <c r="QHK95" s="232"/>
      <c r="QHL95" s="232"/>
      <c r="QHM95" s="232"/>
      <c r="QHN95" s="232"/>
      <c r="QHO95" s="232"/>
      <c r="QHP95" s="232"/>
      <c r="QHQ95" s="232"/>
      <c r="QHR95" s="232"/>
      <c r="QHS95" s="232"/>
      <c r="QHT95" s="232"/>
      <c r="QHU95" s="232"/>
      <c r="QHV95" s="232"/>
      <c r="QHW95" s="232"/>
      <c r="QHX95" s="232"/>
      <c r="QHY95" s="232"/>
      <c r="QHZ95" s="232"/>
      <c r="QIA95" s="232"/>
      <c r="QIB95" s="232"/>
      <c r="QIC95" s="232"/>
      <c r="QID95" s="232"/>
      <c r="QIE95" s="232"/>
      <c r="QIF95" s="232"/>
      <c r="QIG95" s="232"/>
      <c r="QIH95" s="232"/>
      <c r="QII95" s="232"/>
      <c r="QIJ95" s="232"/>
      <c r="QIK95" s="232"/>
      <c r="QIL95" s="232"/>
      <c r="QIM95" s="232"/>
      <c r="QIN95" s="232"/>
      <c r="QIO95" s="232"/>
      <c r="QIP95" s="232"/>
      <c r="QIQ95" s="232"/>
      <c r="QIR95" s="232"/>
      <c r="QIS95" s="232"/>
      <c r="QIT95" s="232"/>
      <c r="QIU95" s="232"/>
      <c r="QIV95" s="232"/>
      <c r="QIW95" s="232"/>
      <c r="QIX95" s="232"/>
      <c r="QIY95" s="232"/>
      <c r="QIZ95" s="232"/>
      <c r="QJA95" s="232"/>
      <c r="QJB95" s="232"/>
      <c r="QJC95" s="232"/>
      <c r="QJD95" s="232"/>
      <c r="QJE95" s="232"/>
      <c r="QJF95" s="232"/>
      <c r="QJG95" s="232"/>
      <c r="QJH95" s="232"/>
      <c r="QJI95" s="232"/>
      <c r="QJJ95" s="232"/>
      <c r="QJK95" s="232"/>
      <c r="QJL95" s="232"/>
      <c r="QJM95" s="232"/>
      <c r="QJN95" s="232"/>
      <c r="QJO95" s="232"/>
      <c r="QJP95" s="232"/>
      <c r="QJQ95" s="232"/>
      <c r="QJR95" s="232"/>
      <c r="QJS95" s="232"/>
      <c r="QJT95" s="232"/>
      <c r="QJU95" s="232"/>
      <c r="QJV95" s="232"/>
      <c r="QJW95" s="232"/>
      <c r="QJX95" s="232"/>
      <c r="QJY95" s="232"/>
      <c r="QJZ95" s="232"/>
      <c r="QKA95" s="232"/>
      <c r="QKB95" s="232"/>
      <c r="QKC95" s="232"/>
      <c r="QKD95" s="232"/>
      <c r="QKE95" s="232"/>
      <c r="QKF95" s="232"/>
      <c r="QKG95" s="232"/>
      <c r="QKH95" s="232"/>
      <c r="QKI95" s="232"/>
      <c r="QKJ95" s="232"/>
      <c r="QKK95" s="232"/>
      <c r="QKL95" s="232"/>
      <c r="QKM95" s="232"/>
      <c r="QKN95" s="232"/>
      <c r="QKO95" s="232"/>
      <c r="QKP95" s="232"/>
      <c r="QKQ95" s="232"/>
      <c r="QKR95" s="232"/>
      <c r="QKS95" s="232"/>
      <c r="QKT95" s="232"/>
      <c r="QKU95" s="232"/>
      <c r="QKV95" s="232"/>
      <c r="QKW95" s="232"/>
      <c r="QKX95" s="232"/>
      <c r="QKY95" s="232"/>
      <c r="QKZ95" s="232"/>
      <c r="QLA95" s="232"/>
      <c r="QLB95" s="232"/>
      <c r="QLC95" s="232"/>
      <c r="QLD95" s="232"/>
      <c r="QLE95" s="232"/>
      <c r="QLF95" s="232"/>
      <c r="QLG95" s="232"/>
      <c r="QLH95" s="232"/>
      <c r="QLI95" s="232"/>
      <c r="QLJ95" s="232"/>
      <c r="QLK95" s="232"/>
      <c r="QLL95" s="232"/>
      <c r="QLM95" s="232"/>
      <c r="QLN95" s="232"/>
      <c r="QLO95" s="232"/>
      <c r="QLP95" s="232"/>
      <c r="QLQ95" s="232"/>
      <c r="QLR95" s="232"/>
      <c r="QLS95" s="232"/>
      <c r="QLT95" s="232"/>
      <c r="QLU95" s="232"/>
      <c r="QLV95" s="232"/>
      <c r="QLW95" s="232"/>
      <c r="QLX95" s="232"/>
      <c r="QLY95" s="232"/>
      <c r="QLZ95" s="232"/>
      <c r="QMA95" s="232"/>
      <c r="QMB95" s="232"/>
      <c r="QMC95" s="232"/>
      <c r="QMD95" s="232"/>
      <c r="QME95" s="232"/>
      <c r="QMF95" s="232"/>
      <c r="QMG95" s="232"/>
      <c r="QMH95" s="232"/>
      <c r="QMI95" s="232"/>
      <c r="QMJ95" s="232"/>
      <c r="QMK95" s="232"/>
      <c r="QML95" s="232"/>
      <c r="QMM95" s="232"/>
      <c r="QMN95" s="232"/>
      <c r="QMO95" s="232"/>
      <c r="QMP95" s="232"/>
      <c r="QMQ95" s="232"/>
      <c r="QMR95" s="232"/>
      <c r="QMS95" s="232"/>
      <c r="QMT95" s="232"/>
      <c r="QMU95" s="232"/>
      <c r="QMV95" s="232"/>
      <c r="QMW95" s="232"/>
      <c r="QMX95" s="232"/>
      <c r="QMY95" s="232"/>
      <c r="QMZ95" s="232"/>
      <c r="QNA95" s="232"/>
      <c r="QNB95" s="232"/>
      <c r="QNC95" s="232"/>
      <c r="QND95" s="232"/>
      <c r="QNE95" s="232"/>
      <c r="QNF95" s="232"/>
      <c r="QNG95" s="232"/>
      <c r="QNH95" s="232"/>
      <c r="QNI95" s="232"/>
      <c r="QNJ95" s="232"/>
      <c r="QNK95" s="232"/>
      <c r="QNL95" s="232"/>
      <c r="QNM95" s="232"/>
      <c r="QNN95" s="232"/>
      <c r="QNO95" s="232"/>
      <c r="QNP95" s="232"/>
      <c r="QNQ95" s="232"/>
      <c r="QNR95" s="232"/>
      <c r="QNS95" s="232"/>
      <c r="QNT95" s="232"/>
      <c r="QNU95" s="232"/>
      <c r="QNV95" s="232"/>
      <c r="QNW95" s="232"/>
      <c r="QNX95" s="232"/>
      <c r="QNY95" s="232"/>
      <c r="QNZ95" s="232"/>
      <c r="QOA95" s="232"/>
      <c r="QOB95" s="232"/>
      <c r="QOC95" s="232"/>
      <c r="QOD95" s="232"/>
      <c r="QOE95" s="232"/>
      <c r="QOF95" s="232"/>
      <c r="QOG95" s="232"/>
      <c r="QOH95" s="232"/>
      <c r="QOI95" s="232"/>
      <c r="QOJ95" s="232"/>
      <c r="QOK95" s="232"/>
      <c r="QOL95" s="232"/>
      <c r="QOM95" s="232"/>
      <c r="QON95" s="232"/>
      <c r="QOO95" s="232"/>
      <c r="QOP95" s="232"/>
      <c r="QOQ95" s="232"/>
      <c r="QOR95" s="232"/>
      <c r="QOS95" s="232"/>
      <c r="QOT95" s="232"/>
      <c r="QOU95" s="232"/>
      <c r="QOV95" s="232"/>
      <c r="QOW95" s="232"/>
      <c r="QOX95" s="232"/>
      <c r="QOY95" s="232"/>
      <c r="QOZ95" s="232"/>
      <c r="QPA95" s="232"/>
      <c r="QPB95" s="232"/>
      <c r="QPC95" s="232"/>
      <c r="QPD95" s="232"/>
      <c r="QPE95" s="232"/>
      <c r="QPF95" s="232"/>
      <c r="QPG95" s="232"/>
      <c r="QPH95" s="232"/>
      <c r="QPI95" s="232"/>
      <c r="QPJ95" s="232"/>
      <c r="QPK95" s="232"/>
      <c r="QPL95" s="232"/>
      <c r="QPM95" s="232"/>
      <c r="QPN95" s="232"/>
      <c r="QPO95" s="232"/>
      <c r="QPP95" s="232"/>
      <c r="QPQ95" s="232"/>
      <c r="QPR95" s="232"/>
      <c r="QPS95" s="232"/>
      <c r="QPT95" s="232"/>
      <c r="QPU95" s="232"/>
      <c r="QPV95" s="232"/>
      <c r="QPW95" s="232"/>
      <c r="QPX95" s="232"/>
      <c r="QPY95" s="232"/>
      <c r="QPZ95" s="232"/>
      <c r="QQA95" s="232"/>
      <c r="QQB95" s="232"/>
      <c r="QQC95" s="232"/>
      <c r="QQD95" s="232"/>
      <c r="QQE95" s="232"/>
      <c r="QQF95" s="232"/>
      <c r="QQG95" s="232"/>
      <c r="QQH95" s="232"/>
      <c r="QQI95" s="232"/>
      <c r="QQJ95" s="232"/>
      <c r="QQK95" s="232"/>
      <c r="QQL95" s="232"/>
      <c r="QQM95" s="232"/>
      <c r="QQN95" s="232"/>
      <c r="QQO95" s="232"/>
      <c r="QQP95" s="232"/>
      <c r="QQQ95" s="232"/>
      <c r="QQR95" s="232"/>
      <c r="QQS95" s="232"/>
      <c r="QQT95" s="232"/>
      <c r="QQU95" s="232"/>
      <c r="QQV95" s="232"/>
      <c r="QQW95" s="232"/>
      <c r="QQX95" s="232"/>
      <c r="QQY95" s="232"/>
      <c r="QQZ95" s="232"/>
      <c r="QRA95" s="232"/>
      <c r="QRB95" s="232"/>
      <c r="QRC95" s="232"/>
      <c r="QRD95" s="232"/>
      <c r="QRE95" s="232"/>
      <c r="QRF95" s="232"/>
      <c r="QRG95" s="232"/>
      <c r="QRH95" s="232"/>
      <c r="QRI95" s="232"/>
      <c r="QRJ95" s="232"/>
      <c r="QRK95" s="232"/>
      <c r="QRL95" s="232"/>
      <c r="QRM95" s="232"/>
      <c r="QRN95" s="232"/>
      <c r="QRO95" s="232"/>
      <c r="QRP95" s="232"/>
      <c r="QRQ95" s="232"/>
      <c r="QRR95" s="232"/>
      <c r="QRS95" s="232"/>
      <c r="QRT95" s="232"/>
      <c r="QRU95" s="232"/>
      <c r="QRV95" s="232"/>
      <c r="QRW95" s="232"/>
      <c r="QRX95" s="232"/>
      <c r="QRY95" s="232"/>
      <c r="QRZ95" s="232"/>
      <c r="QSA95" s="232"/>
      <c r="QSB95" s="232"/>
      <c r="QSC95" s="232"/>
      <c r="QSD95" s="232"/>
      <c r="QSE95" s="232"/>
      <c r="QSF95" s="232"/>
      <c r="QSG95" s="232"/>
      <c r="QSH95" s="232"/>
      <c r="QSI95" s="232"/>
      <c r="QSJ95" s="232"/>
      <c r="QSK95" s="232"/>
      <c r="QSL95" s="232"/>
      <c r="QSM95" s="232"/>
      <c r="QSN95" s="232"/>
      <c r="QSO95" s="232"/>
      <c r="QSP95" s="232"/>
      <c r="QSQ95" s="232"/>
      <c r="QSR95" s="232"/>
      <c r="QSS95" s="232"/>
      <c r="QST95" s="232"/>
      <c r="QSU95" s="232"/>
      <c r="QSV95" s="232"/>
      <c r="QSW95" s="232"/>
      <c r="QSX95" s="232"/>
      <c r="QSY95" s="232"/>
      <c r="QSZ95" s="232"/>
      <c r="QTA95" s="232"/>
      <c r="QTB95" s="232"/>
      <c r="QTC95" s="232"/>
      <c r="QTD95" s="232"/>
      <c r="QTE95" s="232"/>
      <c r="QTF95" s="232"/>
      <c r="QTG95" s="232"/>
      <c r="QTH95" s="232"/>
      <c r="QTI95" s="232"/>
      <c r="QTJ95" s="232"/>
      <c r="QTK95" s="232"/>
      <c r="QTL95" s="232"/>
      <c r="QTM95" s="232"/>
      <c r="QTN95" s="232"/>
      <c r="QTO95" s="232"/>
      <c r="QTP95" s="232"/>
      <c r="QTQ95" s="232"/>
      <c r="QTR95" s="232"/>
      <c r="QTS95" s="232"/>
      <c r="QTT95" s="232"/>
      <c r="QTU95" s="232"/>
      <c r="QTV95" s="232"/>
      <c r="QTW95" s="232"/>
      <c r="QTX95" s="232"/>
      <c r="QTY95" s="232"/>
      <c r="QTZ95" s="232"/>
      <c r="QUA95" s="232"/>
      <c r="QUB95" s="232"/>
      <c r="QUC95" s="232"/>
      <c r="QUD95" s="232"/>
      <c r="QUE95" s="232"/>
      <c r="QUF95" s="232"/>
      <c r="QUG95" s="232"/>
      <c r="QUH95" s="232"/>
      <c r="QUI95" s="232"/>
      <c r="QUJ95" s="232"/>
      <c r="QUK95" s="232"/>
      <c r="QUL95" s="232"/>
      <c r="QUM95" s="232"/>
      <c r="QUN95" s="232"/>
      <c r="QUO95" s="232"/>
      <c r="QUP95" s="232"/>
      <c r="QUQ95" s="232"/>
      <c r="QUR95" s="232"/>
      <c r="QUS95" s="232"/>
      <c r="QUT95" s="232"/>
      <c r="QUU95" s="232"/>
      <c r="QUV95" s="232"/>
      <c r="QUW95" s="232"/>
      <c r="QUX95" s="232"/>
      <c r="QUY95" s="232"/>
      <c r="QUZ95" s="232"/>
      <c r="QVA95" s="232"/>
      <c r="QVB95" s="232"/>
      <c r="QVC95" s="232"/>
      <c r="QVD95" s="232"/>
      <c r="QVE95" s="232"/>
      <c r="QVF95" s="232"/>
      <c r="QVG95" s="232"/>
      <c r="QVH95" s="232"/>
      <c r="QVI95" s="232"/>
      <c r="QVJ95" s="232"/>
      <c r="QVK95" s="232"/>
      <c r="QVL95" s="232"/>
      <c r="QVM95" s="232"/>
      <c r="QVN95" s="232"/>
      <c r="QVO95" s="232"/>
      <c r="QVP95" s="232"/>
      <c r="QVQ95" s="232"/>
      <c r="QVR95" s="232"/>
      <c r="QVS95" s="232"/>
      <c r="QVT95" s="232"/>
      <c r="QVU95" s="232"/>
      <c r="QVV95" s="232"/>
      <c r="QVW95" s="232"/>
      <c r="QVX95" s="232"/>
      <c r="QVY95" s="232"/>
      <c r="QVZ95" s="232"/>
      <c r="QWA95" s="232"/>
      <c r="QWB95" s="232"/>
      <c r="QWC95" s="232"/>
      <c r="QWD95" s="232"/>
      <c r="QWE95" s="232"/>
      <c r="QWF95" s="232"/>
      <c r="QWG95" s="232"/>
      <c r="QWH95" s="232"/>
      <c r="QWI95" s="232"/>
      <c r="QWJ95" s="232"/>
      <c r="QWK95" s="232"/>
      <c r="QWL95" s="232"/>
      <c r="QWM95" s="232"/>
      <c r="QWN95" s="232"/>
      <c r="QWO95" s="232"/>
      <c r="QWP95" s="232"/>
      <c r="QWQ95" s="232"/>
      <c r="QWR95" s="232"/>
      <c r="QWS95" s="232"/>
      <c r="QWT95" s="232"/>
      <c r="QWU95" s="232"/>
      <c r="QWV95" s="232"/>
      <c r="QWW95" s="232"/>
      <c r="QWX95" s="232"/>
      <c r="QWY95" s="232"/>
      <c r="QWZ95" s="232"/>
      <c r="QXA95" s="232"/>
      <c r="QXB95" s="232"/>
      <c r="QXC95" s="232"/>
      <c r="QXD95" s="232"/>
      <c r="QXE95" s="232"/>
      <c r="QXF95" s="232"/>
      <c r="QXG95" s="232"/>
      <c r="QXH95" s="232"/>
      <c r="QXI95" s="232"/>
      <c r="QXJ95" s="232"/>
      <c r="QXK95" s="232"/>
      <c r="QXL95" s="232"/>
      <c r="QXM95" s="232"/>
      <c r="QXN95" s="232"/>
      <c r="QXO95" s="232"/>
      <c r="QXP95" s="232"/>
      <c r="QXQ95" s="232"/>
      <c r="QXR95" s="232"/>
      <c r="QXS95" s="232"/>
      <c r="QXT95" s="232"/>
      <c r="QXU95" s="232"/>
      <c r="QXV95" s="232"/>
      <c r="QXW95" s="232"/>
      <c r="QXX95" s="232"/>
      <c r="QXY95" s="232"/>
      <c r="QXZ95" s="232"/>
      <c r="QYA95" s="232"/>
      <c r="QYB95" s="232"/>
      <c r="QYC95" s="232"/>
      <c r="QYD95" s="232"/>
      <c r="QYE95" s="232"/>
      <c r="QYF95" s="232"/>
      <c r="QYG95" s="232"/>
      <c r="QYH95" s="232"/>
      <c r="QYI95" s="232"/>
      <c r="QYJ95" s="232"/>
      <c r="QYK95" s="232"/>
      <c r="QYL95" s="232"/>
      <c r="QYM95" s="232"/>
      <c r="QYN95" s="232"/>
      <c r="QYO95" s="232"/>
      <c r="QYP95" s="232"/>
      <c r="QYQ95" s="232"/>
      <c r="QYR95" s="232"/>
      <c r="QYS95" s="232"/>
      <c r="QYT95" s="232"/>
      <c r="QYU95" s="232"/>
      <c r="QYV95" s="232"/>
      <c r="QYW95" s="232"/>
      <c r="QYX95" s="232"/>
      <c r="QYY95" s="232"/>
      <c r="QYZ95" s="232"/>
      <c r="QZA95" s="232"/>
      <c r="QZB95" s="232"/>
      <c r="QZC95" s="232"/>
      <c r="QZD95" s="232"/>
      <c r="QZE95" s="232"/>
      <c r="QZF95" s="232"/>
      <c r="QZG95" s="232"/>
      <c r="QZH95" s="232"/>
      <c r="QZI95" s="232"/>
      <c r="QZJ95" s="232"/>
      <c r="QZK95" s="232"/>
      <c r="QZL95" s="232"/>
      <c r="QZM95" s="232"/>
      <c r="QZN95" s="232"/>
      <c r="QZO95" s="232"/>
      <c r="QZP95" s="232"/>
      <c r="QZQ95" s="232"/>
      <c r="QZR95" s="232"/>
      <c r="QZS95" s="232"/>
      <c r="QZT95" s="232"/>
      <c r="QZU95" s="232"/>
      <c r="QZV95" s="232"/>
      <c r="QZW95" s="232"/>
      <c r="QZX95" s="232"/>
      <c r="QZY95" s="232"/>
      <c r="QZZ95" s="232"/>
      <c r="RAA95" s="232"/>
      <c r="RAB95" s="232"/>
      <c r="RAC95" s="232"/>
      <c r="RAD95" s="232"/>
      <c r="RAE95" s="232"/>
      <c r="RAF95" s="232"/>
      <c r="RAG95" s="232"/>
      <c r="RAH95" s="232"/>
      <c r="RAI95" s="232"/>
      <c r="RAJ95" s="232"/>
      <c r="RAK95" s="232"/>
      <c r="RAL95" s="232"/>
      <c r="RAM95" s="232"/>
      <c r="RAN95" s="232"/>
      <c r="RAO95" s="232"/>
      <c r="RAP95" s="232"/>
      <c r="RAQ95" s="232"/>
      <c r="RAR95" s="232"/>
      <c r="RAS95" s="232"/>
      <c r="RAT95" s="232"/>
      <c r="RAU95" s="232"/>
      <c r="RAV95" s="232"/>
      <c r="RAW95" s="232"/>
      <c r="RAX95" s="232"/>
      <c r="RAY95" s="232"/>
      <c r="RAZ95" s="232"/>
      <c r="RBA95" s="232"/>
      <c r="RBB95" s="232"/>
      <c r="RBC95" s="232"/>
      <c r="RBD95" s="232"/>
      <c r="RBE95" s="232"/>
      <c r="RBF95" s="232"/>
      <c r="RBG95" s="232"/>
      <c r="RBH95" s="232"/>
      <c r="RBI95" s="232"/>
      <c r="RBJ95" s="232"/>
      <c r="RBK95" s="232"/>
      <c r="RBL95" s="232"/>
      <c r="RBM95" s="232"/>
      <c r="RBN95" s="232"/>
      <c r="RBO95" s="232"/>
      <c r="RBP95" s="232"/>
      <c r="RBQ95" s="232"/>
      <c r="RBR95" s="232"/>
      <c r="RBS95" s="232"/>
      <c r="RBT95" s="232"/>
      <c r="RBU95" s="232"/>
      <c r="RBV95" s="232"/>
      <c r="RBW95" s="232"/>
      <c r="RBX95" s="232"/>
      <c r="RBY95" s="232"/>
      <c r="RBZ95" s="232"/>
      <c r="RCA95" s="232"/>
      <c r="RCB95" s="232"/>
      <c r="RCC95" s="232"/>
      <c r="RCD95" s="232"/>
      <c r="RCE95" s="232"/>
      <c r="RCF95" s="232"/>
      <c r="RCG95" s="232"/>
      <c r="RCH95" s="232"/>
      <c r="RCI95" s="232"/>
      <c r="RCJ95" s="232"/>
      <c r="RCK95" s="232"/>
      <c r="RCL95" s="232"/>
      <c r="RCM95" s="232"/>
      <c r="RCN95" s="232"/>
      <c r="RCO95" s="232"/>
      <c r="RCP95" s="232"/>
      <c r="RCQ95" s="232"/>
      <c r="RCR95" s="232"/>
      <c r="RCS95" s="232"/>
      <c r="RCT95" s="232"/>
      <c r="RCU95" s="232"/>
      <c r="RCV95" s="232"/>
      <c r="RCW95" s="232"/>
      <c r="RCX95" s="232"/>
      <c r="RCY95" s="232"/>
      <c r="RCZ95" s="232"/>
      <c r="RDA95" s="232"/>
      <c r="RDB95" s="232"/>
      <c r="RDC95" s="232"/>
      <c r="RDD95" s="232"/>
      <c r="RDE95" s="232"/>
      <c r="RDF95" s="232"/>
      <c r="RDG95" s="232"/>
      <c r="RDH95" s="232"/>
      <c r="RDI95" s="232"/>
      <c r="RDJ95" s="232"/>
      <c r="RDK95" s="232"/>
      <c r="RDL95" s="232"/>
      <c r="RDM95" s="232"/>
      <c r="RDN95" s="232"/>
      <c r="RDO95" s="232"/>
      <c r="RDP95" s="232"/>
      <c r="RDQ95" s="232"/>
      <c r="RDR95" s="232"/>
      <c r="RDS95" s="232"/>
      <c r="RDT95" s="232"/>
      <c r="RDU95" s="232"/>
      <c r="RDV95" s="232"/>
      <c r="RDW95" s="232"/>
      <c r="RDX95" s="232"/>
      <c r="RDY95" s="232"/>
      <c r="RDZ95" s="232"/>
      <c r="REA95" s="232"/>
      <c r="REB95" s="232"/>
      <c r="REC95" s="232"/>
      <c r="RED95" s="232"/>
      <c r="REE95" s="232"/>
      <c r="REF95" s="232"/>
      <c r="REG95" s="232"/>
      <c r="REH95" s="232"/>
      <c r="REI95" s="232"/>
      <c r="REJ95" s="232"/>
      <c r="REK95" s="232"/>
      <c r="REL95" s="232"/>
      <c r="REM95" s="232"/>
      <c r="REN95" s="232"/>
      <c r="REO95" s="232"/>
      <c r="REP95" s="232"/>
      <c r="REQ95" s="232"/>
      <c r="RER95" s="232"/>
      <c r="RES95" s="232"/>
      <c r="RET95" s="232"/>
      <c r="REU95" s="232"/>
      <c r="REV95" s="232"/>
      <c r="REW95" s="232"/>
      <c r="REX95" s="232"/>
      <c r="REY95" s="232"/>
      <c r="REZ95" s="232"/>
      <c r="RFA95" s="232"/>
      <c r="RFB95" s="232"/>
      <c r="RFC95" s="232"/>
      <c r="RFD95" s="232"/>
      <c r="RFE95" s="232"/>
      <c r="RFF95" s="232"/>
      <c r="RFG95" s="232"/>
      <c r="RFH95" s="232"/>
      <c r="RFI95" s="232"/>
      <c r="RFJ95" s="232"/>
      <c r="RFK95" s="232"/>
      <c r="RFL95" s="232"/>
      <c r="RFM95" s="232"/>
      <c r="RFN95" s="232"/>
      <c r="RFO95" s="232"/>
      <c r="RFP95" s="232"/>
      <c r="RFQ95" s="232"/>
      <c r="RFR95" s="232"/>
      <c r="RFS95" s="232"/>
      <c r="RFT95" s="232"/>
      <c r="RFU95" s="232"/>
      <c r="RFV95" s="232"/>
      <c r="RFW95" s="232"/>
      <c r="RFX95" s="232"/>
      <c r="RFY95" s="232"/>
      <c r="RFZ95" s="232"/>
      <c r="RGA95" s="232"/>
      <c r="RGB95" s="232"/>
      <c r="RGC95" s="232"/>
      <c r="RGD95" s="232"/>
      <c r="RGE95" s="232"/>
      <c r="RGF95" s="232"/>
      <c r="RGG95" s="232"/>
      <c r="RGH95" s="232"/>
      <c r="RGI95" s="232"/>
      <c r="RGJ95" s="232"/>
      <c r="RGK95" s="232"/>
      <c r="RGL95" s="232"/>
      <c r="RGM95" s="232"/>
      <c r="RGN95" s="232"/>
      <c r="RGO95" s="232"/>
      <c r="RGP95" s="232"/>
      <c r="RGQ95" s="232"/>
      <c r="RGR95" s="232"/>
      <c r="RGS95" s="232"/>
      <c r="RGT95" s="232"/>
      <c r="RGU95" s="232"/>
      <c r="RGV95" s="232"/>
      <c r="RGW95" s="232"/>
      <c r="RGX95" s="232"/>
      <c r="RGY95" s="232"/>
      <c r="RGZ95" s="232"/>
      <c r="RHA95" s="232"/>
      <c r="RHB95" s="232"/>
      <c r="RHC95" s="232"/>
      <c r="RHD95" s="232"/>
      <c r="RHE95" s="232"/>
      <c r="RHF95" s="232"/>
      <c r="RHG95" s="232"/>
      <c r="RHH95" s="232"/>
      <c r="RHI95" s="232"/>
      <c r="RHJ95" s="232"/>
      <c r="RHK95" s="232"/>
      <c r="RHL95" s="232"/>
      <c r="RHM95" s="232"/>
      <c r="RHN95" s="232"/>
      <c r="RHO95" s="232"/>
      <c r="RHP95" s="232"/>
      <c r="RHQ95" s="232"/>
      <c r="RHR95" s="232"/>
      <c r="RHS95" s="232"/>
      <c r="RHT95" s="232"/>
      <c r="RHU95" s="232"/>
      <c r="RHV95" s="232"/>
      <c r="RHW95" s="232"/>
      <c r="RHX95" s="232"/>
      <c r="RHY95" s="232"/>
      <c r="RHZ95" s="232"/>
      <c r="RIA95" s="232"/>
      <c r="RIB95" s="232"/>
      <c r="RIC95" s="232"/>
      <c r="RID95" s="232"/>
      <c r="RIE95" s="232"/>
      <c r="RIF95" s="232"/>
      <c r="RIG95" s="232"/>
      <c r="RIH95" s="232"/>
      <c r="RII95" s="232"/>
      <c r="RIJ95" s="232"/>
      <c r="RIK95" s="232"/>
      <c r="RIL95" s="232"/>
      <c r="RIM95" s="232"/>
      <c r="RIN95" s="232"/>
      <c r="RIO95" s="232"/>
      <c r="RIP95" s="232"/>
      <c r="RIQ95" s="232"/>
      <c r="RIR95" s="232"/>
      <c r="RIS95" s="232"/>
      <c r="RIT95" s="232"/>
      <c r="RIU95" s="232"/>
      <c r="RIV95" s="232"/>
      <c r="RIW95" s="232"/>
      <c r="RIX95" s="232"/>
      <c r="RIY95" s="232"/>
      <c r="RIZ95" s="232"/>
      <c r="RJA95" s="232"/>
      <c r="RJB95" s="232"/>
      <c r="RJC95" s="232"/>
      <c r="RJD95" s="232"/>
      <c r="RJE95" s="232"/>
      <c r="RJF95" s="232"/>
      <c r="RJG95" s="232"/>
      <c r="RJH95" s="232"/>
      <c r="RJI95" s="232"/>
      <c r="RJJ95" s="232"/>
      <c r="RJK95" s="232"/>
      <c r="RJL95" s="232"/>
      <c r="RJM95" s="232"/>
      <c r="RJN95" s="232"/>
      <c r="RJO95" s="232"/>
      <c r="RJP95" s="232"/>
      <c r="RJQ95" s="232"/>
      <c r="RJR95" s="232"/>
      <c r="RJS95" s="232"/>
      <c r="RJT95" s="232"/>
      <c r="RJU95" s="232"/>
      <c r="RJV95" s="232"/>
      <c r="RJW95" s="232"/>
      <c r="RJX95" s="232"/>
      <c r="RJY95" s="232"/>
      <c r="RJZ95" s="232"/>
      <c r="RKA95" s="232"/>
      <c r="RKB95" s="232"/>
      <c r="RKC95" s="232"/>
      <c r="RKD95" s="232"/>
      <c r="RKE95" s="232"/>
      <c r="RKF95" s="232"/>
      <c r="RKG95" s="232"/>
      <c r="RKH95" s="232"/>
      <c r="RKI95" s="232"/>
      <c r="RKJ95" s="232"/>
      <c r="RKK95" s="232"/>
      <c r="RKL95" s="232"/>
      <c r="RKM95" s="232"/>
      <c r="RKN95" s="232"/>
      <c r="RKO95" s="232"/>
      <c r="RKP95" s="232"/>
      <c r="RKQ95" s="232"/>
      <c r="RKR95" s="232"/>
      <c r="RKS95" s="232"/>
      <c r="RKT95" s="232"/>
      <c r="RKU95" s="232"/>
      <c r="RKV95" s="232"/>
      <c r="RKW95" s="232"/>
      <c r="RKX95" s="232"/>
      <c r="RKY95" s="232"/>
      <c r="RKZ95" s="232"/>
      <c r="RLA95" s="232"/>
      <c r="RLB95" s="232"/>
      <c r="RLC95" s="232"/>
      <c r="RLD95" s="232"/>
      <c r="RLE95" s="232"/>
      <c r="RLF95" s="232"/>
      <c r="RLG95" s="232"/>
      <c r="RLH95" s="232"/>
      <c r="RLI95" s="232"/>
      <c r="RLJ95" s="232"/>
      <c r="RLK95" s="232"/>
      <c r="RLL95" s="232"/>
      <c r="RLM95" s="232"/>
      <c r="RLN95" s="232"/>
      <c r="RLO95" s="232"/>
      <c r="RLP95" s="232"/>
      <c r="RLQ95" s="232"/>
      <c r="RLR95" s="232"/>
      <c r="RLS95" s="232"/>
      <c r="RLT95" s="232"/>
      <c r="RLU95" s="232"/>
      <c r="RLV95" s="232"/>
      <c r="RLW95" s="232"/>
      <c r="RLX95" s="232"/>
      <c r="RLY95" s="232"/>
      <c r="RLZ95" s="232"/>
      <c r="RMA95" s="232"/>
      <c r="RMB95" s="232"/>
      <c r="RMC95" s="232"/>
      <c r="RMD95" s="232"/>
      <c r="RME95" s="232"/>
      <c r="RMF95" s="232"/>
      <c r="RMG95" s="232"/>
      <c r="RMH95" s="232"/>
      <c r="RMI95" s="232"/>
      <c r="RMJ95" s="232"/>
      <c r="RMK95" s="232"/>
      <c r="RML95" s="232"/>
      <c r="RMM95" s="232"/>
      <c r="RMN95" s="232"/>
      <c r="RMO95" s="232"/>
      <c r="RMP95" s="232"/>
      <c r="RMQ95" s="232"/>
      <c r="RMR95" s="232"/>
      <c r="RMS95" s="232"/>
      <c r="RMT95" s="232"/>
      <c r="RMU95" s="232"/>
      <c r="RMV95" s="232"/>
      <c r="RMW95" s="232"/>
      <c r="RMX95" s="232"/>
      <c r="RMY95" s="232"/>
      <c r="RMZ95" s="232"/>
      <c r="RNA95" s="232"/>
      <c r="RNB95" s="232"/>
      <c r="RNC95" s="232"/>
      <c r="RND95" s="232"/>
      <c r="RNE95" s="232"/>
      <c r="RNF95" s="232"/>
      <c r="RNG95" s="232"/>
      <c r="RNH95" s="232"/>
      <c r="RNI95" s="232"/>
      <c r="RNJ95" s="232"/>
      <c r="RNK95" s="232"/>
      <c r="RNL95" s="232"/>
      <c r="RNM95" s="232"/>
      <c r="RNN95" s="232"/>
      <c r="RNO95" s="232"/>
      <c r="RNP95" s="232"/>
      <c r="RNQ95" s="232"/>
      <c r="RNR95" s="232"/>
      <c r="RNS95" s="232"/>
      <c r="RNT95" s="232"/>
      <c r="RNU95" s="232"/>
      <c r="RNV95" s="232"/>
      <c r="RNW95" s="232"/>
      <c r="RNX95" s="232"/>
      <c r="RNY95" s="232"/>
      <c r="RNZ95" s="232"/>
      <c r="ROA95" s="232"/>
      <c r="ROB95" s="232"/>
      <c r="ROC95" s="232"/>
      <c r="ROD95" s="232"/>
      <c r="ROE95" s="232"/>
      <c r="ROF95" s="232"/>
      <c r="ROG95" s="232"/>
      <c r="ROH95" s="232"/>
      <c r="ROI95" s="232"/>
      <c r="ROJ95" s="232"/>
      <c r="ROK95" s="232"/>
      <c r="ROL95" s="232"/>
      <c r="ROM95" s="232"/>
      <c r="RON95" s="232"/>
      <c r="ROO95" s="232"/>
      <c r="ROP95" s="232"/>
      <c r="ROQ95" s="232"/>
      <c r="ROR95" s="232"/>
      <c r="ROS95" s="232"/>
      <c r="ROT95" s="232"/>
      <c r="ROU95" s="232"/>
      <c r="ROV95" s="232"/>
      <c r="ROW95" s="232"/>
      <c r="ROX95" s="232"/>
      <c r="ROY95" s="232"/>
      <c r="ROZ95" s="232"/>
      <c r="RPA95" s="232"/>
      <c r="RPB95" s="232"/>
      <c r="RPC95" s="232"/>
      <c r="RPD95" s="232"/>
      <c r="RPE95" s="232"/>
      <c r="RPF95" s="232"/>
      <c r="RPG95" s="232"/>
      <c r="RPH95" s="232"/>
      <c r="RPI95" s="232"/>
      <c r="RPJ95" s="232"/>
      <c r="RPK95" s="232"/>
      <c r="RPL95" s="232"/>
      <c r="RPM95" s="232"/>
      <c r="RPN95" s="232"/>
      <c r="RPO95" s="232"/>
      <c r="RPP95" s="232"/>
      <c r="RPQ95" s="232"/>
      <c r="RPR95" s="232"/>
      <c r="RPS95" s="232"/>
      <c r="RPT95" s="232"/>
      <c r="RPU95" s="232"/>
      <c r="RPV95" s="232"/>
      <c r="RPW95" s="232"/>
      <c r="RPX95" s="232"/>
      <c r="RPY95" s="232"/>
      <c r="RPZ95" s="232"/>
      <c r="RQA95" s="232"/>
      <c r="RQB95" s="232"/>
      <c r="RQC95" s="232"/>
      <c r="RQD95" s="232"/>
      <c r="RQE95" s="232"/>
      <c r="RQF95" s="232"/>
      <c r="RQG95" s="232"/>
      <c r="RQH95" s="232"/>
      <c r="RQI95" s="232"/>
      <c r="RQJ95" s="232"/>
      <c r="RQK95" s="232"/>
      <c r="RQL95" s="232"/>
      <c r="RQM95" s="232"/>
      <c r="RQN95" s="232"/>
      <c r="RQO95" s="232"/>
      <c r="RQP95" s="232"/>
      <c r="RQQ95" s="232"/>
      <c r="RQR95" s="232"/>
      <c r="RQS95" s="232"/>
      <c r="RQT95" s="232"/>
      <c r="RQU95" s="232"/>
      <c r="RQV95" s="232"/>
      <c r="RQW95" s="232"/>
      <c r="RQX95" s="232"/>
      <c r="RQY95" s="232"/>
      <c r="RQZ95" s="232"/>
      <c r="RRA95" s="232"/>
      <c r="RRB95" s="232"/>
      <c r="RRC95" s="232"/>
      <c r="RRD95" s="232"/>
      <c r="RRE95" s="232"/>
      <c r="RRF95" s="232"/>
      <c r="RRG95" s="232"/>
      <c r="RRH95" s="232"/>
      <c r="RRI95" s="232"/>
      <c r="RRJ95" s="232"/>
      <c r="RRK95" s="232"/>
      <c r="RRL95" s="232"/>
      <c r="RRM95" s="232"/>
      <c r="RRN95" s="232"/>
      <c r="RRO95" s="232"/>
      <c r="RRP95" s="232"/>
      <c r="RRQ95" s="232"/>
      <c r="RRR95" s="232"/>
      <c r="RRS95" s="232"/>
      <c r="RRT95" s="232"/>
      <c r="RRU95" s="232"/>
      <c r="RRV95" s="232"/>
      <c r="RRW95" s="232"/>
      <c r="RRX95" s="232"/>
      <c r="RRY95" s="232"/>
      <c r="RRZ95" s="232"/>
      <c r="RSA95" s="232"/>
      <c r="RSB95" s="232"/>
      <c r="RSC95" s="232"/>
      <c r="RSD95" s="232"/>
      <c r="RSE95" s="232"/>
      <c r="RSF95" s="232"/>
      <c r="RSG95" s="232"/>
      <c r="RSH95" s="232"/>
      <c r="RSI95" s="232"/>
      <c r="RSJ95" s="232"/>
      <c r="RSK95" s="232"/>
      <c r="RSL95" s="232"/>
      <c r="RSM95" s="232"/>
      <c r="RSN95" s="232"/>
      <c r="RSO95" s="232"/>
      <c r="RSP95" s="232"/>
      <c r="RSQ95" s="232"/>
      <c r="RSR95" s="232"/>
      <c r="RSS95" s="232"/>
      <c r="RST95" s="232"/>
      <c r="RSU95" s="232"/>
      <c r="RSV95" s="232"/>
      <c r="RSW95" s="232"/>
      <c r="RSX95" s="232"/>
      <c r="RSY95" s="232"/>
      <c r="RSZ95" s="232"/>
      <c r="RTA95" s="232"/>
      <c r="RTB95" s="232"/>
      <c r="RTC95" s="232"/>
      <c r="RTD95" s="232"/>
      <c r="RTE95" s="232"/>
      <c r="RTF95" s="232"/>
      <c r="RTG95" s="232"/>
      <c r="RTH95" s="232"/>
      <c r="RTI95" s="232"/>
      <c r="RTJ95" s="232"/>
      <c r="RTK95" s="232"/>
      <c r="RTL95" s="232"/>
      <c r="RTM95" s="232"/>
      <c r="RTN95" s="232"/>
      <c r="RTO95" s="232"/>
      <c r="RTP95" s="232"/>
      <c r="RTQ95" s="232"/>
      <c r="RTR95" s="232"/>
      <c r="RTS95" s="232"/>
      <c r="RTT95" s="232"/>
      <c r="RTU95" s="232"/>
      <c r="RTV95" s="232"/>
      <c r="RTW95" s="232"/>
      <c r="RTX95" s="232"/>
      <c r="RTY95" s="232"/>
      <c r="RTZ95" s="232"/>
      <c r="RUA95" s="232"/>
      <c r="RUB95" s="232"/>
      <c r="RUC95" s="232"/>
      <c r="RUD95" s="232"/>
      <c r="RUE95" s="232"/>
      <c r="RUF95" s="232"/>
      <c r="RUG95" s="232"/>
      <c r="RUH95" s="232"/>
      <c r="RUI95" s="232"/>
      <c r="RUJ95" s="232"/>
      <c r="RUK95" s="232"/>
      <c r="RUL95" s="232"/>
      <c r="RUM95" s="232"/>
      <c r="RUN95" s="232"/>
      <c r="RUO95" s="232"/>
      <c r="RUP95" s="232"/>
      <c r="RUQ95" s="232"/>
      <c r="RUR95" s="232"/>
      <c r="RUS95" s="232"/>
      <c r="RUT95" s="232"/>
      <c r="RUU95" s="232"/>
      <c r="RUV95" s="232"/>
      <c r="RUW95" s="232"/>
      <c r="RUX95" s="232"/>
      <c r="RUY95" s="232"/>
      <c r="RUZ95" s="232"/>
      <c r="RVA95" s="232"/>
      <c r="RVB95" s="232"/>
      <c r="RVC95" s="232"/>
      <c r="RVD95" s="232"/>
      <c r="RVE95" s="232"/>
      <c r="RVF95" s="232"/>
      <c r="RVG95" s="232"/>
      <c r="RVH95" s="232"/>
      <c r="RVI95" s="232"/>
      <c r="RVJ95" s="232"/>
      <c r="RVK95" s="232"/>
      <c r="RVL95" s="232"/>
      <c r="RVM95" s="232"/>
      <c r="RVN95" s="232"/>
      <c r="RVO95" s="232"/>
      <c r="RVP95" s="232"/>
      <c r="RVQ95" s="232"/>
      <c r="RVR95" s="232"/>
      <c r="RVS95" s="232"/>
      <c r="RVT95" s="232"/>
      <c r="RVU95" s="232"/>
      <c r="RVV95" s="232"/>
      <c r="RVW95" s="232"/>
      <c r="RVX95" s="232"/>
      <c r="RVY95" s="232"/>
      <c r="RVZ95" s="232"/>
      <c r="RWA95" s="232"/>
      <c r="RWB95" s="232"/>
      <c r="RWC95" s="232"/>
      <c r="RWD95" s="232"/>
      <c r="RWE95" s="232"/>
      <c r="RWF95" s="232"/>
      <c r="RWG95" s="232"/>
      <c r="RWH95" s="232"/>
      <c r="RWI95" s="232"/>
      <c r="RWJ95" s="232"/>
      <c r="RWK95" s="232"/>
      <c r="RWL95" s="232"/>
      <c r="RWM95" s="232"/>
      <c r="RWN95" s="232"/>
      <c r="RWO95" s="232"/>
      <c r="RWP95" s="232"/>
      <c r="RWQ95" s="232"/>
      <c r="RWR95" s="232"/>
      <c r="RWS95" s="232"/>
      <c r="RWT95" s="232"/>
      <c r="RWU95" s="232"/>
      <c r="RWV95" s="232"/>
      <c r="RWW95" s="232"/>
      <c r="RWX95" s="232"/>
      <c r="RWY95" s="232"/>
      <c r="RWZ95" s="232"/>
      <c r="RXA95" s="232"/>
      <c r="RXB95" s="232"/>
      <c r="RXC95" s="232"/>
      <c r="RXD95" s="232"/>
      <c r="RXE95" s="232"/>
      <c r="RXF95" s="232"/>
      <c r="RXG95" s="232"/>
      <c r="RXH95" s="232"/>
      <c r="RXI95" s="232"/>
      <c r="RXJ95" s="232"/>
      <c r="RXK95" s="232"/>
      <c r="RXL95" s="232"/>
      <c r="RXM95" s="232"/>
      <c r="RXN95" s="232"/>
      <c r="RXO95" s="232"/>
      <c r="RXP95" s="232"/>
      <c r="RXQ95" s="232"/>
      <c r="RXR95" s="232"/>
      <c r="RXS95" s="232"/>
      <c r="RXT95" s="232"/>
      <c r="RXU95" s="232"/>
      <c r="RXV95" s="232"/>
      <c r="RXW95" s="232"/>
      <c r="RXX95" s="232"/>
      <c r="RXY95" s="232"/>
      <c r="RXZ95" s="232"/>
      <c r="RYA95" s="232"/>
      <c r="RYB95" s="232"/>
      <c r="RYC95" s="232"/>
      <c r="RYD95" s="232"/>
      <c r="RYE95" s="232"/>
      <c r="RYF95" s="232"/>
      <c r="RYG95" s="232"/>
      <c r="RYH95" s="232"/>
      <c r="RYI95" s="232"/>
      <c r="RYJ95" s="232"/>
      <c r="RYK95" s="232"/>
      <c r="RYL95" s="232"/>
      <c r="RYM95" s="232"/>
      <c r="RYN95" s="232"/>
      <c r="RYO95" s="232"/>
      <c r="RYP95" s="232"/>
      <c r="RYQ95" s="232"/>
      <c r="RYR95" s="232"/>
      <c r="RYS95" s="232"/>
      <c r="RYT95" s="232"/>
      <c r="RYU95" s="232"/>
      <c r="RYV95" s="232"/>
      <c r="RYW95" s="232"/>
      <c r="RYX95" s="232"/>
      <c r="RYY95" s="232"/>
      <c r="RYZ95" s="232"/>
      <c r="RZA95" s="232"/>
      <c r="RZB95" s="232"/>
      <c r="RZC95" s="232"/>
      <c r="RZD95" s="232"/>
      <c r="RZE95" s="232"/>
      <c r="RZF95" s="232"/>
      <c r="RZG95" s="232"/>
      <c r="RZH95" s="232"/>
      <c r="RZI95" s="232"/>
      <c r="RZJ95" s="232"/>
      <c r="RZK95" s="232"/>
      <c r="RZL95" s="232"/>
      <c r="RZM95" s="232"/>
      <c r="RZN95" s="232"/>
      <c r="RZO95" s="232"/>
      <c r="RZP95" s="232"/>
      <c r="RZQ95" s="232"/>
      <c r="RZR95" s="232"/>
      <c r="RZS95" s="232"/>
      <c r="RZT95" s="232"/>
      <c r="RZU95" s="232"/>
      <c r="RZV95" s="232"/>
      <c r="RZW95" s="232"/>
      <c r="RZX95" s="232"/>
      <c r="RZY95" s="232"/>
      <c r="RZZ95" s="232"/>
      <c r="SAA95" s="232"/>
      <c r="SAB95" s="232"/>
      <c r="SAC95" s="232"/>
      <c r="SAD95" s="232"/>
      <c r="SAE95" s="232"/>
      <c r="SAF95" s="232"/>
      <c r="SAG95" s="232"/>
      <c r="SAH95" s="232"/>
      <c r="SAI95" s="232"/>
      <c r="SAJ95" s="232"/>
      <c r="SAK95" s="232"/>
      <c r="SAL95" s="232"/>
      <c r="SAM95" s="232"/>
      <c r="SAN95" s="232"/>
      <c r="SAO95" s="232"/>
      <c r="SAP95" s="232"/>
      <c r="SAQ95" s="232"/>
      <c r="SAR95" s="232"/>
      <c r="SAS95" s="232"/>
      <c r="SAT95" s="232"/>
      <c r="SAU95" s="232"/>
      <c r="SAV95" s="232"/>
      <c r="SAW95" s="232"/>
      <c r="SAX95" s="232"/>
      <c r="SAY95" s="232"/>
      <c r="SAZ95" s="232"/>
      <c r="SBA95" s="232"/>
      <c r="SBB95" s="232"/>
      <c r="SBC95" s="232"/>
      <c r="SBD95" s="232"/>
      <c r="SBE95" s="232"/>
      <c r="SBF95" s="232"/>
      <c r="SBG95" s="232"/>
      <c r="SBH95" s="232"/>
      <c r="SBI95" s="232"/>
      <c r="SBJ95" s="232"/>
      <c r="SBK95" s="232"/>
      <c r="SBL95" s="232"/>
      <c r="SBM95" s="232"/>
      <c r="SBN95" s="232"/>
      <c r="SBO95" s="232"/>
      <c r="SBP95" s="232"/>
      <c r="SBQ95" s="232"/>
      <c r="SBR95" s="232"/>
      <c r="SBS95" s="232"/>
      <c r="SBT95" s="232"/>
      <c r="SBU95" s="232"/>
      <c r="SBV95" s="232"/>
      <c r="SBW95" s="232"/>
      <c r="SBX95" s="232"/>
      <c r="SBY95" s="232"/>
      <c r="SBZ95" s="232"/>
      <c r="SCA95" s="232"/>
      <c r="SCB95" s="232"/>
      <c r="SCC95" s="232"/>
      <c r="SCD95" s="232"/>
      <c r="SCE95" s="232"/>
      <c r="SCF95" s="232"/>
      <c r="SCG95" s="232"/>
      <c r="SCH95" s="232"/>
      <c r="SCI95" s="232"/>
      <c r="SCJ95" s="232"/>
      <c r="SCK95" s="232"/>
      <c r="SCL95" s="232"/>
      <c r="SCM95" s="232"/>
      <c r="SCN95" s="232"/>
      <c r="SCO95" s="232"/>
      <c r="SCP95" s="232"/>
      <c r="SCQ95" s="232"/>
      <c r="SCR95" s="232"/>
      <c r="SCS95" s="232"/>
      <c r="SCT95" s="232"/>
      <c r="SCU95" s="232"/>
      <c r="SCV95" s="232"/>
      <c r="SCW95" s="232"/>
      <c r="SCX95" s="232"/>
      <c r="SCY95" s="232"/>
      <c r="SCZ95" s="232"/>
      <c r="SDA95" s="232"/>
      <c r="SDB95" s="232"/>
      <c r="SDC95" s="232"/>
      <c r="SDD95" s="232"/>
      <c r="SDE95" s="232"/>
      <c r="SDF95" s="232"/>
      <c r="SDG95" s="232"/>
      <c r="SDH95" s="232"/>
      <c r="SDI95" s="232"/>
      <c r="SDJ95" s="232"/>
      <c r="SDK95" s="232"/>
      <c r="SDL95" s="232"/>
      <c r="SDM95" s="232"/>
      <c r="SDN95" s="232"/>
      <c r="SDO95" s="232"/>
      <c r="SDP95" s="232"/>
      <c r="SDQ95" s="232"/>
      <c r="SDR95" s="232"/>
      <c r="SDS95" s="232"/>
      <c r="SDT95" s="232"/>
      <c r="SDU95" s="232"/>
      <c r="SDV95" s="232"/>
      <c r="SDW95" s="232"/>
      <c r="SDX95" s="232"/>
      <c r="SDY95" s="232"/>
      <c r="SDZ95" s="232"/>
      <c r="SEA95" s="232"/>
      <c r="SEB95" s="232"/>
      <c r="SEC95" s="232"/>
      <c r="SED95" s="232"/>
      <c r="SEE95" s="232"/>
      <c r="SEF95" s="232"/>
      <c r="SEG95" s="232"/>
      <c r="SEH95" s="232"/>
      <c r="SEI95" s="232"/>
      <c r="SEJ95" s="232"/>
      <c r="SEK95" s="232"/>
      <c r="SEL95" s="232"/>
      <c r="SEM95" s="232"/>
      <c r="SEN95" s="232"/>
      <c r="SEO95" s="232"/>
      <c r="SEP95" s="232"/>
      <c r="SEQ95" s="232"/>
      <c r="SER95" s="232"/>
      <c r="SES95" s="232"/>
      <c r="SET95" s="232"/>
      <c r="SEU95" s="232"/>
      <c r="SEV95" s="232"/>
      <c r="SEW95" s="232"/>
      <c r="SEX95" s="232"/>
      <c r="SEY95" s="232"/>
      <c r="SEZ95" s="232"/>
      <c r="SFA95" s="232"/>
      <c r="SFB95" s="232"/>
      <c r="SFC95" s="232"/>
      <c r="SFD95" s="232"/>
      <c r="SFE95" s="232"/>
      <c r="SFF95" s="232"/>
      <c r="SFG95" s="232"/>
      <c r="SFH95" s="232"/>
      <c r="SFI95" s="232"/>
      <c r="SFJ95" s="232"/>
      <c r="SFK95" s="232"/>
      <c r="SFL95" s="232"/>
      <c r="SFM95" s="232"/>
      <c r="SFN95" s="232"/>
      <c r="SFO95" s="232"/>
      <c r="SFP95" s="232"/>
      <c r="SFQ95" s="232"/>
      <c r="SFR95" s="232"/>
      <c r="SFS95" s="232"/>
      <c r="SFT95" s="232"/>
      <c r="SFU95" s="232"/>
      <c r="SFV95" s="232"/>
      <c r="SFW95" s="232"/>
      <c r="SFX95" s="232"/>
      <c r="SFY95" s="232"/>
      <c r="SFZ95" s="232"/>
      <c r="SGA95" s="232"/>
      <c r="SGB95" s="232"/>
      <c r="SGC95" s="232"/>
      <c r="SGD95" s="232"/>
      <c r="SGE95" s="232"/>
      <c r="SGF95" s="232"/>
      <c r="SGG95" s="232"/>
      <c r="SGH95" s="232"/>
      <c r="SGI95" s="232"/>
      <c r="SGJ95" s="232"/>
      <c r="SGK95" s="232"/>
      <c r="SGL95" s="232"/>
      <c r="SGM95" s="232"/>
      <c r="SGN95" s="232"/>
      <c r="SGO95" s="232"/>
      <c r="SGP95" s="232"/>
      <c r="SGQ95" s="232"/>
      <c r="SGR95" s="232"/>
      <c r="SGS95" s="232"/>
      <c r="SGT95" s="232"/>
      <c r="SGU95" s="232"/>
      <c r="SGV95" s="232"/>
      <c r="SGW95" s="232"/>
      <c r="SGX95" s="232"/>
      <c r="SGY95" s="232"/>
      <c r="SGZ95" s="232"/>
      <c r="SHA95" s="232"/>
      <c r="SHB95" s="232"/>
      <c r="SHC95" s="232"/>
      <c r="SHD95" s="232"/>
      <c r="SHE95" s="232"/>
      <c r="SHF95" s="232"/>
      <c r="SHG95" s="232"/>
      <c r="SHH95" s="232"/>
      <c r="SHI95" s="232"/>
      <c r="SHJ95" s="232"/>
      <c r="SHK95" s="232"/>
      <c r="SHL95" s="232"/>
      <c r="SHM95" s="232"/>
      <c r="SHN95" s="232"/>
      <c r="SHO95" s="232"/>
      <c r="SHP95" s="232"/>
      <c r="SHQ95" s="232"/>
      <c r="SHR95" s="232"/>
      <c r="SHS95" s="232"/>
      <c r="SHT95" s="232"/>
      <c r="SHU95" s="232"/>
      <c r="SHV95" s="232"/>
      <c r="SHW95" s="232"/>
      <c r="SHX95" s="232"/>
      <c r="SHY95" s="232"/>
      <c r="SHZ95" s="232"/>
      <c r="SIA95" s="232"/>
      <c r="SIB95" s="232"/>
      <c r="SIC95" s="232"/>
      <c r="SID95" s="232"/>
      <c r="SIE95" s="232"/>
      <c r="SIF95" s="232"/>
      <c r="SIG95" s="232"/>
      <c r="SIH95" s="232"/>
      <c r="SII95" s="232"/>
      <c r="SIJ95" s="232"/>
      <c r="SIK95" s="232"/>
      <c r="SIL95" s="232"/>
      <c r="SIM95" s="232"/>
      <c r="SIN95" s="232"/>
      <c r="SIO95" s="232"/>
      <c r="SIP95" s="232"/>
      <c r="SIQ95" s="232"/>
      <c r="SIR95" s="232"/>
      <c r="SIS95" s="232"/>
      <c r="SIT95" s="232"/>
      <c r="SIU95" s="232"/>
      <c r="SIV95" s="232"/>
      <c r="SIW95" s="232"/>
      <c r="SIX95" s="232"/>
      <c r="SIY95" s="232"/>
      <c r="SIZ95" s="232"/>
      <c r="SJA95" s="232"/>
      <c r="SJB95" s="232"/>
      <c r="SJC95" s="232"/>
      <c r="SJD95" s="232"/>
      <c r="SJE95" s="232"/>
      <c r="SJF95" s="232"/>
      <c r="SJG95" s="232"/>
      <c r="SJH95" s="232"/>
      <c r="SJI95" s="232"/>
      <c r="SJJ95" s="232"/>
      <c r="SJK95" s="232"/>
      <c r="SJL95" s="232"/>
      <c r="SJM95" s="232"/>
      <c r="SJN95" s="232"/>
      <c r="SJO95" s="232"/>
      <c r="SJP95" s="232"/>
      <c r="SJQ95" s="232"/>
      <c r="SJR95" s="232"/>
      <c r="SJS95" s="232"/>
      <c r="SJT95" s="232"/>
      <c r="SJU95" s="232"/>
      <c r="SJV95" s="232"/>
      <c r="SJW95" s="232"/>
      <c r="SJX95" s="232"/>
      <c r="SJY95" s="232"/>
      <c r="SJZ95" s="232"/>
      <c r="SKA95" s="232"/>
      <c r="SKB95" s="232"/>
      <c r="SKC95" s="232"/>
      <c r="SKD95" s="232"/>
      <c r="SKE95" s="232"/>
      <c r="SKF95" s="232"/>
      <c r="SKG95" s="232"/>
      <c r="SKH95" s="232"/>
      <c r="SKI95" s="232"/>
      <c r="SKJ95" s="232"/>
      <c r="SKK95" s="232"/>
      <c r="SKL95" s="232"/>
      <c r="SKM95" s="232"/>
      <c r="SKN95" s="232"/>
      <c r="SKO95" s="232"/>
      <c r="SKP95" s="232"/>
      <c r="SKQ95" s="232"/>
      <c r="SKR95" s="232"/>
      <c r="SKS95" s="232"/>
      <c r="SKT95" s="232"/>
      <c r="SKU95" s="232"/>
      <c r="SKV95" s="232"/>
      <c r="SKW95" s="232"/>
      <c r="SKX95" s="232"/>
      <c r="SKY95" s="232"/>
      <c r="SKZ95" s="232"/>
      <c r="SLA95" s="232"/>
      <c r="SLB95" s="232"/>
      <c r="SLC95" s="232"/>
      <c r="SLD95" s="232"/>
      <c r="SLE95" s="232"/>
      <c r="SLF95" s="232"/>
      <c r="SLG95" s="232"/>
      <c r="SLH95" s="232"/>
      <c r="SLI95" s="232"/>
      <c r="SLJ95" s="232"/>
      <c r="SLK95" s="232"/>
      <c r="SLL95" s="232"/>
      <c r="SLM95" s="232"/>
      <c r="SLN95" s="232"/>
      <c r="SLO95" s="232"/>
      <c r="SLP95" s="232"/>
      <c r="SLQ95" s="232"/>
      <c r="SLR95" s="232"/>
      <c r="SLS95" s="232"/>
      <c r="SLT95" s="232"/>
      <c r="SLU95" s="232"/>
      <c r="SLV95" s="232"/>
      <c r="SLW95" s="232"/>
      <c r="SLX95" s="232"/>
      <c r="SLY95" s="232"/>
      <c r="SLZ95" s="232"/>
      <c r="SMA95" s="232"/>
      <c r="SMB95" s="232"/>
      <c r="SMC95" s="232"/>
      <c r="SMD95" s="232"/>
      <c r="SME95" s="232"/>
      <c r="SMF95" s="232"/>
      <c r="SMG95" s="232"/>
      <c r="SMH95" s="232"/>
      <c r="SMI95" s="232"/>
      <c r="SMJ95" s="232"/>
      <c r="SMK95" s="232"/>
      <c r="SML95" s="232"/>
      <c r="SMM95" s="232"/>
      <c r="SMN95" s="232"/>
      <c r="SMO95" s="232"/>
      <c r="SMP95" s="232"/>
      <c r="SMQ95" s="232"/>
      <c r="SMR95" s="232"/>
      <c r="SMS95" s="232"/>
      <c r="SMT95" s="232"/>
      <c r="SMU95" s="232"/>
      <c r="SMV95" s="232"/>
      <c r="SMW95" s="232"/>
      <c r="SMX95" s="232"/>
      <c r="SMY95" s="232"/>
      <c r="SMZ95" s="232"/>
      <c r="SNA95" s="232"/>
      <c r="SNB95" s="232"/>
      <c r="SNC95" s="232"/>
      <c r="SND95" s="232"/>
      <c r="SNE95" s="232"/>
      <c r="SNF95" s="232"/>
      <c r="SNG95" s="232"/>
      <c r="SNH95" s="232"/>
      <c r="SNI95" s="232"/>
      <c r="SNJ95" s="232"/>
      <c r="SNK95" s="232"/>
      <c r="SNL95" s="232"/>
      <c r="SNM95" s="232"/>
      <c r="SNN95" s="232"/>
      <c r="SNO95" s="232"/>
      <c r="SNP95" s="232"/>
      <c r="SNQ95" s="232"/>
      <c r="SNR95" s="232"/>
      <c r="SNS95" s="232"/>
      <c r="SNT95" s="232"/>
      <c r="SNU95" s="232"/>
      <c r="SNV95" s="232"/>
      <c r="SNW95" s="232"/>
      <c r="SNX95" s="232"/>
      <c r="SNY95" s="232"/>
      <c r="SNZ95" s="232"/>
      <c r="SOA95" s="232"/>
      <c r="SOB95" s="232"/>
      <c r="SOC95" s="232"/>
      <c r="SOD95" s="232"/>
      <c r="SOE95" s="232"/>
      <c r="SOF95" s="232"/>
      <c r="SOG95" s="232"/>
      <c r="SOH95" s="232"/>
      <c r="SOI95" s="232"/>
      <c r="SOJ95" s="232"/>
      <c r="SOK95" s="232"/>
      <c r="SOL95" s="232"/>
      <c r="SOM95" s="232"/>
      <c r="SON95" s="232"/>
      <c r="SOO95" s="232"/>
      <c r="SOP95" s="232"/>
      <c r="SOQ95" s="232"/>
      <c r="SOR95" s="232"/>
      <c r="SOS95" s="232"/>
      <c r="SOT95" s="232"/>
      <c r="SOU95" s="232"/>
      <c r="SOV95" s="232"/>
      <c r="SOW95" s="232"/>
      <c r="SOX95" s="232"/>
      <c r="SOY95" s="232"/>
      <c r="SOZ95" s="232"/>
      <c r="SPA95" s="232"/>
      <c r="SPB95" s="232"/>
      <c r="SPC95" s="232"/>
      <c r="SPD95" s="232"/>
      <c r="SPE95" s="232"/>
      <c r="SPF95" s="232"/>
      <c r="SPG95" s="232"/>
      <c r="SPH95" s="232"/>
      <c r="SPI95" s="232"/>
      <c r="SPJ95" s="232"/>
      <c r="SPK95" s="232"/>
      <c r="SPL95" s="232"/>
      <c r="SPM95" s="232"/>
      <c r="SPN95" s="232"/>
      <c r="SPO95" s="232"/>
      <c r="SPP95" s="232"/>
      <c r="SPQ95" s="232"/>
      <c r="SPR95" s="232"/>
      <c r="SPS95" s="232"/>
      <c r="SPT95" s="232"/>
      <c r="SPU95" s="232"/>
      <c r="SPV95" s="232"/>
      <c r="SPW95" s="232"/>
      <c r="SPX95" s="232"/>
      <c r="SPY95" s="232"/>
      <c r="SPZ95" s="232"/>
      <c r="SQA95" s="232"/>
      <c r="SQB95" s="232"/>
      <c r="SQC95" s="232"/>
      <c r="SQD95" s="232"/>
      <c r="SQE95" s="232"/>
      <c r="SQF95" s="232"/>
      <c r="SQG95" s="232"/>
      <c r="SQH95" s="232"/>
      <c r="SQI95" s="232"/>
      <c r="SQJ95" s="232"/>
      <c r="SQK95" s="232"/>
      <c r="SQL95" s="232"/>
      <c r="SQM95" s="232"/>
      <c r="SQN95" s="232"/>
      <c r="SQO95" s="232"/>
      <c r="SQP95" s="232"/>
      <c r="SQQ95" s="232"/>
      <c r="SQR95" s="232"/>
      <c r="SQS95" s="232"/>
      <c r="SQT95" s="232"/>
      <c r="SQU95" s="232"/>
      <c r="SQV95" s="232"/>
      <c r="SQW95" s="232"/>
      <c r="SQX95" s="232"/>
      <c r="SQY95" s="232"/>
      <c r="SQZ95" s="232"/>
      <c r="SRA95" s="232"/>
      <c r="SRB95" s="232"/>
      <c r="SRC95" s="232"/>
      <c r="SRD95" s="232"/>
      <c r="SRE95" s="232"/>
      <c r="SRF95" s="232"/>
      <c r="SRG95" s="232"/>
      <c r="SRH95" s="232"/>
      <c r="SRI95" s="232"/>
      <c r="SRJ95" s="232"/>
      <c r="SRK95" s="232"/>
      <c r="SRL95" s="232"/>
      <c r="SRM95" s="232"/>
      <c r="SRN95" s="232"/>
      <c r="SRO95" s="232"/>
      <c r="SRP95" s="232"/>
      <c r="SRQ95" s="232"/>
      <c r="SRR95" s="232"/>
      <c r="SRS95" s="232"/>
      <c r="SRT95" s="232"/>
      <c r="SRU95" s="232"/>
      <c r="SRV95" s="232"/>
      <c r="SRW95" s="232"/>
      <c r="SRX95" s="232"/>
      <c r="SRY95" s="232"/>
      <c r="SRZ95" s="232"/>
      <c r="SSA95" s="232"/>
      <c r="SSB95" s="232"/>
      <c r="SSC95" s="232"/>
      <c r="SSD95" s="232"/>
      <c r="SSE95" s="232"/>
      <c r="SSF95" s="232"/>
      <c r="SSG95" s="232"/>
      <c r="SSH95" s="232"/>
      <c r="SSI95" s="232"/>
      <c r="SSJ95" s="232"/>
      <c r="SSK95" s="232"/>
      <c r="SSL95" s="232"/>
      <c r="SSM95" s="232"/>
      <c r="SSN95" s="232"/>
      <c r="SSO95" s="232"/>
      <c r="SSP95" s="232"/>
      <c r="SSQ95" s="232"/>
      <c r="SSR95" s="232"/>
      <c r="SSS95" s="232"/>
      <c r="SST95" s="232"/>
      <c r="SSU95" s="232"/>
      <c r="SSV95" s="232"/>
      <c r="SSW95" s="232"/>
      <c r="SSX95" s="232"/>
      <c r="SSY95" s="232"/>
      <c r="SSZ95" s="232"/>
      <c r="STA95" s="232"/>
      <c r="STB95" s="232"/>
      <c r="STC95" s="232"/>
      <c r="STD95" s="232"/>
      <c r="STE95" s="232"/>
      <c r="STF95" s="232"/>
      <c r="STG95" s="232"/>
      <c r="STH95" s="232"/>
      <c r="STI95" s="232"/>
      <c r="STJ95" s="232"/>
      <c r="STK95" s="232"/>
      <c r="STL95" s="232"/>
      <c r="STM95" s="232"/>
      <c r="STN95" s="232"/>
      <c r="STO95" s="232"/>
      <c r="STP95" s="232"/>
      <c r="STQ95" s="232"/>
      <c r="STR95" s="232"/>
      <c r="STS95" s="232"/>
      <c r="STT95" s="232"/>
      <c r="STU95" s="232"/>
      <c r="STV95" s="232"/>
      <c r="STW95" s="232"/>
      <c r="STX95" s="232"/>
      <c r="STY95" s="232"/>
      <c r="STZ95" s="232"/>
      <c r="SUA95" s="232"/>
      <c r="SUB95" s="232"/>
      <c r="SUC95" s="232"/>
      <c r="SUD95" s="232"/>
      <c r="SUE95" s="232"/>
      <c r="SUF95" s="232"/>
      <c r="SUG95" s="232"/>
      <c r="SUH95" s="232"/>
      <c r="SUI95" s="232"/>
      <c r="SUJ95" s="232"/>
      <c r="SUK95" s="232"/>
      <c r="SUL95" s="232"/>
      <c r="SUM95" s="232"/>
      <c r="SUN95" s="232"/>
      <c r="SUO95" s="232"/>
      <c r="SUP95" s="232"/>
      <c r="SUQ95" s="232"/>
      <c r="SUR95" s="232"/>
      <c r="SUS95" s="232"/>
      <c r="SUT95" s="232"/>
      <c r="SUU95" s="232"/>
      <c r="SUV95" s="232"/>
      <c r="SUW95" s="232"/>
      <c r="SUX95" s="232"/>
      <c r="SUY95" s="232"/>
      <c r="SUZ95" s="232"/>
      <c r="SVA95" s="232"/>
      <c r="SVB95" s="232"/>
      <c r="SVC95" s="232"/>
      <c r="SVD95" s="232"/>
      <c r="SVE95" s="232"/>
      <c r="SVF95" s="232"/>
      <c r="SVG95" s="232"/>
      <c r="SVH95" s="232"/>
      <c r="SVI95" s="232"/>
      <c r="SVJ95" s="232"/>
      <c r="SVK95" s="232"/>
      <c r="SVL95" s="232"/>
      <c r="SVM95" s="232"/>
      <c r="SVN95" s="232"/>
      <c r="SVO95" s="232"/>
      <c r="SVP95" s="232"/>
      <c r="SVQ95" s="232"/>
      <c r="SVR95" s="232"/>
      <c r="SVS95" s="232"/>
      <c r="SVT95" s="232"/>
      <c r="SVU95" s="232"/>
      <c r="SVV95" s="232"/>
      <c r="SVW95" s="232"/>
      <c r="SVX95" s="232"/>
      <c r="SVY95" s="232"/>
      <c r="SVZ95" s="232"/>
      <c r="SWA95" s="232"/>
      <c r="SWB95" s="232"/>
      <c r="SWC95" s="232"/>
      <c r="SWD95" s="232"/>
      <c r="SWE95" s="232"/>
      <c r="SWF95" s="232"/>
      <c r="SWG95" s="232"/>
      <c r="SWH95" s="232"/>
      <c r="SWI95" s="232"/>
      <c r="SWJ95" s="232"/>
      <c r="SWK95" s="232"/>
      <c r="SWL95" s="232"/>
      <c r="SWM95" s="232"/>
      <c r="SWN95" s="232"/>
      <c r="SWO95" s="232"/>
      <c r="SWP95" s="232"/>
      <c r="SWQ95" s="232"/>
      <c r="SWR95" s="232"/>
      <c r="SWS95" s="232"/>
      <c r="SWT95" s="232"/>
      <c r="SWU95" s="232"/>
      <c r="SWV95" s="232"/>
      <c r="SWW95" s="232"/>
      <c r="SWX95" s="232"/>
      <c r="SWY95" s="232"/>
      <c r="SWZ95" s="232"/>
      <c r="SXA95" s="232"/>
      <c r="SXB95" s="232"/>
      <c r="SXC95" s="232"/>
      <c r="SXD95" s="232"/>
      <c r="SXE95" s="232"/>
      <c r="SXF95" s="232"/>
      <c r="SXG95" s="232"/>
      <c r="SXH95" s="232"/>
      <c r="SXI95" s="232"/>
      <c r="SXJ95" s="232"/>
      <c r="SXK95" s="232"/>
      <c r="SXL95" s="232"/>
      <c r="SXM95" s="232"/>
      <c r="SXN95" s="232"/>
      <c r="SXO95" s="232"/>
      <c r="SXP95" s="232"/>
      <c r="SXQ95" s="232"/>
      <c r="SXR95" s="232"/>
      <c r="SXS95" s="232"/>
      <c r="SXT95" s="232"/>
      <c r="SXU95" s="232"/>
      <c r="SXV95" s="232"/>
      <c r="SXW95" s="232"/>
      <c r="SXX95" s="232"/>
      <c r="SXY95" s="232"/>
      <c r="SXZ95" s="232"/>
      <c r="SYA95" s="232"/>
      <c r="SYB95" s="232"/>
      <c r="SYC95" s="232"/>
      <c r="SYD95" s="232"/>
      <c r="SYE95" s="232"/>
      <c r="SYF95" s="232"/>
      <c r="SYG95" s="232"/>
      <c r="SYH95" s="232"/>
      <c r="SYI95" s="232"/>
      <c r="SYJ95" s="232"/>
      <c r="SYK95" s="232"/>
      <c r="SYL95" s="232"/>
      <c r="SYM95" s="232"/>
      <c r="SYN95" s="232"/>
      <c r="SYO95" s="232"/>
      <c r="SYP95" s="232"/>
      <c r="SYQ95" s="232"/>
      <c r="SYR95" s="232"/>
      <c r="SYS95" s="232"/>
      <c r="SYT95" s="232"/>
      <c r="SYU95" s="232"/>
      <c r="SYV95" s="232"/>
      <c r="SYW95" s="232"/>
      <c r="SYX95" s="232"/>
      <c r="SYY95" s="232"/>
      <c r="SYZ95" s="232"/>
      <c r="SZA95" s="232"/>
      <c r="SZB95" s="232"/>
      <c r="SZC95" s="232"/>
      <c r="SZD95" s="232"/>
      <c r="SZE95" s="232"/>
      <c r="SZF95" s="232"/>
      <c r="SZG95" s="232"/>
      <c r="SZH95" s="232"/>
      <c r="SZI95" s="232"/>
      <c r="SZJ95" s="232"/>
      <c r="SZK95" s="232"/>
      <c r="SZL95" s="232"/>
      <c r="SZM95" s="232"/>
      <c r="SZN95" s="232"/>
      <c r="SZO95" s="232"/>
      <c r="SZP95" s="232"/>
      <c r="SZQ95" s="232"/>
      <c r="SZR95" s="232"/>
      <c r="SZS95" s="232"/>
      <c r="SZT95" s="232"/>
      <c r="SZU95" s="232"/>
      <c r="SZV95" s="232"/>
      <c r="SZW95" s="232"/>
      <c r="SZX95" s="232"/>
      <c r="SZY95" s="232"/>
      <c r="SZZ95" s="232"/>
      <c r="TAA95" s="232"/>
      <c r="TAB95" s="232"/>
      <c r="TAC95" s="232"/>
      <c r="TAD95" s="232"/>
      <c r="TAE95" s="232"/>
      <c r="TAF95" s="232"/>
      <c r="TAG95" s="232"/>
      <c r="TAH95" s="232"/>
      <c r="TAI95" s="232"/>
      <c r="TAJ95" s="232"/>
      <c r="TAK95" s="232"/>
      <c r="TAL95" s="232"/>
      <c r="TAM95" s="232"/>
      <c r="TAN95" s="232"/>
      <c r="TAO95" s="232"/>
      <c r="TAP95" s="232"/>
      <c r="TAQ95" s="232"/>
      <c r="TAR95" s="232"/>
      <c r="TAS95" s="232"/>
      <c r="TAT95" s="232"/>
      <c r="TAU95" s="232"/>
      <c r="TAV95" s="232"/>
      <c r="TAW95" s="232"/>
      <c r="TAX95" s="232"/>
      <c r="TAY95" s="232"/>
      <c r="TAZ95" s="232"/>
      <c r="TBA95" s="232"/>
      <c r="TBB95" s="232"/>
      <c r="TBC95" s="232"/>
      <c r="TBD95" s="232"/>
      <c r="TBE95" s="232"/>
      <c r="TBF95" s="232"/>
      <c r="TBG95" s="232"/>
      <c r="TBH95" s="232"/>
      <c r="TBI95" s="232"/>
      <c r="TBJ95" s="232"/>
      <c r="TBK95" s="232"/>
      <c r="TBL95" s="232"/>
      <c r="TBM95" s="232"/>
      <c r="TBN95" s="232"/>
      <c r="TBO95" s="232"/>
      <c r="TBP95" s="232"/>
      <c r="TBQ95" s="232"/>
      <c r="TBR95" s="232"/>
      <c r="TBS95" s="232"/>
      <c r="TBT95" s="232"/>
      <c r="TBU95" s="232"/>
      <c r="TBV95" s="232"/>
      <c r="TBW95" s="232"/>
      <c r="TBX95" s="232"/>
      <c r="TBY95" s="232"/>
      <c r="TBZ95" s="232"/>
      <c r="TCA95" s="232"/>
      <c r="TCB95" s="232"/>
      <c r="TCC95" s="232"/>
      <c r="TCD95" s="232"/>
      <c r="TCE95" s="232"/>
      <c r="TCF95" s="232"/>
      <c r="TCG95" s="232"/>
      <c r="TCH95" s="232"/>
      <c r="TCI95" s="232"/>
      <c r="TCJ95" s="232"/>
      <c r="TCK95" s="232"/>
      <c r="TCL95" s="232"/>
      <c r="TCM95" s="232"/>
      <c r="TCN95" s="232"/>
      <c r="TCO95" s="232"/>
      <c r="TCP95" s="232"/>
      <c r="TCQ95" s="232"/>
      <c r="TCR95" s="232"/>
      <c r="TCS95" s="232"/>
      <c r="TCT95" s="232"/>
      <c r="TCU95" s="232"/>
      <c r="TCV95" s="232"/>
      <c r="TCW95" s="232"/>
      <c r="TCX95" s="232"/>
      <c r="TCY95" s="232"/>
      <c r="TCZ95" s="232"/>
      <c r="TDA95" s="232"/>
      <c r="TDB95" s="232"/>
      <c r="TDC95" s="232"/>
      <c r="TDD95" s="232"/>
      <c r="TDE95" s="232"/>
      <c r="TDF95" s="232"/>
      <c r="TDG95" s="232"/>
      <c r="TDH95" s="232"/>
      <c r="TDI95" s="232"/>
      <c r="TDJ95" s="232"/>
      <c r="TDK95" s="232"/>
      <c r="TDL95" s="232"/>
      <c r="TDM95" s="232"/>
      <c r="TDN95" s="232"/>
      <c r="TDO95" s="232"/>
      <c r="TDP95" s="232"/>
      <c r="TDQ95" s="232"/>
      <c r="TDR95" s="232"/>
      <c r="TDS95" s="232"/>
      <c r="TDT95" s="232"/>
      <c r="TDU95" s="232"/>
      <c r="TDV95" s="232"/>
      <c r="TDW95" s="232"/>
      <c r="TDX95" s="232"/>
      <c r="TDY95" s="232"/>
      <c r="TDZ95" s="232"/>
      <c r="TEA95" s="232"/>
      <c r="TEB95" s="232"/>
      <c r="TEC95" s="232"/>
      <c r="TED95" s="232"/>
      <c r="TEE95" s="232"/>
      <c r="TEF95" s="232"/>
      <c r="TEG95" s="232"/>
      <c r="TEH95" s="232"/>
      <c r="TEI95" s="232"/>
      <c r="TEJ95" s="232"/>
      <c r="TEK95" s="232"/>
      <c r="TEL95" s="232"/>
      <c r="TEM95" s="232"/>
      <c r="TEN95" s="232"/>
      <c r="TEO95" s="232"/>
      <c r="TEP95" s="232"/>
      <c r="TEQ95" s="232"/>
      <c r="TER95" s="232"/>
      <c r="TES95" s="232"/>
      <c r="TET95" s="232"/>
      <c r="TEU95" s="232"/>
      <c r="TEV95" s="232"/>
      <c r="TEW95" s="232"/>
      <c r="TEX95" s="232"/>
      <c r="TEY95" s="232"/>
      <c r="TEZ95" s="232"/>
      <c r="TFA95" s="232"/>
      <c r="TFB95" s="232"/>
      <c r="TFC95" s="232"/>
      <c r="TFD95" s="232"/>
      <c r="TFE95" s="232"/>
      <c r="TFF95" s="232"/>
      <c r="TFG95" s="232"/>
      <c r="TFH95" s="232"/>
      <c r="TFI95" s="232"/>
      <c r="TFJ95" s="232"/>
      <c r="TFK95" s="232"/>
      <c r="TFL95" s="232"/>
      <c r="TFM95" s="232"/>
      <c r="TFN95" s="232"/>
      <c r="TFO95" s="232"/>
      <c r="TFP95" s="232"/>
      <c r="TFQ95" s="232"/>
      <c r="TFR95" s="232"/>
      <c r="TFS95" s="232"/>
      <c r="TFT95" s="232"/>
      <c r="TFU95" s="232"/>
      <c r="TFV95" s="232"/>
      <c r="TFW95" s="232"/>
      <c r="TFX95" s="232"/>
      <c r="TFY95" s="232"/>
      <c r="TFZ95" s="232"/>
      <c r="TGA95" s="232"/>
      <c r="TGB95" s="232"/>
      <c r="TGC95" s="232"/>
      <c r="TGD95" s="232"/>
      <c r="TGE95" s="232"/>
      <c r="TGF95" s="232"/>
      <c r="TGG95" s="232"/>
      <c r="TGH95" s="232"/>
      <c r="TGI95" s="232"/>
      <c r="TGJ95" s="232"/>
      <c r="TGK95" s="232"/>
      <c r="TGL95" s="232"/>
      <c r="TGM95" s="232"/>
      <c r="TGN95" s="232"/>
      <c r="TGO95" s="232"/>
      <c r="TGP95" s="232"/>
      <c r="TGQ95" s="232"/>
      <c r="TGR95" s="232"/>
      <c r="TGS95" s="232"/>
      <c r="TGT95" s="232"/>
      <c r="TGU95" s="232"/>
      <c r="TGV95" s="232"/>
      <c r="TGW95" s="232"/>
      <c r="TGX95" s="232"/>
      <c r="TGY95" s="232"/>
      <c r="TGZ95" s="232"/>
      <c r="THA95" s="232"/>
      <c r="THB95" s="232"/>
      <c r="THC95" s="232"/>
      <c r="THD95" s="232"/>
      <c r="THE95" s="232"/>
      <c r="THF95" s="232"/>
      <c r="THG95" s="232"/>
      <c r="THH95" s="232"/>
      <c r="THI95" s="232"/>
      <c r="THJ95" s="232"/>
      <c r="THK95" s="232"/>
      <c r="THL95" s="232"/>
      <c r="THM95" s="232"/>
      <c r="THN95" s="232"/>
      <c r="THO95" s="232"/>
      <c r="THP95" s="232"/>
      <c r="THQ95" s="232"/>
      <c r="THR95" s="232"/>
      <c r="THS95" s="232"/>
      <c r="THT95" s="232"/>
      <c r="THU95" s="232"/>
      <c r="THV95" s="232"/>
      <c r="THW95" s="232"/>
      <c r="THX95" s="232"/>
      <c r="THY95" s="232"/>
      <c r="THZ95" s="232"/>
      <c r="TIA95" s="232"/>
      <c r="TIB95" s="232"/>
      <c r="TIC95" s="232"/>
      <c r="TID95" s="232"/>
      <c r="TIE95" s="232"/>
      <c r="TIF95" s="232"/>
      <c r="TIG95" s="232"/>
      <c r="TIH95" s="232"/>
      <c r="TII95" s="232"/>
      <c r="TIJ95" s="232"/>
      <c r="TIK95" s="232"/>
      <c r="TIL95" s="232"/>
      <c r="TIM95" s="232"/>
      <c r="TIN95" s="232"/>
      <c r="TIO95" s="232"/>
      <c r="TIP95" s="232"/>
      <c r="TIQ95" s="232"/>
      <c r="TIR95" s="232"/>
      <c r="TIS95" s="232"/>
      <c r="TIT95" s="232"/>
      <c r="TIU95" s="232"/>
      <c r="TIV95" s="232"/>
      <c r="TIW95" s="232"/>
      <c r="TIX95" s="232"/>
      <c r="TIY95" s="232"/>
      <c r="TIZ95" s="232"/>
      <c r="TJA95" s="232"/>
      <c r="TJB95" s="232"/>
      <c r="TJC95" s="232"/>
      <c r="TJD95" s="232"/>
      <c r="TJE95" s="232"/>
      <c r="TJF95" s="232"/>
      <c r="TJG95" s="232"/>
      <c r="TJH95" s="232"/>
      <c r="TJI95" s="232"/>
      <c r="TJJ95" s="232"/>
      <c r="TJK95" s="232"/>
      <c r="TJL95" s="232"/>
      <c r="TJM95" s="232"/>
      <c r="TJN95" s="232"/>
      <c r="TJO95" s="232"/>
      <c r="TJP95" s="232"/>
      <c r="TJQ95" s="232"/>
      <c r="TJR95" s="232"/>
      <c r="TJS95" s="232"/>
      <c r="TJT95" s="232"/>
      <c r="TJU95" s="232"/>
      <c r="TJV95" s="232"/>
      <c r="TJW95" s="232"/>
      <c r="TJX95" s="232"/>
      <c r="TJY95" s="232"/>
      <c r="TJZ95" s="232"/>
      <c r="TKA95" s="232"/>
      <c r="TKB95" s="232"/>
      <c r="TKC95" s="232"/>
      <c r="TKD95" s="232"/>
      <c r="TKE95" s="232"/>
      <c r="TKF95" s="232"/>
      <c r="TKG95" s="232"/>
      <c r="TKH95" s="232"/>
      <c r="TKI95" s="232"/>
      <c r="TKJ95" s="232"/>
      <c r="TKK95" s="232"/>
      <c r="TKL95" s="232"/>
      <c r="TKM95" s="232"/>
      <c r="TKN95" s="232"/>
      <c r="TKO95" s="232"/>
      <c r="TKP95" s="232"/>
      <c r="TKQ95" s="232"/>
      <c r="TKR95" s="232"/>
      <c r="TKS95" s="232"/>
      <c r="TKT95" s="232"/>
      <c r="TKU95" s="232"/>
      <c r="TKV95" s="232"/>
      <c r="TKW95" s="232"/>
      <c r="TKX95" s="232"/>
      <c r="TKY95" s="232"/>
      <c r="TKZ95" s="232"/>
      <c r="TLA95" s="232"/>
      <c r="TLB95" s="232"/>
      <c r="TLC95" s="232"/>
      <c r="TLD95" s="232"/>
      <c r="TLE95" s="232"/>
      <c r="TLF95" s="232"/>
      <c r="TLG95" s="232"/>
      <c r="TLH95" s="232"/>
      <c r="TLI95" s="232"/>
      <c r="TLJ95" s="232"/>
      <c r="TLK95" s="232"/>
      <c r="TLL95" s="232"/>
      <c r="TLM95" s="232"/>
      <c r="TLN95" s="232"/>
      <c r="TLO95" s="232"/>
      <c r="TLP95" s="232"/>
      <c r="TLQ95" s="232"/>
      <c r="TLR95" s="232"/>
      <c r="TLS95" s="232"/>
      <c r="TLT95" s="232"/>
      <c r="TLU95" s="232"/>
      <c r="TLV95" s="232"/>
      <c r="TLW95" s="232"/>
      <c r="TLX95" s="232"/>
      <c r="TLY95" s="232"/>
      <c r="TLZ95" s="232"/>
      <c r="TMA95" s="232"/>
      <c r="TMB95" s="232"/>
      <c r="TMC95" s="232"/>
      <c r="TMD95" s="232"/>
      <c r="TME95" s="232"/>
      <c r="TMF95" s="232"/>
      <c r="TMG95" s="232"/>
      <c r="TMH95" s="232"/>
      <c r="TMI95" s="232"/>
      <c r="TMJ95" s="232"/>
      <c r="TMK95" s="232"/>
      <c r="TML95" s="232"/>
      <c r="TMM95" s="232"/>
      <c r="TMN95" s="232"/>
      <c r="TMO95" s="232"/>
      <c r="TMP95" s="232"/>
      <c r="TMQ95" s="232"/>
      <c r="TMR95" s="232"/>
      <c r="TMS95" s="232"/>
      <c r="TMT95" s="232"/>
      <c r="TMU95" s="232"/>
      <c r="TMV95" s="232"/>
      <c r="TMW95" s="232"/>
      <c r="TMX95" s="232"/>
      <c r="TMY95" s="232"/>
      <c r="TMZ95" s="232"/>
      <c r="TNA95" s="232"/>
      <c r="TNB95" s="232"/>
      <c r="TNC95" s="232"/>
      <c r="TND95" s="232"/>
      <c r="TNE95" s="232"/>
      <c r="TNF95" s="232"/>
      <c r="TNG95" s="232"/>
      <c r="TNH95" s="232"/>
      <c r="TNI95" s="232"/>
      <c r="TNJ95" s="232"/>
      <c r="TNK95" s="232"/>
      <c r="TNL95" s="232"/>
      <c r="TNM95" s="232"/>
      <c r="TNN95" s="232"/>
      <c r="TNO95" s="232"/>
      <c r="TNP95" s="232"/>
      <c r="TNQ95" s="232"/>
      <c r="TNR95" s="232"/>
      <c r="TNS95" s="232"/>
      <c r="TNT95" s="232"/>
      <c r="TNU95" s="232"/>
      <c r="TNV95" s="232"/>
      <c r="TNW95" s="232"/>
      <c r="TNX95" s="232"/>
      <c r="TNY95" s="232"/>
      <c r="TNZ95" s="232"/>
      <c r="TOA95" s="232"/>
      <c r="TOB95" s="232"/>
      <c r="TOC95" s="232"/>
      <c r="TOD95" s="232"/>
      <c r="TOE95" s="232"/>
      <c r="TOF95" s="232"/>
      <c r="TOG95" s="232"/>
      <c r="TOH95" s="232"/>
      <c r="TOI95" s="232"/>
      <c r="TOJ95" s="232"/>
      <c r="TOK95" s="232"/>
      <c r="TOL95" s="232"/>
      <c r="TOM95" s="232"/>
      <c r="TON95" s="232"/>
      <c r="TOO95" s="232"/>
      <c r="TOP95" s="232"/>
      <c r="TOQ95" s="232"/>
      <c r="TOR95" s="232"/>
      <c r="TOS95" s="232"/>
      <c r="TOT95" s="232"/>
      <c r="TOU95" s="232"/>
      <c r="TOV95" s="232"/>
      <c r="TOW95" s="232"/>
      <c r="TOX95" s="232"/>
      <c r="TOY95" s="232"/>
      <c r="TOZ95" s="232"/>
      <c r="TPA95" s="232"/>
      <c r="TPB95" s="232"/>
      <c r="TPC95" s="232"/>
      <c r="TPD95" s="232"/>
      <c r="TPE95" s="232"/>
      <c r="TPF95" s="232"/>
      <c r="TPG95" s="232"/>
      <c r="TPH95" s="232"/>
      <c r="TPI95" s="232"/>
      <c r="TPJ95" s="232"/>
      <c r="TPK95" s="232"/>
      <c r="TPL95" s="232"/>
      <c r="TPM95" s="232"/>
      <c r="TPN95" s="232"/>
      <c r="TPO95" s="232"/>
      <c r="TPP95" s="232"/>
      <c r="TPQ95" s="232"/>
      <c r="TPR95" s="232"/>
      <c r="TPS95" s="232"/>
      <c r="TPT95" s="232"/>
      <c r="TPU95" s="232"/>
      <c r="TPV95" s="232"/>
      <c r="TPW95" s="232"/>
      <c r="TPX95" s="232"/>
      <c r="TPY95" s="232"/>
      <c r="TPZ95" s="232"/>
      <c r="TQA95" s="232"/>
      <c r="TQB95" s="232"/>
      <c r="TQC95" s="232"/>
      <c r="TQD95" s="232"/>
      <c r="TQE95" s="232"/>
      <c r="TQF95" s="232"/>
      <c r="TQG95" s="232"/>
      <c r="TQH95" s="232"/>
      <c r="TQI95" s="232"/>
      <c r="TQJ95" s="232"/>
      <c r="TQK95" s="232"/>
      <c r="TQL95" s="232"/>
      <c r="TQM95" s="232"/>
      <c r="TQN95" s="232"/>
      <c r="TQO95" s="232"/>
      <c r="TQP95" s="232"/>
      <c r="TQQ95" s="232"/>
      <c r="TQR95" s="232"/>
      <c r="TQS95" s="232"/>
      <c r="TQT95" s="232"/>
      <c r="TQU95" s="232"/>
      <c r="TQV95" s="232"/>
      <c r="TQW95" s="232"/>
      <c r="TQX95" s="232"/>
      <c r="TQY95" s="232"/>
      <c r="TQZ95" s="232"/>
      <c r="TRA95" s="232"/>
      <c r="TRB95" s="232"/>
      <c r="TRC95" s="232"/>
      <c r="TRD95" s="232"/>
      <c r="TRE95" s="232"/>
      <c r="TRF95" s="232"/>
      <c r="TRG95" s="232"/>
      <c r="TRH95" s="232"/>
      <c r="TRI95" s="232"/>
      <c r="TRJ95" s="232"/>
      <c r="TRK95" s="232"/>
      <c r="TRL95" s="232"/>
      <c r="TRM95" s="232"/>
      <c r="TRN95" s="232"/>
      <c r="TRO95" s="232"/>
      <c r="TRP95" s="232"/>
      <c r="TRQ95" s="232"/>
      <c r="TRR95" s="232"/>
      <c r="TRS95" s="232"/>
      <c r="TRT95" s="232"/>
      <c r="TRU95" s="232"/>
      <c r="TRV95" s="232"/>
      <c r="TRW95" s="232"/>
      <c r="TRX95" s="232"/>
      <c r="TRY95" s="232"/>
      <c r="TRZ95" s="232"/>
      <c r="TSA95" s="232"/>
      <c r="TSB95" s="232"/>
      <c r="TSC95" s="232"/>
      <c r="TSD95" s="232"/>
      <c r="TSE95" s="232"/>
      <c r="TSF95" s="232"/>
      <c r="TSG95" s="232"/>
      <c r="TSH95" s="232"/>
      <c r="TSI95" s="232"/>
      <c r="TSJ95" s="232"/>
      <c r="TSK95" s="232"/>
      <c r="TSL95" s="232"/>
      <c r="TSM95" s="232"/>
      <c r="TSN95" s="232"/>
      <c r="TSO95" s="232"/>
      <c r="TSP95" s="232"/>
      <c r="TSQ95" s="232"/>
      <c r="TSR95" s="232"/>
      <c r="TSS95" s="232"/>
      <c r="TST95" s="232"/>
      <c r="TSU95" s="232"/>
      <c r="TSV95" s="232"/>
      <c r="TSW95" s="232"/>
      <c r="TSX95" s="232"/>
      <c r="TSY95" s="232"/>
      <c r="TSZ95" s="232"/>
      <c r="TTA95" s="232"/>
      <c r="TTB95" s="232"/>
      <c r="TTC95" s="232"/>
      <c r="TTD95" s="232"/>
      <c r="TTE95" s="232"/>
      <c r="TTF95" s="232"/>
      <c r="TTG95" s="232"/>
      <c r="TTH95" s="232"/>
      <c r="TTI95" s="232"/>
      <c r="TTJ95" s="232"/>
      <c r="TTK95" s="232"/>
      <c r="TTL95" s="232"/>
      <c r="TTM95" s="232"/>
      <c r="TTN95" s="232"/>
      <c r="TTO95" s="232"/>
      <c r="TTP95" s="232"/>
      <c r="TTQ95" s="232"/>
      <c r="TTR95" s="232"/>
      <c r="TTS95" s="232"/>
      <c r="TTT95" s="232"/>
      <c r="TTU95" s="232"/>
      <c r="TTV95" s="232"/>
      <c r="TTW95" s="232"/>
      <c r="TTX95" s="232"/>
      <c r="TTY95" s="232"/>
      <c r="TTZ95" s="232"/>
      <c r="TUA95" s="232"/>
      <c r="TUB95" s="232"/>
      <c r="TUC95" s="232"/>
      <c r="TUD95" s="232"/>
      <c r="TUE95" s="232"/>
      <c r="TUF95" s="232"/>
      <c r="TUG95" s="232"/>
      <c r="TUH95" s="232"/>
      <c r="TUI95" s="232"/>
      <c r="TUJ95" s="232"/>
      <c r="TUK95" s="232"/>
      <c r="TUL95" s="232"/>
      <c r="TUM95" s="232"/>
      <c r="TUN95" s="232"/>
      <c r="TUO95" s="232"/>
      <c r="TUP95" s="232"/>
      <c r="TUQ95" s="232"/>
      <c r="TUR95" s="232"/>
      <c r="TUS95" s="232"/>
      <c r="TUT95" s="232"/>
      <c r="TUU95" s="232"/>
      <c r="TUV95" s="232"/>
      <c r="TUW95" s="232"/>
      <c r="TUX95" s="232"/>
      <c r="TUY95" s="232"/>
      <c r="TUZ95" s="232"/>
      <c r="TVA95" s="232"/>
      <c r="TVB95" s="232"/>
      <c r="TVC95" s="232"/>
      <c r="TVD95" s="232"/>
      <c r="TVE95" s="232"/>
      <c r="TVF95" s="232"/>
      <c r="TVG95" s="232"/>
      <c r="TVH95" s="232"/>
      <c r="TVI95" s="232"/>
      <c r="TVJ95" s="232"/>
      <c r="TVK95" s="232"/>
      <c r="TVL95" s="232"/>
      <c r="TVM95" s="232"/>
      <c r="TVN95" s="232"/>
      <c r="TVO95" s="232"/>
      <c r="TVP95" s="232"/>
      <c r="TVQ95" s="232"/>
      <c r="TVR95" s="232"/>
      <c r="TVS95" s="232"/>
      <c r="TVT95" s="232"/>
      <c r="TVU95" s="232"/>
      <c r="TVV95" s="232"/>
      <c r="TVW95" s="232"/>
      <c r="TVX95" s="232"/>
      <c r="TVY95" s="232"/>
      <c r="TVZ95" s="232"/>
      <c r="TWA95" s="232"/>
      <c r="TWB95" s="232"/>
      <c r="TWC95" s="232"/>
      <c r="TWD95" s="232"/>
      <c r="TWE95" s="232"/>
      <c r="TWF95" s="232"/>
      <c r="TWG95" s="232"/>
      <c r="TWH95" s="232"/>
      <c r="TWI95" s="232"/>
      <c r="TWJ95" s="232"/>
      <c r="TWK95" s="232"/>
      <c r="TWL95" s="232"/>
      <c r="TWM95" s="232"/>
      <c r="TWN95" s="232"/>
      <c r="TWO95" s="232"/>
      <c r="TWP95" s="232"/>
      <c r="TWQ95" s="232"/>
      <c r="TWR95" s="232"/>
      <c r="TWS95" s="232"/>
      <c r="TWT95" s="232"/>
      <c r="TWU95" s="232"/>
      <c r="TWV95" s="232"/>
      <c r="TWW95" s="232"/>
      <c r="TWX95" s="232"/>
      <c r="TWY95" s="232"/>
      <c r="TWZ95" s="232"/>
      <c r="TXA95" s="232"/>
      <c r="TXB95" s="232"/>
      <c r="TXC95" s="232"/>
      <c r="TXD95" s="232"/>
      <c r="TXE95" s="232"/>
      <c r="TXF95" s="232"/>
      <c r="TXG95" s="232"/>
      <c r="TXH95" s="232"/>
      <c r="TXI95" s="232"/>
      <c r="TXJ95" s="232"/>
      <c r="TXK95" s="232"/>
      <c r="TXL95" s="232"/>
      <c r="TXM95" s="232"/>
      <c r="TXN95" s="232"/>
      <c r="TXO95" s="232"/>
      <c r="TXP95" s="232"/>
      <c r="TXQ95" s="232"/>
      <c r="TXR95" s="232"/>
      <c r="TXS95" s="232"/>
      <c r="TXT95" s="232"/>
      <c r="TXU95" s="232"/>
      <c r="TXV95" s="232"/>
      <c r="TXW95" s="232"/>
      <c r="TXX95" s="232"/>
      <c r="TXY95" s="232"/>
      <c r="TXZ95" s="232"/>
      <c r="TYA95" s="232"/>
      <c r="TYB95" s="232"/>
      <c r="TYC95" s="232"/>
      <c r="TYD95" s="232"/>
      <c r="TYE95" s="232"/>
      <c r="TYF95" s="232"/>
      <c r="TYG95" s="232"/>
      <c r="TYH95" s="232"/>
      <c r="TYI95" s="232"/>
      <c r="TYJ95" s="232"/>
      <c r="TYK95" s="232"/>
      <c r="TYL95" s="232"/>
      <c r="TYM95" s="232"/>
      <c r="TYN95" s="232"/>
      <c r="TYO95" s="232"/>
      <c r="TYP95" s="232"/>
      <c r="TYQ95" s="232"/>
      <c r="TYR95" s="232"/>
      <c r="TYS95" s="232"/>
      <c r="TYT95" s="232"/>
      <c r="TYU95" s="232"/>
      <c r="TYV95" s="232"/>
      <c r="TYW95" s="232"/>
      <c r="TYX95" s="232"/>
      <c r="TYY95" s="232"/>
      <c r="TYZ95" s="232"/>
      <c r="TZA95" s="232"/>
      <c r="TZB95" s="232"/>
      <c r="TZC95" s="232"/>
      <c r="TZD95" s="232"/>
      <c r="TZE95" s="232"/>
      <c r="TZF95" s="232"/>
      <c r="TZG95" s="232"/>
      <c r="TZH95" s="232"/>
      <c r="TZI95" s="232"/>
      <c r="TZJ95" s="232"/>
      <c r="TZK95" s="232"/>
      <c r="TZL95" s="232"/>
      <c r="TZM95" s="232"/>
      <c r="TZN95" s="232"/>
      <c r="TZO95" s="232"/>
      <c r="TZP95" s="232"/>
      <c r="TZQ95" s="232"/>
      <c r="TZR95" s="232"/>
      <c r="TZS95" s="232"/>
      <c r="TZT95" s="232"/>
      <c r="TZU95" s="232"/>
      <c r="TZV95" s="232"/>
      <c r="TZW95" s="232"/>
      <c r="TZX95" s="232"/>
      <c r="TZY95" s="232"/>
      <c r="TZZ95" s="232"/>
      <c r="UAA95" s="232"/>
      <c r="UAB95" s="232"/>
      <c r="UAC95" s="232"/>
      <c r="UAD95" s="232"/>
      <c r="UAE95" s="232"/>
      <c r="UAF95" s="232"/>
      <c r="UAG95" s="232"/>
      <c r="UAH95" s="232"/>
      <c r="UAI95" s="232"/>
      <c r="UAJ95" s="232"/>
      <c r="UAK95" s="232"/>
      <c r="UAL95" s="232"/>
      <c r="UAM95" s="232"/>
      <c r="UAN95" s="232"/>
      <c r="UAO95" s="232"/>
      <c r="UAP95" s="232"/>
      <c r="UAQ95" s="232"/>
      <c r="UAR95" s="232"/>
      <c r="UAS95" s="232"/>
      <c r="UAT95" s="232"/>
      <c r="UAU95" s="232"/>
      <c r="UAV95" s="232"/>
      <c r="UAW95" s="232"/>
      <c r="UAX95" s="232"/>
      <c r="UAY95" s="232"/>
      <c r="UAZ95" s="232"/>
      <c r="UBA95" s="232"/>
      <c r="UBB95" s="232"/>
      <c r="UBC95" s="232"/>
      <c r="UBD95" s="232"/>
      <c r="UBE95" s="232"/>
      <c r="UBF95" s="232"/>
      <c r="UBG95" s="232"/>
      <c r="UBH95" s="232"/>
      <c r="UBI95" s="232"/>
      <c r="UBJ95" s="232"/>
      <c r="UBK95" s="232"/>
      <c r="UBL95" s="232"/>
      <c r="UBM95" s="232"/>
      <c r="UBN95" s="232"/>
      <c r="UBO95" s="232"/>
      <c r="UBP95" s="232"/>
      <c r="UBQ95" s="232"/>
      <c r="UBR95" s="232"/>
      <c r="UBS95" s="232"/>
      <c r="UBT95" s="232"/>
      <c r="UBU95" s="232"/>
      <c r="UBV95" s="232"/>
      <c r="UBW95" s="232"/>
      <c r="UBX95" s="232"/>
      <c r="UBY95" s="232"/>
      <c r="UBZ95" s="232"/>
      <c r="UCA95" s="232"/>
      <c r="UCB95" s="232"/>
      <c r="UCC95" s="232"/>
      <c r="UCD95" s="232"/>
      <c r="UCE95" s="232"/>
      <c r="UCF95" s="232"/>
      <c r="UCG95" s="232"/>
      <c r="UCH95" s="232"/>
      <c r="UCI95" s="232"/>
      <c r="UCJ95" s="232"/>
      <c r="UCK95" s="232"/>
      <c r="UCL95" s="232"/>
      <c r="UCM95" s="232"/>
      <c r="UCN95" s="232"/>
      <c r="UCO95" s="232"/>
      <c r="UCP95" s="232"/>
      <c r="UCQ95" s="232"/>
      <c r="UCR95" s="232"/>
      <c r="UCS95" s="232"/>
      <c r="UCT95" s="232"/>
      <c r="UCU95" s="232"/>
      <c r="UCV95" s="232"/>
      <c r="UCW95" s="232"/>
      <c r="UCX95" s="232"/>
      <c r="UCY95" s="232"/>
      <c r="UCZ95" s="232"/>
      <c r="UDA95" s="232"/>
      <c r="UDB95" s="232"/>
      <c r="UDC95" s="232"/>
      <c r="UDD95" s="232"/>
      <c r="UDE95" s="232"/>
      <c r="UDF95" s="232"/>
      <c r="UDG95" s="232"/>
      <c r="UDH95" s="232"/>
      <c r="UDI95" s="232"/>
      <c r="UDJ95" s="232"/>
      <c r="UDK95" s="232"/>
      <c r="UDL95" s="232"/>
      <c r="UDM95" s="232"/>
      <c r="UDN95" s="232"/>
      <c r="UDO95" s="232"/>
      <c r="UDP95" s="232"/>
      <c r="UDQ95" s="232"/>
      <c r="UDR95" s="232"/>
      <c r="UDS95" s="232"/>
      <c r="UDT95" s="232"/>
      <c r="UDU95" s="232"/>
      <c r="UDV95" s="232"/>
      <c r="UDW95" s="232"/>
      <c r="UDX95" s="232"/>
      <c r="UDY95" s="232"/>
      <c r="UDZ95" s="232"/>
      <c r="UEA95" s="232"/>
      <c r="UEB95" s="232"/>
      <c r="UEC95" s="232"/>
      <c r="UED95" s="232"/>
      <c r="UEE95" s="232"/>
      <c r="UEF95" s="232"/>
      <c r="UEG95" s="232"/>
      <c r="UEH95" s="232"/>
      <c r="UEI95" s="232"/>
      <c r="UEJ95" s="232"/>
      <c r="UEK95" s="232"/>
      <c r="UEL95" s="232"/>
      <c r="UEM95" s="232"/>
      <c r="UEN95" s="232"/>
      <c r="UEO95" s="232"/>
      <c r="UEP95" s="232"/>
      <c r="UEQ95" s="232"/>
      <c r="UER95" s="232"/>
      <c r="UES95" s="232"/>
      <c r="UET95" s="232"/>
      <c r="UEU95" s="232"/>
      <c r="UEV95" s="232"/>
      <c r="UEW95" s="232"/>
      <c r="UEX95" s="232"/>
      <c r="UEY95" s="232"/>
      <c r="UEZ95" s="232"/>
      <c r="UFA95" s="232"/>
      <c r="UFB95" s="232"/>
      <c r="UFC95" s="232"/>
      <c r="UFD95" s="232"/>
      <c r="UFE95" s="232"/>
      <c r="UFF95" s="232"/>
      <c r="UFG95" s="232"/>
      <c r="UFH95" s="232"/>
      <c r="UFI95" s="232"/>
      <c r="UFJ95" s="232"/>
      <c r="UFK95" s="232"/>
      <c r="UFL95" s="232"/>
      <c r="UFM95" s="232"/>
      <c r="UFN95" s="232"/>
      <c r="UFO95" s="232"/>
      <c r="UFP95" s="232"/>
      <c r="UFQ95" s="232"/>
      <c r="UFR95" s="232"/>
      <c r="UFS95" s="232"/>
      <c r="UFT95" s="232"/>
      <c r="UFU95" s="232"/>
      <c r="UFV95" s="232"/>
      <c r="UFW95" s="232"/>
      <c r="UFX95" s="232"/>
      <c r="UFY95" s="232"/>
      <c r="UFZ95" s="232"/>
      <c r="UGA95" s="232"/>
      <c r="UGB95" s="232"/>
      <c r="UGC95" s="232"/>
      <c r="UGD95" s="232"/>
      <c r="UGE95" s="232"/>
      <c r="UGF95" s="232"/>
      <c r="UGG95" s="232"/>
      <c r="UGH95" s="232"/>
      <c r="UGI95" s="232"/>
      <c r="UGJ95" s="232"/>
      <c r="UGK95" s="232"/>
      <c r="UGL95" s="232"/>
      <c r="UGM95" s="232"/>
      <c r="UGN95" s="232"/>
      <c r="UGO95" s="232"/>
      <c r="UGP95" s="232"/>
      <c r="UGQ95" s="232"/>
      <c r="UGR95" s="232"/>
      <c r="UGS95" s="232"/>
      <c r="UGT95" s="232"/>
      <c r="UGU95" s="232"/>
      <c r="UGV95" s="232"/>
      <c r="UGW95" s="232"/>
      <c r="UGX95" s="232"/>
      <c r="UGY95" s="232"/>
      <c r="UGZ95" s="232"/>
      <c r="UHA95" s="232"/>
      <c r="UHB95" s="232"/>
      <c r="UHC95" s="232"/>
      <c r="UHD95" s="232"/>
      <c r="UHE95" s="232"/>
      <c r="UHF95" s="232"/>
      <c r="UHG95" s="232"/>
      <c r="UHH95" s="232"/>
      <c r="UHI95" s="232"/>
      <c r="UHJ95" s="232"/>
      <c r="UHK95" s="232"/>
      <c r="UHL95" s="232"/>
      <c r="UHM95" s="232"/>
      <c r="UHN95" s="232"/>
      <c r="UHO95" s="232"/>
      <c r="UHP95" s="232"/>
      <c r="UHQ95" s="232"/>
      <c r="UHR95" s="232"/>
      <c r="UHS95" s="232"/>
      <c r="UHT95" s="232"/>
      <c r="UHU95" s="232"/>
      <c r="UHV95" s="232"/>
      <c r="UHW95" s="232"/>
      <c r="UHX95" s="232"/>
      <c r="UHY95" s="232"/>
      <c r="UHZ95" s="232"/>
      <c r="UIA95" s="232"/>
      <c r="UIB95" s="232"/>
      <c r="UIC95" s="232"/>
      <c r="UID95" s="232"/>
      <c r="UIE95" s="232"/>
      <c r="UIF95" s="232"/>
      <c r="UIG95" s="232"/>
      <c r="UIH95" s="232"/>
      <c r="UII95" s="232"/>
      <c r="UIJ95" s="232"/>
      <c r="UIK95" s="232"/>
      <c r="UIL95" s="232"/>
      <c r="UIM95" s="232"/>
      <c r="UIN95" s="232"/>
      <c r="UIO95" s="232"/>
      <c r="UIP95" s="232"/>
      <c r="UIQ95" s="232"/>
      <c r="UIR95" s="232"/>
      <c r="UIS95" s="232"/>
      <c r="UIT95" s="232"/>
      <c r="UIU95" s="232"/>
      <c r="UIV95" s="232"/>
      <c r="UIW95" s="232"/>
      <c r="UIX95" s="232"/>
      <c r="UIY95" s="232"/>
      <c r="UIZ95" s="232"/>
      <c r="UJA95" s="232"/>
      <c r="UJB95" s="232"/>
      <c r="UJC95" s="232"/>
      <c r="UJD95" s="232"/>
      <c r="UJE95" s="232"/>
      <c r="UJF95" s="232"/>
      <c r="UJG95" s="232"/>
      <c r="UJH95" s="232"/>
      <c r="UJI95" s="232"/>
      <c r="UJJ95" s="232"/>
      <c r="UJK95" s="232"/>
      <c r="UJL95" s="232"/>
      <c r="UJM95" s="232"/>
      <c r="UJN95" s="232"/>
      <c r="UJO95" s="232"/>
      <c r="UJP95" s="232"/>
      <c r="UJQ95" s="232"/>
      <c r="UJR95" s="232"/>
      <c r="UJS95" s="232"/>
      <c r="UJT95" s="232"/>
      <c r="UJU95" s="232"/>
      <c r="UJV95" s="232"/>
      <c r="UJW95" s="232"/>
      <c r="UJX95" s="232"/>
      <c r="UJY95" s="232"/>
      <c r="UJZ95" s="232"/>
      <c r="UKA95" s="232"/>
      <c r="UKB95" s="232"/>
      <c r="UKC95" s="232"/>
      <c r="UKD95" s="232"/>
      <c r="UKE95" s="232"/>
      <c r="UKF95" s="232"/>
      <c r="UKG95" s="232"/>
      <c r="UKH95" s="232"/>
      <c r="UKI95" s="232"/>
      <c r="UKJ95" s="232"/>
      <c r="UKK95" s="232"/>
      <c r="UKL95" s="232"/>
      <c r="UKM95" s="232"/>
      <c r="UKN95" s="232"/>
      <c r="UKO95" s="232"/>
      <c r="UKP95" s="232"/>
      <c r="UKQ95" s="232"/>
      <c r="UKR95" s="232"/>
      <c r="UKS95" s="232"/>
      <c r="UKT95" s="232"/>
      <c r="UKU95" s="232"/>
      <c r="UKV95" s="232"/>
      <c r="UKW95" s="232"/>
      <c r="UKX95" s="232"/>
      <c r="UKY95" s="232"/>
      <c r="UKZ95" s="232"/>
      <c r="ULA95" s="232"/>
      <c r="ULB95" s="232"/>
      <c r="ULC95" s="232"/>
      <c r="ULD95" s="232"/>
      <c r="ULE95" s="232"/>
      <c r="ULF95" s="232"/>
      <c r="ULG95" s="232"/>
      <c r="ULH95" s="232"/>
      <c r="ULI95" s="232"/>
      <c r="ULJ95" s="232"/>
      <c r="ULK95" s="232"/>
      <c r="ULL95" s="232"/>
      <c r="ULM95" s="232"/>
      <c r="ULN95" s="232"/>
      <c r="ULO95" s="232"/>
      <c r="ULP95" s="232"/>
      <c r="ULQ95" s="232"/>
      <c r="ULR95" s="232"/>
      <c r="ULS95" s="232"/>
      <c r="ULT95" s="232"/>
      <c r="ULU95" s="232"/>
      <c r="ULV95" s="232"/>
      <c r="ULW95" s="232"/>
      <c r="ULX95" s="232"/>
      <c r="ULY95" s="232"/>
      <c r="ULZ95" s="232"/>
      <c r="UMA95" s="232"/>
      <c r="UMB95" s="232"/>
      <c r="UMC95" s="232"/>
      <c r="UMD95" s="232"/>
      <c r="UME95" s="232"/>
      <c r="UMF95" s="232"/>
      <c r="UMG95" s="232"/>
      <c r="UMH95" s="232"/>
      <c r="UMI95" s="232"/>
      <c r="UMJ95" s="232"/>
      <c r="UMK95" s="232"/>
      <c r="UML95" s="232"/>
      <c r="UMM95" s="232"/>
      <c r="UMN95" s="232"/>
      <c r="UMO95" s="232"/>
      <c r="UMP95" s="232"/>
      <c r="UMQ95" s="232"/>
      <c r="UMR95" s="232"/>
      <c r="UMS95" s="232"/>
      <c r="UMT95" s="232"/>
      <c r="UMU95" s="232"/>
      <c r="UMV95" s="232"/>
      <c r="UMW95" s="232"/>
      <c r="UMX95" s="232"/>
      <c r="UMY95" s="232"/>
      <c r="UMZ95" s="232"/>
      <c r="UNA95" s="232"/>
      <c r="UNB95" s="232"/>
      <c r="UNC95" s="232"/>
      <c r="UND95" s="232"/>
      <c r="UNE95" s="232"/>
      <c r="UNF95" s="232"/>
      <c r="UNG95" s="232"/>
      <c r="UNH95" s="232"/>
      <c r="UNI95" s="232"/>
      <c r="UNJ95" s="232"/>
      <c r="UNK95" s="232"/>
      <c r="UNL95" s="232"/>
      <c r="UNM95" s="232"/>
      <c r="UNN95" s="232"/>
      <c r="UNO95" s="232"/>
      <c r="UNP95" s="232"/>
      <c r="UNQ95" s="232"/>
      <c r="UNR95" s="232"/>
      <c r="UNS95" s="232"/>
      <c r="UNT95" s="232"/>
      <c r="UNU95" s="232"/>
      <c r="UNV95" s="232"/>
      <c r="UNW95" s="232"/>
      <c r="UNX95" s="232"/>
      <c r="UNY95" s="232"/>
      <c r="UNZ95" s="232"/>
      <c r="UOA95" s="232"/>
      <c r="UOB95" s="232"/>
      <c r="UOC95" s="232"/>
      <c r="UOD95" s="232"/>
      <c r="UOE95" s="232"/>
      <c r="UOF95" s="232"/>
      <c r="UOG95" s="232"/>
      <c r="UOH95" s="232"/>
      <c r="UOI95" s="232"/>
      <c r="UOJ95" s="232"/>
      <c r="UOK95" s="232"/>
      <c r="UOL95" s="232"/>
      <c r="UOM95" s="232"/>
      <c r="UON95" s="232"/>
      <c r="UOO95" s="232"/>
      <c r="UOP95" s="232"/>
      <c r="UOQ95" s="232"/>
      <c r="UOR95" s="232"/>
      <c r="UOS95" s="232"/>
      <c r="UOT95" s="232"/>
      <c r="UOU95" s="232"/>
      <c r="UOV95" s="232"/>
      <c r="UOW95" s="232"/>
      <c r="UOX95" s="232"/>
      <c r="UOY95" s="232"/>
      <c r="UOZ95" s="232"/>
      <c r="UPA95" s="232"/>
      <c r="UPB95" s="232"/>
      <c r="UPC95" s="232"/>
      <c r="UPD95" s="232"/>
      <c r="UPE95" s="232"/>
      <c r="UPF95" s="232"/>
      <c r="UPG95" s="232"/>
      <c r="UPH95" s="232"/>
      <c r="UPI95" s="232"/>
      <c r="UPJ95" s="232"/>
      <c r="UPK95" s="232"/>
      <c r="UPL95" s="232"/>
      <c r="UPM95" s="232"/>
      <c r="UPN95" s="232"/>
      <c r="UPO95" s="232"/>
      <c r="UPP95" s="232"/>
      <c r="UPQ95" s="232"/>
      <c r="UPR95" s="232"/>
      <c r="UPS95" s="232"/>
      <c r="UPT95" s="232"/>
      <c r="UPU95" s="232"/>
      <c r="UPV95" s="232"/>
      <c r="UPW95" s="232"/>
      <c r="UPX95" s="232"/>
      <c r="UPY95" s="232"/>
      <c r="UPZ95" s="232"/>
      <c r="UQA95" s="232"/>
      <c r="UQB95" s="232"/>
      <c r="UQC95" s="232"/>
      <c r="UQD95" s="232"/>
      <c r="UQE95" s="232"/>
      <c r="UQF95" s="232"/>
      <c r="UQG95" s="232"/>
      <c r="UQH95" s="232"/>
      <c r="UQI95" s="232"/>
      <c r="UQJ95" s="232"/>
      <c r="UQK95" s="232"/>
      <c r="UQL95" s="232"/>
      <c r="UQM95" s="232"/>
      <c r="UQN95" s="232"/>
      <c r="UQO95" s="232"/>
      <c r="UQP95" s="232"/>
      <c r="UQQ95" s="232"/>
      <c r="UQR95" s="232"/>
      <c r="UQS95" s="232"/>
      <c r="UQT95" s="232"/>
      <c r="UQU95" s="232"/>
      <c r="UQV95" s="232"/>
      <c r="UQW95" s="232"/>
      <c r="UQX95" s="232"/>
      <c r="UQY95" s="232"/>
      <c r="UQZ95" s="232"/>
      <c r="URA95" s="232"/>
      <c r="URB95" s="232"/>
      <c r="URC95" s="232"/>
      <c r="URD95" s="232"/>
      <c r="URE95" s="232"/>
      <c r="URF95" s="232"/>
      <c r="URG95" s="232"/>
      <c r="URH95" s="232"/>
      <c r="URI95" s="232"/>
      <c r="URJ95" s="232"/>
      <c r="URK95" s="232"/>
      <c r="URL95" s="232"/>
      <c r="URM95" s="232"/>
      <c r="URN95" s="232"/>
      <c r="URO95" s="232"/>
      <c r="URP95" s="232"/>
      <c r="URQ95" s="232"/>
      <c r="URR95" s="232"/>
      <c r="URS95" s="232"/>
      <c r="URT95" s="232"/>
      <c r="URU95" s="232"/>
      <c r="URV95" s="232"/>
      <c r="URW95" s="232"/>
      <c r="URX95" s="232"/>
      <c r="URY95" s="232"/>
      <c r="URZ95" s="232"/>
      <c r="USA95" s="232"/>
      <c r="USB95" s="232"/>
      <c r="USC95" s="232"/>
      <c r="USD95" s="232"/>
      <c r="USE95" s="232"/>
      <c r="USF95" s="232"/>
      <c r="USG95" s="232"/>
      <c r="USH95" s="232"/>
      <c r="USI95" s="232"/>
      <c r="USJ95" s="232"/>
      <c r="USK95" s="232"/>
      <c r="USL95" s="232"/>
      <c r="USM95" s="232"/>
      <c r="USN95" s="232"/>
      <c r="USO95" s="232"/>
      <c r="USP95" s="232"/>
      <c r="USQ95" s="232"/>
      <c r="USR95" s="232"/>
      <c r="USS95" s="232"/>
      <c r="UST95" s="232"/>
      <c r="USU95" s="232"/>
      <c r="USV95" s="232"/>
      <c r="USW95" s="232"/>
      <c r="USX95" s="232"/>
      <c r="USY95" s="232"/>
      <c r="USZ95" s="232"/>
      <c r="UTA95" s="232"/>
      <c r="UTB95" s="232"/>
      <c r="UTC95" s="232"/>
      <c r="UTD95" s="232"/>
      <c r="UTE95" s="232"/>
      <c r="UTF95" s="232"/>
      <c r="UTG95" s="232"/>
      <c r="UTH95" s="232"/>
      <c r="UTI95" s="232"/>
      <c r="UTJ95" s="232"/>
      <c r="UTK95" s="232"/>
      <c r="UTL95" s="232"/>
      <c r="UTM95" s="232"/>
      <c r="UTN95" s="232"/>
      <c r="UTO95" s="232"/>
      <c r="UTP95" s="232"/>
      <c r="UTQ95" s="232"/>
      <c r="UTR95" s="232"/>
      <c r="UTS95" s="232"/>
      <c r="UTT95" s="232"/>
      <c r="UTU95" s="232"/>
      <c r="UTV95" s="232"/>
      <c r="UTW95" s="232"/>
      <c r="UTX95" s="232"/>
      <c r="UTY95" s="232"/>
      <c r="UTZ95" s="232"/>
      <c r="UUA95" s="232"/>
      <c r="UUB95" s="232"/>
      <c r="UUC95" s="232"/>
      <c r="UUD95" s="232"/>
      <c r="UUE95" s="232"/>
      <c r="UUF95" s="232"/>
      <c r="UUG95" s="232"/>
      <c r="UUH95" s="232"/>
      <c r="UUI95" s="232"/>
      <c r="UUJ95" s="232"/>
      <c r="UUK95" s="232"/>
      <c r="UUL95" s="232"/>
      <c r="UUM95" s="232"/>
      <c r="UUN95" s="232"/>
      <c r="UUO95" s="232"/>
      <c r="UUP95" s="232"/>
      <c r="UUQ95" s="232"/>
      <c r="UUR95" s="232"/>
      <c r="UUS95" s="232"/>
      <c r="UUT95" s="232"/>
      <c r="UUU95" s="232"/>
      <c r="UUV95" s="232"/>
      <c r="UUW95" s="232"/>
      <c r="UUX95" s="232"/>
      <c r="UUY95" s="232"/>
      <c r="UUZ95" s="232"/>
      <c r="UVA95" s="232"/>
      <c r="UVB95" s="232"/>
      <c r="UVC95" s="232"/>
      <c r="UVD95" s="232"/>
      <c r="UVE95" s="232"/>
      <c r="UVF95" s="232"/>
      <c r="UVG95" s="232"/>
      <c r="UVH95" s="232"/>
      <c r="UVI95" s="232"/>
      <c r="UVJ95" s="232"/>
      <c r="UVK95" s="232"/>
      <c r="UVL95" s="232"/>
      <c r="UVM95" s="232"/>
      <c r="UVN95" s="232"/>
      <c r="UVO95" s="232"/>
      <c r="UVP95" s="232"/>
      <c r="UVQ95" s="232"/>
      <c r="UVR95" s="232"/>
      <c r="UVS95" s="232"/>
      <c r="UVT95" s="232"/>
      <c r="UVU95" s="232"/>
      <c r="UVV95" s="232"/>
      <c r="UVW95" s="232"/>
      <c r="UVX95" s="232"/>
      <c r="UVY95" s="232"/>
      <c r="UVZ95" s="232"/>
      <c r="UWA95" s="232"/>
      <c r="UWB95" s="232"/>
      <c r="UWC95" s="232"/>
      <c r="UWD95" s="232"/>
      <c r="UWE95" s="232"/>
      <c r="UWF95" s="232"/>
      <c r="UWG95" s="232"/>
      <c r="UWH95" s="232"/>
      <c r="UWI95" s="232"/>
      <c r="UWJ95" s="232"/>
      <c r="UWK95" s="232"/>
      <c r="UWL95" s="232"/>
      <c r="UWM95" s="232"/>
      <c r="UWN95" s="232"/>
      <c r="UWO95" s="232"/>
      <c r="UWP95" s="232"/>
      <c r="UWQ95" s="232"/>
      <c r="UWR95" s="232"/>
      <c r="UWS95" s="232"/>
      <c r="UWT95" s="232"/>
      <c r="UWU95" s="232"/>
      <c r="UWV95" s="232"/>
      <c r="UWW95" s="232"/>
      <c r="UWX95" s="232"/>
      <c r="UWY95" s="232"/>
      <c r="UWZ95" s="232"/>
      <c r="UXA95" s="232"/>
      <c r="UXB95" s="232"/>
      <c r="UXC95" s="232"/>
      <c r="UXD95" s="232"/>
      <c r="UXE95" s="232"/>
      <c r="UXF95" s="232"/>
      <c r="UXG95" s="232"/>
      <c r="UXH95" s="232"/>
      <c r="UXI95" s="232"/>
      <c r="UXJ95" s="232"/>
      <c r="UXK95" s="232"/>
      <c r="UXL95" s="232"/>
      <c r="UXM95" s="232"/>
      <c r="UXN95" s="232"/>
      <c r="UXO95" s="232"/>
      <c r="UXP95" s="232"/>
      <c r="UXQ95" s="232"/>
      <c r="UXR95" s="232"/>
      <c r="UXS95" s="232"/>
      <c r="UXT95" s="232"/>
      <c r="UXU95" s="232"/>
      <c r="UXV95" s="232"/>
      <c r="UXW95" s="232"/>
      <c r="UXX95" s="232"/>
      <c r="UXY95" s="232"/>
      <c r="UXZ95" s="232"/>
      <c r="UYA95" s="232"/>
      <c r="UYB95" s="232"/>
      <c r="UYC95" s="232"/>
      <c r="UYD95" s="232"/>
      <c r="UYE95" s="232"/>
      <c r="UYF95" s="232"/>
      <c r="UYG95" s="232"/>
      <c r="UYH95" s="232"/>
      <c r="UYI95" s="232"/>
      <c r="UYJ95" s="232"/>
      <c r="UYK95" s="232"/>
      <c r="UYL95" s="232"/>
      <c r="UYM95" s="232"/>
      <c r="UYN95" s="232"/>
      <c r="UYO95" s="232"/>
      <c r="UYP95" s="232"/>
      <c r="UYQ95" s="232"/>
      <c r="UYR95" s="232"/>
      <c r="UYS95" s="232"/>
      <c r="UYT95" s="232"/>
      <c r="UYU95" s="232"/>
      <c r="UYV95" s="232"/>
      <c r="UYW95" s="232"/>
      <c r="UYX95" s="232"/>
      <c r="UYY95" s="232"/>
      <c r="UYZ95" s="232"/>
      <c r="UZA95" s="232"/>
      <c r="UZB95" s="232"/>
      <c r="UZC95" s="232"/>
      <c r="UZD95" s="232"/>
      <c r="UZE95" s="232"/>
      <c r="UZF95" s="232"/>
      <c r="UZG95" s="232"/>
      <c r="UZH95" s="232"/>
      <c r="UZI95" s="232"/>
      <c r="UZJ95" s="232"/>
      <c r="UZK95" s="232"/>
      <c r="UZL95" s="232"/>
      <c r="UZM95" s="232"/>
      <c r="UZN95" s="232"/>
      <c r="UZO95" s="232"/>
      <c r="UZP95" s="232"/>
      <c r="UZQ95" s="232"/>
      <c r="UZR95" s="232"/>
      <c r="UZS95" s="232"/>
      <c r="UZT95" s="232"/>
      <c r="UZU95" s="232"/>
      <c r="UZV95" s="232"/>
      <c r="UZW95" s="232"/>
      <c r="UZX95" s="232"/>
      <c r="UZY95" s="232"/>
      <c r="UZZ95" s="232"/>
      <c r="VAA95" s="232"/>
      <c r="VAB95" s="232"/>
      <c r="VAC95" s="232"/>
      <c r="VAD95" s="232"/>
      <c r="VAE95" s="232"/>
      <c r="VAF95" s="232"/>
      <c r="VAG95" s="232"/>
      <c r="VAH95" s="232"/>
      <c r="VAI95" s="232"/>
      <c r="VAJ95" s="232"/>
      <c r="VAK95" s="232"/>
      <c r="VAL95" s="232"/>
      <c r="VAM95" s="232"/>
      <c r="VAN95" s="232"/>
      <c r="VAO95" s="232"/>
      <c r="VAP95" s="232"/>
      <c r="VAQ95" s="232"/>
      <c r="VAR95" s="232"/>
      <c r="VAS95" s="232"/>
      <c r="VAT95" s="232"/>
      <c r="VAU95" s="232"/>
      <c r="VAV95" s="232"/>
      <c r="VAW95" s="232"/>
      <c r="VAX95" s="232"/>
      <c r="VAY95" s="232"/>
      <c r="VAZ95" s="232"/>
      <c r="VBA95" s="232"/>
      <c r="VBB95" s="232"/>
      <c r="VBC95" s="232"/>
      <c r="VBD95" s="232"/>
      <c r="VBE95" s="232"/>
      <c r="VBF95" s="232"/>
      <c r="VBG95" s="232"/>
      <c r="VBH95" s="232"/>
      <c r="VBI95" s="232"/>
      <c r="VBJ95" s="232"/>
      <c r="VBK95" s="232"/>
      <c r="VBL95" s="232"/>
      <c r="VBM95" s="232"/>
      <c r="VBN95" s="232"/>
      <c r="VBO95" s="232"/>
      <c r="VBP95" s="232"/>
      <c r="VBQ95" s="232"/>
      <c r="VBR95" s="232"/>
      <c r="VBS95" s="232"/>
      <c r="VBT95" s="232"/>
      <c r="VBU95" s="232"/>
      <c r="VBV95" s="232"/>
      <c r="VBW95" s="232"/>
      <c r="VBX95" s="232"/>
      <c r="VBY95" s="232"/>
      <c r="VBZ95" s="232"/>
      <c r="VCA95" s="232"/>
      <c r="VCB95" s="232"/>
      <c r="VCC95" s="232"/>
      <c r="VCD95" s="232"/>
      <c r="VCE95" s="232"/>
      <c r="VCF95" s="232"/>
      <c r="VCG95" s="232"/>
      <c r="VCH95" s="232"/>
      <c r="VCI95" s="232"/>
      <c r="VCJ95" s="232"/>
      <c r="VCK95" s="232"/>
      <c r="VCL95" s="232"/>
      <c r="VCM95" s="232"/>
      <c r="VCN95" s="232"/>
      <c r="VCO95" s="232"/>
      <c r="VCP95" s="232"/>
      <c r="VCQ95" s="232"/>
      <c r="VCR95" s="232"/>
      <c r="VCS95" s="232"/>
      <c r="VCT95" s="232"/>
      <c r="VCU95" s="232"/>
      <c r="VCV95" s="232"/>
      <c r="VCW95" s="232"/>
      <c r="VCX95" s="232"/>
      <c r="VCY95" s="232"/>
      <c r="VCZ95" s="232"/>
      <c r="VDA95" s="232"/>
      <c r="VDB95" s="232"/>
      <c r="VDC95" s="232"/>
      <c r="VDD95" s="232"/>
      <c r="VDE95" s="232"/>
      <c r="VDF95" s="232"/>
      <c r="VDG95" s="232"/>
      <c r="VDH95" s="232"/>
      <c r="VDI95" s="232"/>
      <c r="VDJ95" s="232"/>
      <c r="VDK95" s="232"/>
      <c r="VDL95" s="232"/>
      <c r="VDM95" s="232"/>
      <c r="VDN95" s="232"/>
      <c r="VDO95" s="232"/>
      <c r="VDP95" s="232"/>
      <c r="VDQ95" s="232"/>
      <c r="VDR95" s="232"/>
      <c r="VDS95" s="232"/>
      <c r="VDT95" s="232"/>
      <c r="VDU95" s="232"/>
      <c r="VDV95" s="232"/>
      <c r="VDW95" s="232"/>
      <c r="VDX95" s="232"/>
      <c r="VDY95" s="232"/>
      <c r="VDZ95" s="232"/>
      <c r="VEA95" s="232"/>
      <c r="VEB95" s="232"/>
      <c r="VEC95" s="232"/>
      <c r="VED95" s="232"/>
      <c r="VEE95" s="232"/>
      <c r="VEF95" s="232"/>
      <c r="VEG95" s="232"/>
      <c r="VEH95" s="232"/>
      <c r="VEI95" s="232"/>
      <c r="VEJ95" s="232"/>
      <c r="VEK95" s="232"/>
      <c r="VEL95" s="232"/>
      <c r="VEM95" s="232"/>
      <c r="VEN95" s="232"/>
      <c r="VEO95" s="232"/>
      <c r="VEP95" s="232"/>
      <c r="VEQ95" s="232"/>
      <c r="VER95" s="232"/>
      <c r="VES95" s="232"/>
      <c r="VET95" s="232"/>
      <c r="VEU95" s="232"/>
      <c r="VEV95" s="232"/>
      <c r="VEW95" s="232"/>
      <c r="VEX95" s="232"/>
      <c r="VEY95" s="232"/>
      <c r="VEZ95" s="232"/>
      <c r="VFA95" s="232"/>
      <c r="VFB95" s="232"/>
      <c r="VFC95" s="232"/>
      <c r="VFD95" s="232"/>
      <c r="VFE95" s="232"/>
      <c r="VFF95" s="232"/>
      <c r="VFG95" s="232"/>
      <c r="VFH95" s="232"/>
      <c r="VFI95" s="232"/>
      <c r="VFJ95" s="232"/>
      <c r="VFK95" s="232"/>
      <c r="VFL95" s="232"/>
      <c r="VFM95" s="232"/>
      <c r="VFN95" s="232"/>
      <c r="VFO95" s="232"/>
      <c r="VFP95" s="232"/>
      <c r="VFQ95" s="232"/>
      <c r="VFR95" s="232"/>
      <c r="VFS95" s="232"/>
      <c r="VFT95" s="232"/>
      <c r="VFU95" s="232"/>
      <c r="VFV95" s="232"/>
      <c r="VFW95" s="232"/>
      <c r="VFX95" s="232"/>
      <c r="VFY95" s="232"/>
      <c r="VFZ95" s="232"/>
      <c r="VGA95" s="232"/>
      <c r="VGB95" s="232"/>
      <c r="VGC95" s="232"/>
      <c r="VGD95" s="232"/>
      <c r="VGE95" s="232"/>
      <c r="VGF95" s="232"/>
      <c r="VGG95" s="232"/>
      <c r="VGH95" s="232"/>
      <c r="VGI95" s="232"/>
      <c r="VGJ95" s="232"/>
      <c r="VGK95" s="232"/>
      <c r="VGL95" s="232"/>
      <c r="VGM95" s="232"/>
      <c r="VGN95" s="232"/>
      <c r="VGO95" s="232"/>
      <c r="VGP95" s="232"/>
      <c r="VGQ95" s="232"/>
      <c r="VGR95" s="232"/>
      <c r="VGS95" s="232"/>
      <c r="VGT95" s="232"/>
      <c r="VGU95" s="232"/>
      <c r="VGV95" s="232"/>
      <c r="VGW95" s="232"/>
      <c r="VGX95" s="232"/>
      <c r="VGY95" s="232"/>
      <c r="VGZ95" s="232"/>
      <c r="VHA95" s="232"/>
      <c r="VHB95" s="232"/>
      <c r="VHC95" s="232"/>
      <c r="VHD95" s="232"/>
      <c r="VHE95" s="232"/>
      <c r="VHF95" s="232"/>
      <c r="VHG95" s="232"/>
      <c r="VHH95" s="232"/>
      <c r="VHI95" s="232"/>
      <c r="VHJ95" s="232"/>
      <c r="VHK95" s="232"/>
      <c r="VHL95" s="232"/>
      <c r="VHM95" s="232"/>
      <c r="VHN95" s="232"/>
      <c r="VHO95" s="232"/>
      <c r="VHP95" s="232"/>
      <c r="VHQ95" s="232"/>
      <c r="VHR95" s="232"/>
      <c r="VHS95" s="232"/>
      <c r="VHT95" s="232"/>
      <c r="VHU95" s="232"/>
      <c r="VHV95" s="232"/>
      <c r="VHW95" s="232"/>
      <c r="VHX95" s="232"/>
      <c r="VHY95" s="232"/>
      <c r="VHZ95" s="232"/>
      <c r="VIA95" s="232"/>
      <c r="VIB95" s="232"/>
      <c r="VIC95" s="232"/>
      <c r="VID95" s="232"/>
      <c r="VIE95" s="232"/>
      <c r="VIF95" s="232"/>
      <c r="VIG95" s="232"/>
      <c r="VIH95" s="232"/>
      <c r="VII95" s="232"/>
      <c r="VIJ95" s="232"/>
      <c r="VIK95" s="232"/>
      <c r="VIL95" s="232"/>
      <c r="VIM95" s="232"/>
      <c r="VIN95" s="232"/>
      <c r="VIO95" s="232"/>
      <c r="VIP95" s="232"/>
      <c r="VIQ95" s="232"/>
      <c r="VIR95" s="232"/>
      <c r="VIS95" s="232"/>
      <c r="VIT95" s="232"/>
      <c r="VIU95" s="232"/>
      <c r="VIV95" s="232"/>
      <c r="VIW95" s="232"/>
      <c r="VIX95" s="232"/>
      <c r="VIY95" s="232"/>
      <c r="VIZ95" s="232"/>
      <c r="VJA95" s="232"/>
      <c r="VJB95" s="232"/>
      <c r="VJC95" s="232"/>
      <c r="VJD95" s="232"/>
      <c r="VJE95" s="232"/>
      <c r="VJF95" s="232"/>
      <c r="VJG95" s="232"/>
      <c r="VJH95" s="232"/>
      <c r="VJI95" s="232"/>
      <c r="VJJ95" s="232"/>
      <c r="VJK95" s="232"/>
      <c r="VJL95" s="232"/>
      <c r="VJM95" s="232"/>
      <c r="VJN95" s="232"/>
      <c r="VJO95" s="232"/>
      <c r="VJP95" s="232"/>
      <c r="VJQ95" s="232"/>
      <c r="VJR95" s="232"/>
      <c r="VJS95" s="232"/>
      <c r="VJT95" s="232"/>
      <c r="VJU95" s="232"/>
      <c r="VJV95" s="232"/>
      <c r="VJW95" s="232"/>
      <c r="VJX95" s="232"/>
      <c r="VJY95" s="232"/>
      <c r="VJZ95" s="232"/>
      <c r="VKA95" s="232"/>
      <c r="VKB95" s="232"/>
      <c r="VKC95" s="232"/>
      <c r="VKD95" s="232"/>
      <c r="VKE95" s="232"/>
      <c r="VKF95" s="232"/>
      <c r="VKG95" s="232"/>
      <c r="VKH95" s="232"/>
      <c r="VKI95" s="232"/>
      <c r="VKJ95" s="232"/>
      <c r="VKK95" s="232"/>
      <c r="VKL95" s="232"/>
      <c r="VKM95" s="232"/>
      <c r="VKN95" s="232"/>
      <c r="VKO95" s="232"/>
      <c r="VKP95" s="232"/>
      <c r="VKQ95" s="232"/>
      <c r="VKR95" s="232"/>
      <c r="VKS95" s="232"/>
      <c r="VKT95" s="232"/>
      <c r="VKU95" s="232"/>
      <c r="VKV95" s="232"/>
      <c r="VKW95" s="232"/>
      <c r="VKX95" s="232"/>
      <c r="VKY95" s="232"/>
      <c r="VKZ95" s="232"/>
      <c r="VLA95" s="232"/>
      <c r="VLB95" s="232"/>
      <c r="VLC95" s="232"/>
      <c r="VLD95" s="232"/>
      <c r="VLE95" s="232"/>
      <c r="VLF95" s="232"/>
      <c r="VLG95" s="232"/>
      <c r="VLH95" s="232"/>
      <c r="VLI95" s="232"/>
      <c r="VLJ95" s="232"/>
      <c r="VLK95" s="232"/>
      <c r="VLL95" s="232"/>
      <c r="VLM95" s="232"/>
      <c r="VLN95" s="232"/>
      <c r="VLO95" s="232"/>
      <c r="VLP95" s="232"/>
      <c r="VLQ95" s="232"/>
      <c r="VLR95" s="232"/>
      <c r="VLS95" s="232"/>
      <c r="VLT95" s="232"/>
      <c r="VLU95" s="232"/>
      <c r="VLV95" s="232"/>
      <c r="VLW95" s="232"/>
      <c r="VLX95" s="232"/>
      <c r="VLY95" s="232"/>
      <c r="VLZ95" s="232"/>
      <c r="VMA95" s="232"/>
      <c r="VMB95" s="232"/>
      <c r="VMC95" s="232"/>
      <c r="VMD95" s="232"/>
      <c r="VME95" s="232"/>
      <c r="VMF95" s="232"/>
      <c r="VMG95" s="232"/>
      <c r="VMH95" s="232"/>
      <c r="VMI95" s="232"/>
      <c r="VMJ95" s="232"/>
      <c r="VMK95" s="232"/>
      <c r="VML95" s="232"/>
      <c r="VMM95" s="232"/>
      <c r="VMN95" s="232"/>
      <c r="VMO95" s="232"/>
      <c r="VMP95" s="232"/>
      <c r="VMQ95" s="232"/>
      <c r="VMR95" s="232"/>
      <c r="VMS95" s="232"/>
      <c r="VMT95" s="232"/>
      <c r="VMU95" s="232"/>
      <c r="VMV95" s="232"/>
      <c r="VMW95" s="232"/>
      <c r="VMX95" s="232"/>
      <c r="VMY95" s="232"/>
      <c r="VMZ95" s="232"/>
      <c r="VNA95" s="232"/>
      <c r="VNB95" s="232"/>
      <c r="VNC95" s="232"/>
      <c r="VND95" s="232"/>
      <c r="VNE95" s="232"/>
      <c r="VNF95" s="232"/>
      <c r="VNG95" s="232"/>
      <c r="VNH95" s="232"/>
      <c r="VNI95" s="232"/>
      <c r="VNJ95" s="232"/>
      <c r="VNK95" s="232"/>
      <c r="VNL95" s="232"/>
      <c r="VNM95" s="232"/>
      <c r="VNN95" s="232"/>
      <c r="VNO95" s="232"/>
      <c r="VNP95" s="232"/>
      <c r="VNQ95" s="232"/>
      <c r="VNR95" s="232"/>
      <c r="VNS95" s="232"/>
      <c r="VNT95" s="232"/>
      <c r="VNU95" s="232"/>
      <c r="VNV95" s="232"/>
      <c r="VNW95" s="232"/>
      <c r="VNX95" s="232"/>
      <c r="VNY95" s="232"/>
      <c r="VNZ95" s="232"/>
      <c r="VOA95" s="232"/>
      <c r="VOB95" s="232"/>
      <c r="VOC95" s="232"/>
      <c r="VOD95" s="232"/>
      <c r="VOE95" s="232"/>
      <c r="VOF95" s="232"/>
      <c r="VOG95" s="232"/>
      <c r="VOH95" s="232"/>
      <c r="VOI95" s="232"/>
      <c r="VOJ95" s="232"/>
      <c r="VOK95" s="232"/>
      <c r="VOL95" s="232"/>
      <c r="VOM95" s="232"/>
      <c r="VON95" s="232"/>
      <c r="VOO95" s="232"/>
      <c r="VOP95" s="232"/>
      <c r="VOQ95" s="232"/>
      <c r="VOR95" s="232"/>
      <c r="VOS95" s="232"/>
      <c r="VOT95" s="232"/>
      <c r="VOU95" s="232"/>
      <c r="VOV95" s="232"/>
      <c r="VOW95" s="232"/>
      <c r="VOX95" s="232"/>
      <c r="VOY95" s="232"/>
      <c r="VOZ95" s="232"/>
      <c r="VPA95" s="232"/>
      <c r="VPB95" s="232"/>
      <c r="VPC95" s="232"/>
      <c r="VPD95" s="232"/>
      <c r="VPE95" s="232"/>
      <c r="VPF95" s="232"/>
      <c r="VPG95" s="232"/>
      <c r="VPH95" s="232"/>
      <c r="VPI95" s="232"/>
      <c r="VPJ95" s="232"/>
      <c r="VPK95" s="232"/>
      <c r="VPL95" s="232"/>
      <c r="VPM95" s="232"/>
      <c r="VPN95" s="232"/>
      <c r="VPO95" s="232"/>
      <c r="VPP95" s="232"/>
      <c r="VPQ95" s="232"/>
      <c r="VPR95" s="232"/>
      <c r="VPS95" s="232"/>
      <c r="VPT95" s="232"/>
      <c r="VPU95" s="232"/>
      <c r="VPV95" s="232"/>
      <c r="VPW95" s="232"/>
      <c r="VPX95" s="232"/>
      <c r="VPY95" s="232"/>
      <c r="VPZ95" s="232"/>
      <c r="VQA95" s="232"/>
      <c r="VQB95" s="232"/>
      <c r="VQC95" s="232"/>
      <c r="VQD95" s="232"/>
      <c r="VQE95" s="232"/>
      <c r="VQF95" s="232"/>
      <c r="VQG95" s="232"/>
      <c r="VQH95" s="232"/>
      <c r="VQI95" s="232"/>
      <c r="VQJ95" s="232"/>
      <c r="VQK95" s="232"/>
      <c r="VQL95" s="232"/>
      <c r="VQM95" s="232"/>
      <c r="VQN95" s="232"/>
      <c r="VQO95" s="232"/>
      <c r="VQP95" s="232"/>
      <c r="VQQ95" s="232"/>
      <c r="VQR95" s="232"/>
      <c r="VQS95" s="232"/>
      <c r="VQT95" s="232"/>
      <c r="VQU95" s="232"/>
      <c r="VQV95" s="232"/>
      <c r="VQW95" s="232"/>
      <c r="VQX95" s="232"/>
      <c r="VQY95" s="232"/>
      <c r="VQZ95" s="232"/>
      <c r="VRA95" s="232"/>
      <c r="VRB95" s="232"/>
      <c r="VRC95" s="232"/>
      <c r="VRD95" s="232"/>
      <c r="VRE95" s="232"/>
      <c r="VRF95" s="232"/>
      <c r="VRG95" s="232"/>
      <c r="VRH95" s="232"/>
      <c r="VRI95" s="232"/>
      <c r="VRJ95" s="232"/>
      <c r="VRK95" s="232"/>
      <c r="VRL95" s="232"/>
      <c r="VRM95" s="232"/>
      <c r="VRN95" s="232"/>
      <c r="VRO95" s="232"/>
      <c r="VRP95" s="232"/>
      <c r="VRQ95" s="232"/>
      <c r="VRR95" s="232"/>
      <c r="VRS95" s="232"/>
      <c r="VRT95" s="232"/>
      <c r="VRU95" s="232"/>
      <c r="VRV95" s="232"/>
      <c r="VRW95" s="232"/>
      <c r="VRX95" s="232"/>
      <c r="VRY95" s="232"/>
      <c r="VRZ95" s="232"/>
      <c r="VSA95" s="232"/>
      <c r="VSB95" s="232"/>
      <c r="VSC95" s="232"/>
      <c r="VSD95" s="232"/>
      <c r="VSE95" s="232"/>
      <c r="VSF95" s="232"/>
      <c r="VSG95" s="232"/>
      <c r="VSH95" s="232"/>
      <c r="VSI95" s="232"/>
      <c r="VSJ95" s="232"/>
      <c r="VSK95" s="232"/>
      <c r="VSL95" s="232"/>
      <c r="VSM95" s="232"/>
      <c r="VSN95" s="232"/>
      <c r="VSO95" s="232"/>
      <c r="VSP95" s="232"/>
      <c r="VSQ95" s="232"/>
      <c r="VSR95" s="232"/>
      <c r="VSS95" s="232"/>
      <c r="VST95" s="232"/>
      <c r="VSU95" s="232"/>
      <c r="VSV95" s="232"/>
      <c r="VSW95" s="232"/>
      <c r="VSX95" s="232"/>
      <c r="VSY95" s="232"/>
      <c r="VSZ95" s="232"/>
      <c r="VTA95" s="232"/>
      <c r="VTB95" s="232"/>
      <c r="VTC95" s="232"/>
      <c r="VTD95" s="232"/>
      <c r="VTE95" s="232"/>
      <c r="VTF95" s="232"/>
      <c r="VTG95" s="232"/>
      <c r="VTH95" s="232"/>
      <c r="VTI95" s="232"/>
      <c r="VTJ95" s="232"/>
      <c r="VTK95" s="232"/>
      <c r="VTL95" s="232"/>
      <c r="VTM95" s="232"/>
      <c r="VTN95" s="232"/>
      <c r="VTO95" s="232"/>
      <c r="VTP95" s="232"/>
      <c r="VTQ95" s="232"/>
      <c r="VTR95" s="232"/>
      <c r="VTS95" s="232"/>
      <c r="VTT95" s="232"/>
      <c r="VTU95" s="232"/>
      <c r="VTV95" s="232"/>
      <c r="VTW95" s="232"/>
      <c r="VTX95" s="232"/>
      <c r="VTY95" s="232"/>
      <c r="VTZ95" s="232"/>
      <c r="VUA95" s="232"/>
      <c r="VUB95" s="232"/>
      <c r="VUC95" s="232"/>
      <c r="VUD95" s="232"/>
      <c r="VUE95" s="232"/>
      <c r="VUF95" s="232"/>
      <c r="VUG95" s="232"/>
      <c r="VUH95" s="232"/>
      <c r="VUI95" s="232"/>
      <c r="VUJ95" s="232"/>
      <c r="VUK95" s="232"/>
      <c r="VUL95" s="232"/>
      <c r="VUM95" s="232"/>
      <c r="VUN95" s="232"/>
      <c r="VUO95" s="232"/>
      <c r="VUP95" s="232"/>
      <c r="VUQ95" s="232"/>
      <c r="VUR95" s="232"/>
      <c r="VUS95" s="232"/>
      <c r="VUT95" s="232"/>
      <c r="VUU95" s="232"/>
      <c r="VUV95" s="232"/>
      <c r="VUW95" s="232"/>
      <c r="VUX95" s="232"/>
      <c r="VUY95" s="232"/>
      <c r="VUZ95" s="232"/>
      <c r="VVA95" s="232"/>
      <c r="VVB95" s="232"/>
      <c r="VVC95" s="232"/>
      <c r="VVD95" s="232"/>
      <c r="VVE95" s="232"/>
      <c r="VVF95" s="232"/>
      <c r="VVG95" s="232"/>
      <c r="VVH95" s="232"/>
      <c r="VVI95" s="232"/>
      <c r="VVJ95" s="232"/>
      <c r="VVK95" s="232"/>
      <c r="VVL95" s="232"/>
      <c r="VVM95" s="232"/>
      <c r="VVN95" s="232"/>
      <c r="VVO95" s="232"/>
      <c r="VVP95" s="232"/>
      <c r="VVQ95" s="232"/>
      <c r="VVR95" s="232"/>
      <c r="VVS95" s="232"/>
      <c r="VVT95" s="232"/>
      <c r="VVU95" s="232"/>
      <c r="VVV95" s="232"/>
      <c r="VVW95" s="232"/>
      <c r="VVX95" s="232"/>
      <c r="VVY95" s="232"/>
      <c r="VVZ95" s="232"/>
      <c r="VWA95" s="232"/>
      <c r="VWB95" s="232"/>
      <c r="VWC95" s="232"/>
      <c r="VWD95" s="232"/>
      <c r="VWE95" s="232"/>
      <c r="VWF95" s="232"/>
      <c r="VWG95" s="232"/>
      <c r="VWH95" s="232"/>
      <c r="VWI95" s="232"/>
      <c r="VWJ95" s="232"/>
      <c r="VWK95" s="232"/>
      <c r="VWL95" s="232"/>
      <c r="VWM95" s="232"/>
      <c r="VWN95" s="232"/>
      <c r="VWO95" s="232"/>
      <c r="VWP95" s="232"/>
      <c r="VWQ95" s="232"/>
      <c r="VWR95" s="232"/>
      <c r="VWS95" s="232"/>
      <c r="VWT95" s="232"/>
      <c r="VWU95" s="232"/>
      <c r="VWV95" s="232"/>
      <c r="VWW95" s="232"/>
      <c r="VWX95" s="232"/>
      <c r="VWY95" s="232"/>
      <c r="VWZ95" s="232"/>
      <c r="VXA95" s="232"/>
      <c r="VXB95" s="232"/>
      <c r="VXC95" s="232"/>
      <c r="VXD95" s="232"/>
      <c r="VXE95" s="232"/>
      <c r="VXF95" s="232"/>
      <c r="VXG95" s="232"/>
      <c r="VXH95" s="232"/>
      <c r="VXI95" s="232"/>
      <c r="VXJ95" s="232"/>
      <c r="VXK95" s="232"/>
      <c r="VXL95" s="232"/>
      <c r="VXM95" s="232"/>
      <c r="VXN95" s="232"/>
      <c r="VXO95" s="232"/>
      <c r="VXP95" s="232"/>
      <c r="VXQ95" s="232"/>
      <c r="VXR95" s="232"/>
      <c r="VXS95" s="232"/>
      <c r="VXT95" s="232"/>
      <c r="VXU95" s="232"/>
      <c r="VXV95" s="232"/>
      <c r="VXW95" s="232"/>
      <c r="VXX95" s="232"/>
      <c r="VXY95" s="232"/>
      <c r="VXZ95" s="232"/>
      <c r="VYA95" s="232"/>
      <c r="VYB95" s="232"/>
      <c r="VYC95" s="232"/>
      <c r="VYD95" s="232"/>
      <c r="VYE95" s="232"/>
      <c r="VYF95" s="232"/>
      <c r="VYG95" s="232"/>
      <c r="VYH95" s="232"/>
      <c r="VYI95" s="232"/>
      <c r="VYJ95" s="232"/>
      <c r="VYK95" s="232"/>
      <c r="VYL95" s="232"/>
      <c r="VYM95" s="232"/>
      <c r="VYN95" s="232"/>
      <c r="VYO95" s="232"/>
      <c r="VYP95" s="232"/>
      <c r="VYQ95" s="232"/>
      <c r="VYR95" s="232"/>
      <c r="VYS95" s="232"/>
      <c r="VYT95" s="232"/>
      <c r="VYU95" s="232"/>
      <c r="VYV95" s="232"/>
      <c r="VYW95" s="232"/>
      <c r="VYX95" s="232"/>
      <c r="VYY95" s="232"/>
      <c r="VYZ95" s="232"/>
      <c r="VZA95" s="232"/>
      <c r="VZB95" s="232"/>
      <c r="VZC95" s="232"/>
      <c r="VZD95" s="232"/>
      <c r="VZE95" s="232"/>
      <c r="VZF95" s="232"/>
      <c r="VZG95" s="232"/>
      <c r="VZH95" s="232"/>
      <c r="VZI95" s="232"/>
      <c r="VZJ95" s="232"/>
      <c r="VZK95" s="232"/>
      <c r="VZL95" s="232"/>
      <c r="VZM95" s="232"/>
      <c r="VZN95" s="232"/>
      <c r="VZO95" s="232"/>
      <c r="VZP95" s="232"/>
      <c r="VZQ95" s="232"/>
      <c r="VZR95" s="232"/>
      <c r="VZS95" s="232"/>
      <c r="VZT95" s="232"/>
      <c r="VZU95" s="232"/>
      <c r="VZV95" s="232"/>
      <c r="VZW95" s="232"/>
      <c r="VZX95" s="232"/>
      <c r="VZY95" s="232"/>
      <c r="VZZ95" s="232"/>
      <c r="WAA95" s="232"/>
      <c r="WAB95" s="232"/>
      <c r="WAC95" s="232"/>
      <c r="WAD95" s="232"/>
      <c r="WAE95" s="232"/>
      <c r="WAF95" s="232"/>
      <c r="WAG95" s="232"/>
      <c r="WAH95" s="232"/>
      <c r="WAI95" s="232"/>
      <c r="WAJ95" s="232"/>
      <c r="WAK95" s="232"/>
      <c r="WAL95" s="232"/>
      <c r="WAM95" s="232"/>
      <c r="WAN95" s="232"/>
      <c r="WAO95" s="232"/>
      <c r="WAP95" s="232"/>
      <c r="WAQ95" s="232"/>
      <c r="WAR95" s="232"/>
      <c r="WAS95" s="232"/>
      <c r="WAT95" s="232"/>
      <c r="WAU95" s="232"/>
      <c r="WAV95" s="232"/>
      <c r="WAW95" s="232"/>
      <c r="WAX95" s="232"/>
      <c r="WAY95" s="232"/>
      <c r="WAZ95" s="232"/>
      <c r="WBA95" s="232"/>
      <c r="WBB95" s="232"/>
      <c r="WBC95" s="232"/>
      <c r="WBD95" s="232"/>
      <c r="WBE95" s="232"/>
      <c r="WBF95" s="232"/>
      <c r="WBG95" s="232"/>
      <c r="WBH95" s="232"/>
      <c r="WBI95" s="232"/>
      <c r="WBJ95" s="232"/>
      <c r="WBK95" s="232"/>
      <c r="WBL95" s="232"/>
      <c r="WBM95" s="232"/>
      <c r="WBN95" s="232"/>
      <c r="WBO95" s="232"/>
      <c r="WBP95" s="232"/>
      <c r="WBQ95" s="232"/>
      <c r="WBR95" s="232"/>
      <c r="WBS95" s="232"/>
      <c r="WBT95" s="232"/>
      <c r="WBU95" s="232"/>
      <c r="WBV95" s="232"/>
      <c r="WBW95" s="232"/>
      <c r="WBX95" s="232"/>
      <c r="WBY95" s="232"/>
      <c r="WBZ95" s="232"/>
      <c r="WCA95" s="232"/>
      <c r="WCB95" s="232"/>
      <c r="WCC95" s="232"/>
      <c r="WCD95" s="232"/>
      <c r="WCE95" s="232"/>
      <c r="WCF95" s="232"/>
      <c r="WCG95" s="232"/>
      <c r="WCH95" s="232"/>
      <c r="WCI95" s="232"/>
      <c r="WCJ95" s="232"/>
      <c r="WCK95" s="232"/>
      <c r="WCL95" s="232"/>
      <c r="WCM95" s="232"/>
      <c r="WCN95" s="232"/>
      <c r="WCO95" s="232"/>
      <c r="WCP95" s="232"/>
      <c r="WCQ95" s="232"/>
      <c r="WCR95" s="232"/>
      <c r="WCS95" s="232"/>
      <c r="WCT95" s="232"/>
      <c r="WCU95" s="232"/>
      <c r="WCV95" s="232"/>
      <c r="WCW95" s="232"/>
      <c r="WCX95" s="232"/>
      <c r="WCY95" s="232"/>
      <c r="WCZ95" s="232"/>
      <c r="WDA95" s="232"/>
      <c r="WDB95" s="232"/>
      <c r="WDC95" s="232"/>
      <c r="WDD95" s="232"/>
      <c r="WDE95" s="232"/>
      <c r="WDF95" s="232"/>
      <c r="WDG95" s="232"/>
      <c r="WDH95" s="232"/>
      <c r="WDI95" s="232"/>
      <c r="WDJ95" s="232"/>
      <c r="WDK95" s="232"/>
      <c r="WDL95" s="232"/>
      <c r="WDM95" s="232"/>
      <c r="WDN95" s="232"/>
      <c r="WDO95" s="232"/>
      <c r="WDP95" s="232"/>
      <c r="WDQ95" s="232"/>
      <c r="WDR95" s="232"/>
      <c r="WDS95" s="232"/>
      <c r="WDT95" s="232"/>
      <c r="WDU95" s="232"/>
      <c r="WDV95" s="232"/>
      <c r="WDW95" s="232"/>
      <c r="WDX95" s="232"/>
      <c r="WDY95" s="232"/>
      <c r="WDZ95" s="232"/>
      <c r="WEA95" s="232"/>
      <c r="WEB95" s="232"/>
      <c r="WEC95" s="232"/>
      <c r="WED95" s="232"/>
      <c r="WEE95" s="232"/>
      <c r="WEF95" s="232"/>
      <c r="WEG95" s="232"/>
      <c r="WEH95" s="232"/>
      <c r="WEI95" s="232"/>
      <c r="WEJ95" s="232"/>
      <c r="WEK95" s="232"/>
      <c r="WEL95" s="232"/>
      <c r="WEM95" s="232"/>
      <c r="WEN95" s="232"/>
      <c r="WEO95" s="232"/>
      <c r="WEP95" s="232"/>
      <c r="WEQ95" s="232"/>
      <c r="WER95" s="232"/>
      <c r="WES95" s="232"/>
      <c r="WET95" s="232"/>
      <c r="WEU95" s="232"/>
      <c r="WEV95" s="232"/>
      <c r="WEW95" s="232"/>
      <c r="WEX95" s="232"/>
      <c r="WEY95" s="232"/>
      <c r="WEZ95" s="232"/>
      <c r="WFA95" s="232"/>
      <c r="WFB95" s="232"/>
      <c r="WFC95" s="232"/>
      <c r="WFD95" s="232"/>
      <c r="WFE95" s="232"/>
      <c r="WFF95" s="232"/>
      <c r="WFG95" s="232"/>
      <c r="WFH95" s="232"/>
      <c r="WFI95" s="232"/>
      <c r="WFJ95" s="232"/>
      <c r="WFK95" s="232"/>
      <c r="WFL95" s="232"/>
      <c r="WFM95" s="232"/>
      <c r="WFN95" s="232"/>
      <c r="WFO95" s="232"/>
      <c r="WFP95" s="232"/>
      <c r="WFQ95" s="232"/>
      <c r="WFR95" s="232"/>
      <c r="WFS95" s="232"/>
      <c r="WFT95" s="232"/>
      <c r="WFU95" s="232"/>
      <c r="WFV95" s="232"/>
      <c r="WFW95" s="232"/>
      <c r="WFX95" s="232"/>
      <c r="WFY95" s="232"/>
      <c r="WFZ95" s="232"/>
      <c r="WGA95" s="232"/>
      <c r="WGB95" s="232"/>
      <c r="WGC95" s="232"/>
      <c r="WGD95" s="232"/>
      <c r="WGE95" s="232"/>
      <c r="WGF95" s="232"/>
      <c r="WGG95" s="232"/>
      <c r="WGH95" s="232"/>
      <c r="WGI95" s="232"/>
      <c r="WGJ95" s="232"/>
      <c r="WGK95" s="232"/>
      <c r="WGL95" s="232"/>
      <c r="WGM95" s="232"/>
      <c r="WGN95" s="232"/>
      <c r="WGO95" s="232"/>
      <c r="WGP95" s="232"/>
      <c r="WGQ95" s="232"/>
      <c r="WGR95" s="232"/>
      <c r="WGS95" s="232"/>
      <c r="WGT95" s="232"/>
      <c r="WGU95" s="232"/>
      <c r="WGV95" s="232"/>
      <c r="WGW95" s="232"/>
      <c r="WGX95" s="232"/>
      <c r="WGY95" s="232"/>
      <c r="WGZ95" s="232"/>
      <c r="WHA95" s="232"/>
      <c r="WHB95" s="232"/>
      <c r="WHC95" s="232"/>
      <c r="WHD95" s="232"/>
      <c r="WHE95" s="232"/>
      <c r="WHF95" s="232"/>
      <c r="WHG95" s="232"/>
      <c r="WHH95" s="232"/>
      <c r="WHI95" s="232"/>
      <c r="WHJ95" s="232"/>
      <c r="WHK95" s="232"/>
      <c r="WHL95" s="232"/>
      <c r="WHM95" s="232"/>
      <c r="WHN95" s="232"/>
      <c r="WHO95" s="232"/>
      <c r="WHP95" s="232"/>
      <c r="WHQ95" s="232"/>
      <c r="WHR95" s="232"/>
      <c r="WHS95" s="232"/>
      <c r="WHT95" s="232"/>
      <c r="WHU95" s="232"/>
      <c r="WHV95" s="232"/>
      <c r="WHW95" s="232"/>
      <c r="WHX95" s="232"/>
      <c r="WHY95" s="232"/>
      <c r="WHZ95" s="232"/>
      <c r="WIA95" s="232"/>
      <c r="WIB95" s="232"/>
      <c r="WIC95" s="232"/>
      <c r="WID95" s="232"/>
      <c r="WIE95" s="232"/>
      <c r="WIF95" s="232"/>
      <c r="WIG95" s="232"/>
      <c r="WIH95" s="232"/>
      <c r="WII95" s="232"/>
      <c r="WIJ95" s="232"/>
      <c r="WIK95" s="232"/>
      <c r="WIL95" s="232"/>
      <c r="WIM95" s="232"/>
      <c r="WIN95" s="232"/>
      <c r="WIO95" s="232"/>
      <c r="WIP95" s="232"/>
      <c r="WIQ95" s="232"/>
      <c r="WIR95" s="232"/>
      <c r="WIS95" s="232"/>
      <c r="WIT95" s="232"/>
      <c r="WIU95" s="232"/>
      <c r="WIV95" s="232"/>
      <c r="WIW95" s="232"/>
      <c r="WIX95" s="232"/>
      <c r="WIY95" s="232"/>
      <c r="WIZ95" s="232"/>
      <c r="WJA95" s="232"/>
      <c r="WJB95" s="232"/>
      <c r="WJC95" s="232"/>
      <c r="WJD95" s="232"/>
      <c r="WJE95" s="232"/>
      <c r="WJF95" s="232"/>
      <c r="WJG95" s="232"/>
      <c r="WJH95" s="232"/>
      <c r="WJI95" s="232"/>
      <c r="WJJ95" s="232"/>
      <c r="WJK95" s="232"/>
      <c r="WJL95" s="232"/>
      <c r="WJM95" s="232"/>
      <c r="WJN95" s="232"/>
      <c r="WJO95" s="232"/>
      <c r="WJP95" s="232"/>
      <c r="WJQ95" s="232"/>
      <c r="WJR95" s="232"/>
      <c r="WJS95" s="232"/>
      <c r="WJT95" s="232"/>
      <c r="WJU95" s="232"/>
      <c r="WJV95" s="232"/>
      <c r="WJW95" s="232"/>
      <c r="WJX95" s="232"/>
      <c r="WJY95" s="232"/>
      <c r="WJZ95" s="232"/>
      <c r="WKA95" s="232"/>
      <c r="WKB95" s="232"/>
      <c r="WKC95" s="232"/>
      <c r="WKD95" s="232"/>
      <c r="WKE95" s="232"/>
      <c r="WKF95" s="232"/>
      <c r="WKG95" s="232"/>
      <c r="WKH95" s="232"/>
      <c r="WKI95" s="232"/>
      <c r="WKJ95" s="232"/>
      <c r="WKK95" s="232"/>
      <c r="WKL95" s="232"/>
      <c r="WKM95" s="232"/>
      <c r="WKN95" s="232"/>
      <c r="WKO95" s="232"/>
      <c r="WKP95" s="232"/>
      <c r="WKQ95" s="232"/>
      <c r="WKR95" s="232"/>
      <c r="WKS95" s="232"/>
      <c r="WKT95" s="232"/>
      <c r="WKU95" s="232"/>
      <c r="WKV95" s="232"/>
      <c r="WKW95" s="232"/>
      <c r="WKX95" s="232"/>
      <c r="WKY95" s="232"/>
      <c r="WKZ95" s="232"/>
      <c r="WLA95" s="232"/>
      <c r="WLB95" s="232"/>
      <c r="WLC95" s="232"/>
      <c r="WLD95" s="232"/>
      <c r="WLE95" s="232"/>
      <c r="WLF95" s="232"/>
      <c r="WLG95" s="232"/>
      <c r="WLH95" s="232"/>
      <c r="WLI95" s="232"/>
      <c r="WLJ95" s="232"/>
      <c r="WLK95" s="232"/>
      <c r="WLL95" s="232"/>
      <c r="WLM95" s="232"/>
      <c r="WLN95" s="232"/>
      <c r="WLO95" s="232"/>
      <c r="WLP95" s="232"/>
      <c r="WLQ95" s="232"/>
      <c r="WLR95" s="232"/>
      <c r="WLS95" s="232"/>
      <c r="WLT95" s="232"/>
      <c r="WLU95" s="232"/>
      <c r="WLV95" s="232"/>
      <c r="WLW95" s="232"/>
      <c r="WLX95" s="232"/>
      <c r="WLY95" s="232"/>
      <c r="WLZ95" s="232"/>
      <c r="WMA95" s="232"/>
      <c r="WMB95" s="232"/>
      <c r="WMC95" s="232"/>
      <c r="WMD95" s="232"/>
      <c r="WME95" s="232"/>
      <c r="WMF95" s="232"/>
      <c r="WMG95" s="232"/>
      <c r="WMH95" s="232"/>
      <c r="WMI95" s="232"/>
      <c r="WMJ95" s="232"/>
      <c r="WMK95" s="232"/>
      <c r="WML95" s="232"/>
      <c r="WMM95" s="232"/>
      <c r="WMN95" s="232"/>
      <c r="WMO95" s="232"/>
      <c r="WMP95" s="232"/>
      <c r="WMQ95" s="232"/>
      <c r="WMR95" s="232"/>
      <c r="WMS95" s="232"/>
      <c r="WMT95" s="232"/>
      <c r="WMU95" s="232"/>
      <c r="WMV95" s="232"/>
      <c r="WMW95" s="232"/>
      <c r="WMX95" s="232"/>
      <c r="WMY95" s="232"/>
      <c r="WMZ95" s="232"/>
      <c r="WNA95" s="232"/>
      <c r="WNB95" s="232"/>
      <c r="WNC95" s="232"/>
      <c r="WND95" s="232"/>
      <c r="WNE95" s="232"/>
      <c r="WNF95" s="232"/>
      <c r="WNG95" s="232"/>
      <c r="WNH95" s="232"/>
      <c r="WNI95" s="232"/>
      <c r="WNJ95" s="232"/>
      <c r="WNK95" s="232"/>
      <c r="WNL95" s="232"/>
      <c r="WNM95" s="232"/>
      <c r="WNN95" s="232"/>
      <c r="WNO95" s="232"/>
      <c r="WNP95" s="232"/>
      <c r="WNQ95" s="232"/>
      <c r="WNR95" s="232"/>
      <c r="WNS95" s="232"/>
      <c r="WNT95" s="232"/>
      <c r="WNU95" s="232"/>
      <c r="WNV95" s="232"/>
      <c r="WNW95" s="232"/>
      <c r="WNX95" s="232"/>
      <c r="WNY95" s="232"/>
      <c r="WNZ95" s="232"/>
      <c r="WOA95" s="232"/>
      <c r="WOB95" s="232"/>
      <c r="WOC95" s="232"/>
      <c r="WOD95" s="232"/>
      <c r="WOE95" s="232"/>
      <c r="WOF95" s="232"/>
      <c r="WOG95" s="232"/>
      <c r="WOH95" s="232"/>
      <c r="WOI95" s="232"/>
      <c r="WOJ95" s="232"/>
      <c r="WOK95" s="232"/>
      <c r="WOL95" s="232"/>
      <c r="WOM95" s="232"/>
      <c r="WON95" s="232"/>
      <c r="WOO95" s="232"/>
      <c r="WOP95" s="232"/>
      <c r="WOQ95" s="232"/>
      <c r="WOR95" s="232"/>
      <c r="WOS95" s="232"/>
      <c r="WOT95" s="232"/>
      <c r="WOU95" s="232"/>
      <c r="WOV95" s="232"/>
      <c r="WOW95" s="232"/>
      <c r="WOX95" s="232"/>
      <c r="WOY95" s="232"/>
      <c r="WOZ95" s="232"/>
      <c r="WPA95" s="232"/>
      <c r="WPB95" s="232"/>
      <c r="WPC95" s="232"/>
      <c r="WPD95" s="232"/>
      <c r="WPE95" s="232"/>
      <c r="WPF95" s="232"/>
      <c r="WPG95" s="232"/>
      <c r="WPH95" s="232"/>
      <c r="WPI95" s="232"/>
      <c r="WPJ95" s="232"/>
      <c r="WPK95" s="232"/>
      <c r="WPL95" s="232"/>
      <c r="WPM95" s="232"/>
      <c r="WPN95" s="232"/>
      <c r="WPO95" s="232"/>
      <c r="WPP95" s="232"/>
      <c r="WPQ95" s="232"/>
      <c r="WPR95" s="232"/>
      <c r="WPS95" s="232"/>
      <c r="WPT95" s="232"/>
      <c r="WPU95" s="232"/>
      <c r="WPV95" s="232"/>
      <c r="WPW95" s="232"/>
      <c r="WPX95" s="232"/>
      <c r="WPY95" s="232"/>
      <c r="WPZ95" s="232"/>
      <c r="WQA95" s="232"/>
      <c r="WQB95" s="232"/>
      <c r="WQC95" s="232"/>
      <c r="WQD95" s="232"/>
      <c r="WQE95" s="232"/>
      <c r="WQF95" s="232"/>
      <c r="WQG95" s="232"/>
      <c r="WQH95" s="232"/>
      <c r="WQI95" s="232"/>
      <c r="WQJ95" s="232"/>
      <c r="WQK95" s="232"/>
      <c r="WQL95" s="232"/>
      <c r="WQM95" s="232"/>
      <c r="WQN95" s="232"/>
      <c r="WQO95" s="232"/>
      <c r="WQP95" s="232"/>
      <c r="WQQ95" s="232"/>
      <c r="WQR95" s="232"/>
      <c r="WQS95" s="232"/>
      <c r="WQT95" s="232"/>
      <c r="WQU95" s="232"/>
      <c r="WQV95" s="232"/>
      <c r="WQW95" s="232"/>
      <c r="WQX95" s="232"/>
      <c r="WQY95" s="232"/>
      <c r="WQZ95" s="232"/>
      <c r="WRA95" s="232"/>
      <c r="WRB95" s="232"/>
      <c r="WRC95" s="232"/>
      <c r="WRD95" s="232"/>
      <c r="WRE95" s="232"/>
      <c r="WRF95" s="232"/>
      <c r="WRG95" s="232"/>
      <c r="WRH95" s="232"/>
      <c r="WRI95" s="232"/>
      <c r="WRJ95" s="232"/>
      <c r="WRK95" s="232"/>
      <c r="WRL95" s="232"/>
      <c r="WRM95" s="232"/>
      <c r="WRN95" s="232"/>
      <c r="WRO95" s="232"/>
      <c r="WRP95" s="232"/>
      <c r="WRQ95" s="232"/>
      <c r="WRR95" s="232"/>
      <c r="WRS95" s="232"/>
      <c r="WRT95" s="232"/>
      <c r="WRU95" s="232"/>
      <c r="WRV95" s="232"/>
      <c r="WRW95" s="232"/>
      <c r="WRX95" s="232"/>
      <c r="WRY95" s="232"/>
      <c r="WRZ95" s="232"/>
      <c r="WSA95" s="232"/>
      <c r="WSB95" s="232"/>
      <c r="WSC95" s="232"/>
      <c r="WSD95" s="232"/>
      <c r="WSE95" s="232"/>
      <c r="WSF95" s="232"/>
      <c r="WSG95" s="232"/>
      <c r="WSH95" s="232"/>
      <c r="WSI95" s="232"/>
      <c r="WSJ95" s="232"/>
      <c r="WSK95" s="232"/>
      <c r="WSL95" s="232"/>
      <c r="WSM95" s="232"/>
      <c r="WSN95" s="232"/>
      <c r="WSO95" s="232"/>
      <c r="WSP95" s="232"/>
      <c r="WSQ95" s="232"/>
      <c r="WSR95" s="232"/>
      <c r="WSS95" s="232"/>
      <c r="WST95" s="232"/>
      <c r="WSU95" s="232"/>
      <c r="WSV95" s="232"/>
      <c r="WSW95" s="232"/>
      <c r="WSX95" s="232"/>
      <c r="WSY95" s="232"/>
      <c r="WSZ95" s="232"/>
      <c r="WTA95" s="232"/>
      <c r="WTB95" s="232"/>
      <c r="WTC95" s="232"/>
      <c r="WTD95" s="232"/>
      <c r="WTE95" s="232"/>
      <c r="WTF95" s="232"/>
      <c r="WTG95" s="232"/>
      <c r="WTH95" s="232"/>
      <c r="WTI95" s="232"/>
      <c r="WTJ95" s="232"/>
      <c r="WTK95" s="232"/>
      <c r="WTL95" s="232"/>
      <c r="WTM95" s="232"/>
      <c r="WTN95" s="232"/>
      <c r="WTO95" s="232"/>
      <c r="WTP95" s="232"/>
      <c r="WTQ95" s="232"/>
      <c r="WTR95" s="232"/>
      <c r="WTS95" s="232"/>
      <c r="WTT95" s="232"/>
      <c r="WTU95" s="232"/>
      <c r="WTV95" s="232"/>
      <c r="WTW95" s="232"/>
      <c r="WTX95" s="232"/>
      <c r="WTY95" s="232"/>
      <c r="WTZ95" s="232"/>
      <c r="WUA95" s="232"/>
      <c r="WUB95" s="232"/>
      <c r="WUC95" s="232"/>
      <c r="WUD95" s="232"/>
      <c r="WUE95" s="232"/>
      <c r="WUF95" s="232"/>
      <c r="WUG95" s="232"/>
      <c r="WUH95" s="232"/>
      <c r="WUI95" s="232"/>
      <c r="WUJ95" s="232"/>
      <c r="WUK95" s="232"/>
      <c r="WUL95" s="232"/>
      <c r="WUM95" s="232"/>
      <c r="WUN95" s="232"/>
      <c r="WUO95" s="232"/>
      <c r="WUP95" s="232"/>
      <c r="WUQ95" s="232"/>
      <c r="WUR95" s="232"/>
      <c r="WUS95" s="232"/>
      <c r="WUT95" s="232"/>
      <c r="WUU95" s="232"/>
      <c r="WUV95" s="232"/>
      <c r="WUW95" s="232"/>
      <c r="WUX95" s="232"/>
      <c r="WUY95" s="232"/>
      <c r="WUZ95" s="232"/>
      <c r="WVA95" s="232"/>
      <c r="WVB95" s="232"/>
      <c r="WVC95" s="232"/>
      <c r="WVD95" s="232"/>
      <c r="WVE95" s="232"/>
      <c r="WVF95" s="232"/>
      <c r="WVG95" s="232"/>
      <c r="WVH95" s="232"/>
      <c r="WVI95" s="232"/>
      <c r="WVJ95" s="232"/>
      <c r="WVK95" s="232"/>
      <c r="WVL95" s="232"/>
      <c r="WVM95" s="232"/>
      <c r="WVN95" s="232"/>
      <c r="WVO95" s="232"/>
      <c r="WVP95" s="232"/>
      <c r="WVQ95" s="232"/>
      <c r="WVR95" s="232"/>
      <c r="WVS95" s="232"/>
      <c r="WVT95" s="232"/>
      <c r="WVU95" s="232"/>
      <c r="WVV95" s="232"/>
      <c r="WVW95" s="232"/>
      <c r="WVX95" s="232"/>
      <c r="WVY95" s="232"/>
      <c r="WVZ95" s="232"/>
      <c r="WWA95" s="232"/>
      <c r="WWB95" s="232"/>
      <c r="WWC95" s="232"/>
      <c r="WWD95" s="232"/>
      <c r="WWE95" s="232"/>
      <c r="WWF95" s="232"/>
      <c r="WWG95" s="232"/>
      <c r="WWH95" s="232"/>
      <c r="WWI95" s="232"/>
      <c r="WWJ95" s="232"/>
      <c r="WWK95" s="232"/>
      <c r="WWL95" s="232"/>
      <c r="WWM95" s="232"/>
      <c r="WWN95" s="232"/>
      <c r="WWO95" s="232"/>
      <c r="WWP95" s="232"/>
      <c r="WWQ95" s="232"/>
      <c r="WWR95" s="232"/>
      <c r="WWS95" s="232"/>
      <c r="WWT95" s="232"/>
      <c r="WWU95" s="232"/>
      <c r="WWV95" s="232"/>
      <c r="WWW95" s="232"/>
      <c r="WWX95" s="232"/>
      <c r="WWY95" s="232"/>
      <c r="WWZ95" s="232"/>
      <c r="WXA95" s="232"/>
      <c r="WXB95" s="232"/>
      <c r="WXC95" s="232"/>
      <c r="WXD95" s="232"/>
      <c r="WXE95" s="232"/>
      <c r="WXF95" s="232"/>
      <c r="WXG95" s="232"/>
      <c r="WXH95" s="232"/>
      <c r="WXI95" s="232"/>
      <c r="WXJ95" s="232"/>
      <c r="WXK95" s="232"/>
      <c r="WXL95" s="232"/>
      <c r="WXM95" s="232"/>
      <c r="WXN95" s="232"/>
      <c r="WXO95" s="232"/>
      <c r="WXP95" s="232"/>
      <c r="WXQ95" s="232"/>
      <c r="WXR95" s="232"/>
      <c r="WXS95" s="232"/>
      <c r="WXT95" s="232"/>
      <c r="WXU95" s="232"/>
      <c r="WXV95" s="232"/>
      <c r="WXW95" s="232"/>
      <c r="WXX95" s="232"/>
      <c r="WXY95" s="232"/>
      <c r="WXZ95" s="232"/>
      <c r="WYA95" s="232"/>
      <c r="WYB95" s="232"/>
      <c r="WYC95" s="232"/>
      <c r="WYD95" s="232"/>
      <c r="WYE95" s="232"/>
      <c r="WYF95" s="232"/>
      <c r="WYG95" s="232"/>
      <c r="WYH95" s="232"/>
      <c r="WYI95" s="232"/>
      <c r="WYJ95" s="232"/>
      <c r="WYK95" s="232"/>
      <c r="WYL95" s="232"/>
      <c r="WYM95" s="232"/>
      <c r="WYN95" s="232"/>
      <c r="WYO95" s="232"/>
      <c r="WYP95" s="232"/>
      <c r="WYQ95" s="232"/>
      <c r="WYR95" s="232"/>
      <c r="WYS95" s="232"/>
      <c r="WYT95" s="232"/>
      <c r="WYU95" s="232"/>
      <c r="WYV95" s="232"/>
      <c r="WYW95" s="232"/>
      <c r="WYX95" s="232"/>
      <c r="WYY95" s="232"/>
      <c r="WYZ95" s="232"/>
      <c r="WZA95" s="232"/>
      <c r="WZB95" s="232"/>
      <c r="WZC95" s="232"/>
      <c r="WZD95" s="232"/>
      <c r="WZE95" s="232"/>
      <c r="WZF95" s="232"/>
      <c r="WZG95" s="232"/>
      <c r="WZH95" s="232"/>
      <c r="WZI95" s="232"/>
      <c r="WZJ95" s="232"/>
      <c r="WZK95" s="232"/>
      <c r="WZL95" s="232"/>
      <c r="WZM95" s="232"/>
      <c r="WZN95" s="232"/>
      <c r="WZO95" s="232"/>
      <c r="WZP95" s="232"/>
      <c r="WZQ95" s="232"/>
      <c r="WZR95" s="232"/>
      <c r="WZS95" s="232"/>
      <c r="WZT95" s="232"/>
      <c r="WZU95" s="232"/>
      <c r="WZV95" s="232"/>
      <c r="WZW95" s="232"/>
      <c r="WZX95" s="232"/>
      <c r="WZY95" s="232"/>
      <c r="WZZ95" s="232"/>
      <c r="XAA95" s="232"/>
      <c r="XAB95" s="232"/>
      <c r="XAC95" s="232"/>
      <c r="XAD95" s="232"/>
      <c r="XAE95" s="232"/>
      <c r="XAF95" s="232"/>
      <c r="XAG95" s="232"/>
      <c r="XAH95" s="232"/>
      <c r="XAI95" s="232"/>
      <c r="XAJ95" s="232"/>
      <c r="XAK95" s="232"/>
      <c r="XAL95" s="232"/>
      <c r="XAM95" s="232"/>
      <c r="XAN95" s="232"/>
      <c r="XAO95" s="232"/>
      <c r="XAP95" s="232"/>
      <c r="XAQ95" s="232"/>
      <c r="XAR95" s="232"/>
      <c r="XAS95" s="232"/>
      <c r="XAT95" s="232"/>
      <c r="XAU95" s="232"/>
      <c r="XAV95" s="232"/>
      <c r="XAW95" s="232"/>
      <c r="XAX95" s="232"/>
      <c r="XAY95" s="232"/>
      <c r="XAZ95" s="232"/>
      <c r="XBA95" s="232"/>
      <c r="XBB95" s="232"/>
      <c r="XBC95" s="232"/>
      <c r="XBD95" s="232"/>
      <c r="XBE95" s="232"/>
      <c r="XBF95" s="232"/>
      <c r="XBG95" s="232"/>
      <c r="XBH95" s="232"/>
      <c r="XBI95" s="232"/>
      <c r="XBJ95" s="232"/>
      <c r="XBK95" s="232"/>
      <c r="XBL95" s="232"/>
      <c r="XBM95" s="232"/>
      <c r="XBN95" s="232"/>
      <c r="XBO95" s="232"/>
      <c r="XBP95" s="232"/>
      <c r="XBQ95" s="232"/>
      <c r="XBR95" s="232"/>
      <c r="XBS95" s="232"/>
      <c r="XBT95" s="232"/>
      <c r="XBU95" s="232"/>
      <c r="XBV95" s="232"/>
      <c r="XBW95" s="232"/>
      <c r="XBX95" s="232"/>
      <c r="XBY95" s="232"/>
      <c r="XBZ95" s="232"/>
      <c r="XCA95" s="232"/>
      <c r="XCB95" s="232"/>
      <c r="XCC95" s="232"/>
      <c r="XCD95" s="232"/>
      <c r="XCE95" s="232"/>
      <c r="XCF95" s="232"/>
      <c r="XCG95" s="232"/>
      <c r="XCH95" s="232"/>
      <c r="XCI95" s="232"/>
      <c r="XCJ95" s="232"/>
      <c r="XCK95" s="232"/>
      <c r="XCL95" s="232"/>
      <c r="XCM95" s="232"/>
      <c r="XCN95" s="232"/>
      <c r="XCO95" s="232"/>
      <c r="XCP95" s="232"/>
      <c r="XCQ95" s="232"/>
      <c r="XCR95" s="232"/>
      <c r="XCS95" s="232"/>
      <c r="XCT95" s="232"/>
      <c r="XCU95" s="232"/>
      <c r="XCV95" s="232"/>
      <c r="XCW95" s="232"/>
      <c r="XCX95" s="232"/>
      <c r="XCY95" s="232"/>
      <c r="XCZ95" s="232"/>
      <c r="XDA95" s="232"/>
      <c r="XDB95" s="232"/>
      <c r="XDC95" s="232"/>
      <c r="XDD95" s="232"/>
      <c r="XDE95" s="232"/>
      <c r="XDF95" s="232"/>
      <c r="XDG95" s="232"/>
      <c r="XDH95" s="232"/>
      <c r="XDI95" s="232"/>
      <c r="XDJ95" s="232"/>
      <c r="XDK95" s="232"/>
      <c r="XDL95" s="232"/>
      <c r="XDM95" s="232"/>
      <c r="XDN95" s="232"/>
      <c r="XDO95" s="232"/>
      <c r="XDP95" s="232"/>
      <c r="XDQ95" s="232"/>
      <c r="XDR95" s="232"/>
      <c r="XDS95" s="232"/>
      <c r="XDT95" s="232"/>
      <c r="XDU95" s="232"/>
      <c r="XDV95" s="232"/>
      <c r="XDW95" s="232"/>
      <c r="XDX95" s="232"/>
      <c r="XDY95" s="232"/>
      <c r="XDZ95" s="232"/>
      <c r="XEA95" s="232"/>
      <c r="XEB95" s="232"/>
      <c r="XEC95" s="232"/>
      <c r="XED95" s="232"/>
      <c r="XEE95" s="232"/>
      <c r="XEF95" s="232"/>
      <c r="XEG95" s="232"/>
      <c r="XEH95" s="232"/>
      <c r="XEI95" s="232"/>
      <c r="XEJ95" s="232"/>
      <c r="XEK95" s="232"/>
      <c r="XEL95" s="232"/>
      <c r="XEM95" s="232"/>
      <c r="XEN95" s="232"/>
      <c r="XEO95" s="232"/>
      <c r="XEP95" s="232"/>
      <c r="XEQ95" s="232"/>
      <c r="XER95" s="232"/>
      <c r="XES95" s="232"/>
      <c r="XET95" s="232"/>
      <c r="XEU95" s="232"/>
      <c r="XEV95" s="232"/>
      <c r="XEW95" s="232"/>
      <c r="XEX95" s="232"/>
      <c r="XEY95" s="232"/>
      <c r="XEZ95" s="232"/>
      <c r="XFA95" s="232"/>
      <c r="XFB95" s="232"/>
      <c r="XFC95" s="232"/>
      <c r="XFD95" s="232"/>
    </row>
    <row r="96" s="121" customFormat="1" ht="36" outlineLevel="2" spans="1:9">
      <c r="A96" s="217">
        <v>77</v>
      </c>
      <c r="B96" s="218" t="s">
        <v>3112</v>
      </c>
      <c r="C96" s="219" t="s">
        <v>3033</v>
      </c>
      <c r="D96" s="220" t="s">
        <v>3113</v>
      </c>
      <c r="E96" s="217" t="s">
        <v>1349</v>
      </c>
      <c r="F96" s="221">
        <v>64</v>
      </c>
      <c r="G96" s="221"/>
      <c r="H96" s="221"/>
      <c r="I96" s="221"/>
    </row>
    <row r="97" s="121" customFormat="1" ht="36" outlineLevel="2" spans="1:9">
      <c r="A97" s="217">
        <v>78</v>
      </c>
      <c r="B97" s="218" t="s">
        <v>3114</v>
      </c>
      <c r="C97" s="219" t="s">
        <v>3033</v>
      </c>
      <c r="D97" s="220" t="s">
        <v>3115</v>
      </c>
      <c r="E97" s="217" t="s">
        <v>1349</v>
      </c>
      <c r="F97" s="221">
        <v>20</v>
      </c>
      <c r="G97" s="221"/>
      <c r="H97" s="221"/>
      <c r="I97" s="221"/>
    </row>
    <row r="98" s="121" customFormat="1" ht="36" outlineLevel="2" spans="1:9">
      <c r="A98" s="217">
        <v>79</v>
      </c>
      <c r="B98" s="218" t="s">
        <v>3116</v>
      </c>
      <c r="C98" s="219" t="s">
        <v>3033</v>
      </c>
      <c r="D98" s="220" t="s">
        <v>3117</v>
      </c>
      <c r="E98" s="217" t="s">
        <v>1349</v>
      </c>
      <c r="F98" s="221">
        <v>38</v>
      </c>
      <c r="G98" s="221"/>
      <c r="H98" s="221"/>
      <c r="I98" s="221"/>
    </row>
    <row r="99" s="121" customFormat="1" ht="36" outlineLevel="2" spans="1:9">
      <c r="A99" s="217">
        <v>80</v>
      </c>
      <c r="B99" s="218" t="s">
        <v>3118</v>
      </c>
      <c r="C99" s="219" t="s">
        <v>3033</v>
      </c>
      <c r="D99" s="220" t="s">
        <v>3119</v>
      </c>
      <c r="E99" s="217" t="s">
        <v>1349</v>
      </c>
      <c r="F99" s="221">
        <v>6</v>
      </c>
      <c r="G99" s="221"/>
      <c r="H99" s="221"/>
      <c r="I99" s="221"/>
    </row>
    <row r="100" s="121" customFormat="1" ht="36" outlineLevel="2" spans="1:9">
      <c r="A100" s="217">
        <v>81</v>
      </c>
      <c r="B100" s="218" t="s">
        <v>3120</v>
      </c>
      <c r="C100" s="219" t="s">
        <v>3033</v>
      </c>
      <c r="D100" s="220" t="s">
        <v>3121</v>
      </c>
      <c r="E100" s="217" t="s">
        <v>1349</v>
      </c>
      <c r="F100" s="221">
        <v>15</v>
      </c>
      <c r="G100" s="221"/>
      <c r="H100" s="221"/>
      <c r="I100" s="221"/>
    </row>
    <row r="101" s="121" customFormat="1" ht="36" outlineLevel="2" spans="1:9">
      <c r="A101" s="217">
        <v>82</v>
      </c>
      <c r="B101" s="218" t="s">
        <v>3122</v>
      </c>
      <c r="C101" s="219" t="s">
        <v>3033</v>
      </c>
      <c r="D101" s="220" t="s">
        <v>3123</v>
      </c>
      <c r="E101" s="217" t="s">
        <v>1349</v>
      </c>
      <c r="F101" s="221">
        <v>9</v>
      </c>
      <c r="G101" s="221"/>
      <c r="H101" s="221"/>
      <c r="I101" s="221"/>
    </row>
    <row r="102" s="121" customFormat="1" ht="36" outlineLevel="2" spans="1:9">
      <c r="A102" s="217">
        <v>83</v>
      </c>
      <c r="B102" s="218" t="s">
        <v>3124</v>
      </c>
      <c r="C102" s="219" t="s">
        <v>3033</v>
      </c>
      <c r="D102" s="220" t="s">
        <v>3125</v>
      </c>
      <c r="E102" s="217" t="s">
        <v>1349</v>
      </c>
      <c r="F102" s="221">
        <v>43</v>
      </c>
      <c r="G102" s="221"/>
      <c r="H102" s="221"/>
      <c r="I102" s="221"/>
    </row>
    <row r="103" s="121" customFormat="1" ht="36" outlineLevel="2" spans="1:9">
      <c r="A103" s="217">
        <v>84</v>
      </c>
      <c r="B103" s="218" t="s">
        <v>3126</v>
      </c>
      <c r="C103" s="219" t="s">
        <v>3033</v>
      </c>
      <c r="D103" s="220" t="s">
        <v>3127</v>
      </c>
      <c r="E103" s="217" t="s">
        <v>1349</v>
      </c>
      <c r="F103" s="221">
        <v>28</v>
      </c>
      <c r="G103" s="221"/>
      <c r="H103" s="221"/>
      <c r="I103" s="221"/>
    </row>
    <row r="104" s="121" customFormat="1" ht="48" outlineLevel="2" spans="1:9">
      <c r="A104" s="217">
        <v>85</v>
      </c>
      <c r="B104" s="218" t="s">
        <v>3128</v>
      </c>
      <c r="C104" s="219" t="s">
        <v>3033</v>
      </c>
      <c r="D104" s="220" t="s">
        <v>3129</v>
      </c>
      <c r="E104" s="217" t="s">
        <v>1349</v>
      </c>
      <c r="F104" s="221">
        <v>12</v>
      </c>
      <c r="G104" s="221"/>
      <c r="H104" s="221"/>
      <c r="I104" s="221"/>
    </row>
    <row r="105" s="121" customFormat="1" ht="48" outlineLevel="2" spans="1:9">
      <c r="A105" s="217">
        <v>86</v>
      </c>
      <c r="B105" s="218" t="s">
        <v>3130</v>
      </c>
      <c r="C105" s="219" t="s">
        <v>3033</v>
      </c>
      <c r="D105" s="220" t="s">
        <v>3131</v>
      </c>
      <c r="E105" s="217" t="s">
        <v>1349</v>
      </c>
      <c r="F105" s="221">
        <v>5</v>
      </c>
      <c r="G105" s="221"/>
      <c r="H105" s="221"/>
      <c r="I105" s="221"/>
    </row>
    <row r="106" s="121" customFormat="1" ht="36" outlineLevel="2" spans="1:9">
      <c r="A106" s="217">
        <v>87</v>
      </c>
      <c r="B106" s="218" t="s">
        <v>3132</v>
      </c>
      <c r="C106" s="219" t="s">
        <v>3033</v>
      </c>
      <c r="D106" s="220" t="s">
        <v>3133</v>
      </c>
      <c r="E106" s="217" t="s">
        <v>1349</v>
      </c>
      <c r="F106" s="221">
        <v>1</v>
      </c>
      <c r="G106" s="221"/>
      <c r="H106" s="221"/>
      <c r="I106" s="221"/>
    </row>
    <row r="107" s="121" customFormat="1" ht="36" outlineLevel="2" spans="1:9">
      <c r="A107" s="217">
        <v>88</v>
      </c>
      <c r="B107" s="218" t="s">
        <v>3134</v>
      </c>
      <c r="C107" s="219" t="s">
        <v>3033</v>
      </c>
      <c r="D107" s="220" t="s">
        <v>3135</v>
      </c>
      <c r="E107" s="217" t="s">
        <v>1349</v>
      </c>
      <c r="F107" s="221">
        <v>1</v>
      </c>
      <c r="G107" s="221"/>
      <c r="H107" s="221"/>
      <c r="I107" s="221"/>
    </row>
    <row r="108" s="121" customFormat="1" ht="36" outlineLevel="2" spans="1:9">
      <c r="A108" s="217">
        <v>89</v>
      </c>
      <c r="B108" s="218" t="s">
        <v>3136</v>
      </c>
      <c r="C108" s="219" t="s">
        <v>3033</v>
      </c>
      <c r="D108" s="220" t="s">
        <v>3137</v>
      </c>
      <c r="E108" s="217" t="s">
        <v>1349</v>
      </c>
      <c r="F108" s="221">
        <v>6</v>
      </c>
      <c r="G108" s="221"/>
      <c r="H108" s="221"/>
      <c r="I108" s="221"/>
    </row>
    <row r="109" s="121" customFormat="1" ht="36" outlineLevel="2" spans="1:9">
      <c r="A109" s="217">
        <v>90</v>
      </c>
      <c r="B109" s="218" t="s">
        <v>3138</v>
      </c>
      <c r="C109" s="219" t="s">
        <v>3033</v>
      </c>
      <c r="D109" s="220" t="s">
        <v>3139</v>
      </c>
      <c r="E109" s="217" t="s">
        <v>1349</v>
      </c>
      <c r="F109" s="221">
        <v>4</v>
      </c>
      <c r="G109" s="221"/>
      <c r="H109" s="221"/>
      <c r="I109" s="221"/>
    </row>
    <row r="110" s="121" customFormat="1" ht="36" outlineLevel="2" spans="1:9">
      <c r="A110" s="217">
        <v>91</v>
      </c>
      <c r="B110" s="218" t="s">
        <v>3140</v>
      </c>
      <c r="C110" s="219" t="s">
        <v>3033</v>
      </c>
      <c r="D110" s="220" t="s">
        <v>3141</v>
      </c>
      <c r="E110" s="217" t="s">
        <v>1349</v>
      </c>
      <c r="F110" s="221">
        <v>6</v>
      </c>
      <c r="G110" s="221"/>
      <c r="H110" s="221"/>
      <c r="I110" s="221"/>
    </row>
    <row r="111" s="121" customFormat="1" ht="36" outlineLevel="2" spans="1:9">
      <c r="A111" s="217">
        <v>92</v>
      </c>
      <c r="B111" s="218" t="s">
        <v>3142</v>
      </c>
      <c r="C111" s="219" t="s">
        <v>3033</v>
      </c>
      <c r="D111" s="220" t="s">
        <v>3143</v>
      </c>
      <c r="E111" s="217" t="s">
        <v>1349</v>
      </c>
      <c r="F111" s="221">
        <v>1</v>
      </c>
      <c r="G111" s="221"/>
      <c r="H111" s="221"/>
      <c r="I111" s="221"/>
    </row>
    <row r="112" s="121" customFormat="1" ht="36" outlineLevel="2" spans="1:9">
      <c r="A112" s="217">
        <v>93</v>
      </c>
      <c r="B112" s="218" t="s">
        <v>3144</v>
      </c>
      <c r="C112" s="219" t="s">
        <v>3033</v>
      </c>
      <c r="D112" s="220" t="s">
        <v>3145</v>
      </c>
      <c r="E112" s="217" t="s">
        <v>1349</v>
      </c>
      <c r="F112" s="221">
        <v>4</v>
      </c>
      <c r="G112" s="221"/>
      <c r="H112" s="221"/>
      <c r="I112" s="221"/>
    </row>
    <row r="113" s="121" customFormat="1" ht="36" outlineLevel="2" spans="1:9">
      <c r="A113" s="217">
        <v>94</v>
      </c>
      <c r="B113" s="218" t="s">
        <v>3146</v>
      </c>
      <c r="C113" s="219" t="s">
        <v>3033</v>
      </c>
      <c r="D113" s="220" t="s">
        <v>3147</v>
      </c>
      <c r="E113" s="217" t="s">
        <v>1349</v>
      </c>
      <c r="F113" s="221">
        <v>1</v>
      </c>
      <c r="G113" s="221"/>
      <c r="H113" s="221"/>
      <c r="I113" s="221"/>
    </row>
    <row r="114" s="121" customFormat="1" ht="36" outlineLevel="2" spans="1:9">
      <c r="A114" s="217">
        <v>95</v>
      </c>
      <c r="B114" s="218" t="s">
        <v>3148</v>
      </c>
      <c r="C114" s="219" t="s">
        <v>3033</v>
      </c>
      <c r="D114" s="220" t="s">
        <v>3149</v>
      </c>
      <c r="E114" s="217" t="s">
        <v>1349</v>
      </c>
      <c r="F114" s="221">
        <v>3</v>
      </c>
      <c r="G114" s="221"/>
      <c r="H114" s="221"/>
      <c r="I114" s="221"/>
    </row>
    <row r="115" s="121" customFormat="1" ht="36" outlineLevel="2" spans="1:9">
      <c r="A115" s="217">
        <v>96</v>
      </c>
      <c r="B115" s="218" t="s">
        <v>3150</v>
      </c>
      <c r="C115" s="219" t="s">
        <v>3033</v>
      </c>
      <c r="D115" s="220" t="s">
        <v>3151</v>
      </c>
      <c r="E115" s="217" t="s">
        <v>1349</v>
      </c>
      <c r="F115" s="221">
        <v>1</v>
      </c>
      <c r="G115" s="221"/>
      <c r="H115" s="221"/>
      <c r="I115" s="221"/>
    </row>
    <row r="116" s="121" customFormat="1" ht="36" outlineLevel="2" spans="1:9">
      <c r="A116" s="217">
        <v>97</v>
      </c>
      <c r="B116" s="218" t="s">
        <v>3152</v>
      </c>
      <c r="C116" s="219" t="s">
        <v>3033</v>
      </c>
      <c r="D116" s="220" t="s">
        <v>3153</v>
      </c>
      <c r="E116" s="217" t="s">
        <v>1349</v>
      </c>
      <c r="F116" s="221">
        <v>1</v>
      </c>
      <c r="G116" s="221"/>
      <c r="H116" s="221"/>
      <c r="I116" s="221"/>
    </row>
    <row r="117" s="121" customFormat="1" ht="36" outlineLevel="2" spans="1:9">
      <c r="A117" s="217">
        <v>98</v>
      </c>
      <c r="B117" s="218" t="s">
        <v>3154</v>
      </c>
      <c r="C117" s="219" t="s">
        <v>3033</v>
      </c>
      <c r="D117" s="220" t="s">
        <v>3155</v>
      </c>
      <c r="E117" s="217" t="s">
        <v>1349</v>
      </c>
      <c r="F117" s="221">
        <v>1</v>
      </c>
      <c r="G117" s="221"/>
      <c r="H117" s="221"/>
      <c r="I117" s="221"/>
    </row>
    <row r="118" s="121" customFormat="1" ht="36" outlineLevel="2" spans="1:9">
      <c r="A118" s="217">
        <v>99</v>
      </c>
      <c r="B118" s="218" t="s">
        <v>3156</v>
      </c>
      <c r="C118" s="219" t="s">
        <v>3033</v>
      </c>
      <c r="D118" s="220" t="s">
        <v>3157</v>
      </c>
      <c r="E118" s="217" t="s">
        <v>1349</v>
      </c>
      <c r="F118" s="221">
        <v>1</v>
      </c>
      <c r="G118" s="221"/>
      <c r="H118" s="221"/>
      <c r="I118" s="221"/>
    </row>
    <row r="119" s="121" customFormat="1" ht="36" outlineLevel="2" spans="1:9">
      <c r="A119" s="217">
        <v>100</v>
      </c>
      <c r="B119" s="218" t="s">
        <v>3158</v>
      </c>
      <c r="C119" s="219" t="s">
        <v>3033</v>
      </c>
      <c r="D119" s="220" t="s">
        <v>3159</v>
      </c>
      <c r="E119" s="217" t="s">
        <v>1349</v>
      </c>
      <c r="F119" s="221">
        <v>2</v>
      </c>
      <c r="G119" s="221"/>
      <c r="H119" s="221"/>
      <c r="I119" s="221"/>
    </row>
    <row r="120" s="121" customFormat="1" ht="36" outlineLevel="2" spans="1:9">
      <c r="A120" s="217">
        <v>101</v>
      </c>
      <c r="B120" s="218" t="s">
        <v>3160</v>
      </c>
      <c r="C120" s="219" t="s">
        <v>3033</v>
      </c>
      <c r="D120" s="220" t="s">
        <v>3161</v>
      </c>
      <c r="E120" s="217" t="s">
        <v>1349</v>
      </c>
      <c r="F120" s="221">
        <v>1</v>
      </c>
      <c r="G120" s="221"/>
      <c r="H120" s="221"/>
      <c r="I120" s="221"/>
    </row>
    <row r="121" s="121" customFormat="1" ht="36" outlineLevel="2" spans="1:9">
      <c r="A121" s="217">
        <v>102</v>
      </c>
      <c r="B121" s="218" t="s">
        <v>3162</v>
      </c>
      <c r="C121" s="219" t="s">
        <v>3033</v>
      </c>
      <c r="D121" s="220" t="s">
        <v>3163</v>
      </c>
      <c r="E121" s="217" t="s">
        <v>1349</v>
      </c>
      <c r="F121" s="221">
        <v>1</v>
      </c>
      <c r="G121" s="221"/>
      <c r="H121" s="221"/>
      <c r="I121" s="221"/>
    </row>
    <row r="122" s="121" customFormat="1" ht="36" outlineLevel="2" spans="1:9">
      <c r="A122" s="217">
        <v>103</v>
      </c>
      <c r="B122" s="218" t="s">
        <v>3164</v>
      </c>
      <c r="C122" s="219" t="s">
        <v>3033</v>
      </c>
      <c r="D122" s="220" t="s">
        <v>3165</v>
      </c>
      <c r="E122" s="217" t="s">
        <v>1349</v>
      </c>
      <c r="F122" s="221">
        <v>1</v>
      </c>
      <c r="G122" s="221"/>
      <c r="H122" s="221"/>
      <c r="I122" s="221"/>
    </row>
    <row r="123" s="121" customFormat="1" ht="36" outlineLevel="2" spans="1:9">
      <c r="A123" s="217">
        <v>104</v>
      </c>
      <c r="B123" s="218" t="s">
        <v>3166</v>
      </c>
      <c r="C123" s="219" t="s">
        <v>3033</v>
      </c>
      <c r="D123" s="220" t="s">
        <v>3167</v>
      </c>
      <c r="E123" s="217" t="s">
        <v>1349</v>
      </c>
      <c r="F123" s="221">
        <v>8</v>
      </c>
      <c r="G123" s="221"/>
      <c r="H123" s="221"/>
      <c r="I123" s="221"/>
    </row>
    <row r="124" s="121" customFormat="1" ht="36" outlineLevel="2" spans="1:9">
      <c r="A124" s="217">
        <v>105</v>
      </c>
      <c r="B124" s="218" t="s">
        <v>3168</v>
      </c>
      <c r="C124" s="219" t="s">
        <v>3033</v>
      </c>
      <c r="D124" s="220" t="s">
        <v>3169</v>
      </c>
      <c r="E124" s="217" t="s">
        <v>1349</v>
      </c>
      <c r="F124" s="221">
        <v>4</v>
      </c>
      <c r="G124" s="221"/>
      <c r="H124" s="221"/>
      <c r="I124" s="221"/>
    </row>
    <row r="125" s="121" customFormat="1" ht="36" outlineLevel="2" spans="1:9">
      <c r="A125" s="217">
        <v>106</v>
      </c>
      <c r="B125" s="218" t="s">
        <v>3170</v>
      </c>
      <c r="C125" s="219" t="s">
        <v>3033</v>
      </c>
      <c r="D125" s="220" t="s">
        <v>3171</v>
      </c>
      <c r="E125" s="217" t="s">
        <v>1349</v>
      </c>
      <c r="F125" s="221">
        <v>3</v>
      </c>
      <c r="G125" s="221"/>
      <c r="H125" s="221"/>
      <c r="I125" s="221"/>
    </row>
    <row r="126" s="121" customFormat="1" ht="36" outlineLevel="2" spans="1:9">
      <c r="A126" s="217">
        <v>107</v>
      </c>
      <c r="B126" s="218" t="s">
        <v>3172</v>
      </c>
      <c r="C126" s="219" t="s">
        <v>3033</v>
      </c>
      <c r="D126" s="220" t="s">
        <v>3173</v>
      </c>
      <c r="E126" s="217" t="s">
        <v>1349</v>
      </c>
      <c r="F126" s="221">
        <v>2</v>
      </c>
      <c r="G126" s="221"/>
      <c r="H126" s="221"/>
      <c r="I126" s="221"/>
    </row>
    <row r="127" s="121" customFormat="1" ht="36" outlineLevel="2" spans="1:9">
      <c r="A127" s="217">
        <v>108</v>
      </c>
      <c r="B127" s="218" t="s">
        <v>3174</v>
      </c>
      <c r="C127" s="219" t="s">
        <v>3033</v>
      </c>
      <c r="D127" s="220" t="s">
        <v>3175</v>
      </c>
      <c r="E127" s="217" t="s">
        <v>1349</v>
      </c>
      <c r="F127" s="221">
        <v>4</v>
      </c>
      <c r="G127" s="221"/>
      <c r="H127" s="221"/>
      <c r="I127" s="221"/>
    </row>
    <row r="128" s="121" customFormat="1" ht="36" outlineLevel="2" spans="1:9">
      <c r="A128" s="217">
        <v>109</v>
      </c>
      <c r="B128" s="218" t="s">
        <v>3176</v>
      </c>
      <c r="C128" s="219" t="s">
        <v>3033</v>
      </c>
      <c r="D128" s="220" t="s">
        <v>3177</v>
      </c>
      <c r="E128" s="217" t="s">
        <v>1349</v>
      </c>
      <c r="F128" s="221">
        <v>4</v>
      </c>
      <c r="G128" s="221"/>
      <c r="H128" s="221"/>
      <c r="I128" s="221"/>
    </row>
    <row r="129" s="121" customFormat="1" ht="36" outlineLevel="2" spans="1:9">
      <c r="A129" s="217">
        <v>110</v>
      </c>
      <c r="B129" s="218" t="s">
        <v>3178</v>
      </c>
      <c r="C129" s="219" t="s">
        <v>3033</v>
      </c>
      <c r="D129" s="220" t="s">
        <v>3179</v>
      </c>
      <c r="E129" s="217" t="s">
        <v>1349</v>
      </c>
      <c r="F129" s="221">
        <v>3</v>
      </c>
      <c r="G129" s="221"/>
      <c r="H129" s="221"/>
      <c r="I129" s="221"/>
    </row>
    <row r="130" s="121" customFormat="1" ht="36" outlineLevel="2" spans="1:9">
      <c r="A130" s="217">
        <v>111</v>
      </c>
      <c r="B130" s="218" t="s">
        <v>3180</v>
      </c>
      <c r="C130" s="219" t="s">
        <v>3033</v>
      </c>
      <c r="D130" s="220" t="s">
        <v>3181</v>
      </c>
      <c r="E130" s="217" t="s">
        <v>1349</v>
      </c>
      <c r="F130" s="221">
        <v>1</v>
      </c>
      <c r="G130" s="221"/>
      <c r="H130" s="221"/>
      <c r="I130" s="221"/>
    </row>
    <row r="131" s="121" customFormat="1" ht="36" outlineLevel="2" spans="1:9">
      <c r="A131" s="217">
        <v>112</v>
      </c>
      <c r="B131" s="218" t="s">
        <v>3182</v>
      </c>
      <c r="C131" s="219" t="s">
        <v>3033</v>
      </c>
      <c r="D131" s="220" t="s">
        <v>3183</v>
      </c>
      <c r="E131" s="217" t="s">
        <v>1349</v>
      </c>
      <c r="F131" s="221">
        <v>1</v>
      </c>
      <c r="G131" s="221"/>
      <c r="H131" s="221"/>
      <c r="I131" s="221"/>
    </row>
    <row r="132" s="121" customFormat="1" ht="36" outlineLevel="2" spans="1:9">
      <c r="A132" s="217">
        <v>113</v>
      </c>
      <c r="B132" s="218" t="s">
        <v>3184</v>
      </c>
      <c r="C132" s="219" t="s">
        <v>3033</v>
      </c>
      <c r="D132" s="220" t="s">
        <v>3185</v>
      </c>
      <c r="E132" s="217" t="s">
        <v>1349</v>
      </c>
      <c r="F132" s="221">
        <v>4</v>
      </c>
      <c r="G132" s="221"/>
      <c r="H132" s="221"/>
      <c r="I132" s="221"/>
    </row>
    <row r="133" s="121" customFormat="1" ht="36" outlineLevel="2" spans="1:9">
      <c r="A133" s="217">
        <v>114</v>
      </c>
      <c r="B133" s="218" t="s">
        <v>3186</v>
      </c>
      <c r="C133" s="219" t="s">
        <v>3033</v>
      </c>
      <c r="D133" s="220" t="s">
        <v>3187</v>
      </c>
      <c r="E133" s="217" t="s">
        <v>1349</v>
      </c>
      <c r="F133" s="221">
        <v>2</v>
      </c>
      <c r="G133" s="221"/>
      <c r="H133" s="221"/>
      <c r="I133" s="221"/>
    </row>
    <row r="134" s="121" customFormat="1" ht="36" outlineLevel="2" spans="1:9">
      <c r="A134" s="217">
        <v>115</v>
      </c>
      <c r="B134" s="218" t="s">
        <v>3188</v>
      </c>
      <c r="C134" s="219" t="s">
        <v>3033</v>
      </c>
      <c r="D134" s="220" t="s">
        <v>3189</v>
      </c>
      <c r="E134" s="217" t="s">
        <v>1349</v>
      </c>
      <c r="F134" s="221">
        <v>1</v>
      </c>
      <c r="G134" s="221"/>
      <c r="H134" s="221"/>
      <c r="I134" s="221"/>
    </row>
    <row r="135" s="121" customFormat="1" ht="36" outlineLevel="2" spans="1:9">
      <c r="A135" s="217">
        <v>116</v>
      </c>
      <c r="B135" s="218" t="s">
        <v>3190</v>
      </c>
      <c r="C135" s="219" t="s">
        <v>3033</v>
      </c>
      <c r="D135" s="220" t="s">
        <v>3191</v>
      </c>
      <c r="E135" s="217" t="s">
        <v>1349</v>
      </c>
      <c r="F135" s="221">
        <v>1</v>
      </c>
      <c r="G135" s="221"/>
      <c r="H135" s="221"/>
      <c r="I135" s="221"/>
    </row>
    <row r="136" s="211" customFormat="1" ht="20" customHeight="1" outlineLevel="1" spans="1:16384">
      <c r="A136" s="189" t="s">
        <v>3192</v>
      </c>
      <c r="B136" s="189"/>
      <c r="C136" s="190" t="s">
        <v>3193</v>
      </c>
      <c r="D136" s="189"/>
      <c r="E136" s="189"/>
      <c r="F136" s="191"/>
      <c r="G136" s="189"/>
      <c r="H136" s="192"/>
      <c r="I136" s="189"/>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121" customFormat="1" ht="36" outlineLevel="2" spans="1:9">
      <c r="A137" s="217">
        <v>117</v>
      </c>
      <c r="B137" s="218" t="s">
        <v>3194</v>
      </c>
      <c r="C137" s="219" t="s">
        <v>3195</v>
      </c>
      <c r="D137" s="220" t="s">
        <v>3196</v>
      </c>
      <c r="E137" s="217" t="s">
        <v>1349</v>
      </c>
      <c r="F137" s="221">
        <v>1</v>
      </c>
      <c r="G137" s="221"/>
      <c r="H137" s="221"/>
      <c r="I137" s="221"/>
    </row>
    <row r="138" s="121" customFormat="1" ht="36" outlineLevel="2" spans="1:9">
      <c r="A138" s="217">
        <v>118</v>
      </c>
      <c r="B138" s="218" t="s">
        <v>3197</v>
      </c>
      <c r="C138" s="219" t="s">
        <v>3195</v>
      </c>
      <c r="D138" s="220" t="s">
        <v>3198</v>
      </c>
      <c r="E138" s="217" t="s">
        <v>1349</v>
      </c>
      <c r="F138" s="221">
        <v>10</v>
      </c>
      <c r="G138" s="221"/>
      <c r="H138" s="221"/>
      <c r="I138" s="221"/>
    </row>
    <row r="139" s="121" customFormat="1" ht="36" outlineLevel="2" spans="1:9">
      <c r="A139" s="217">
        <v>119</v>
      </c>
      <c r="B139" s="218" t="s">
        <v>3199</v>
      </c>
      <c r="C139" s="219" t="s">
        <v>3195</v>
      </c>
      <c r="D139" s="220" t="s">
        <v>3200</v>
      </c>
      <c r="E139" s="217" t="s">
        <v>1349</v>
      </c>
      <c r="F139" s="221">
        <v>7</v>
      </c>
      <c r="G139" s="221"/>
      <c r="H139" s="221"/>
      <c r="I139" s="221"/>
    </row>
    <row r="140" s="121" customFormat="1" ht="36" outlineLevel="2" spans="1:9">
      <c r="A140" s="217">
        <v>120</v>
      </c>
      <c r="B140" s="218" t="s">
        <v>3201</v>
      </c>
      <c r="C140" s="219" t="s">
        <v>3195</v>
      </c>
      <c r="D140" s="220" t="s">
        <v>3202</v>
      </c>
      <c r="E140" s="217" t="s">
        <v>1349</v>
      </c>
      <c r="F140" s="221">
        <v>2</v>
      </c>
      <c r="G140" s="221"/>
      <c r="H140" s="221"/>
      <c r="I140" s="221"/>
    </row>
    <row r="141" s="121" customFormat="1" ht="36" outlineLevel="2" spans="1:9">
      <c r="A141" s="217">
        <v>121</v>
      </c>
      <c r="B141" s="218" t="s">
        <v>3203</v>
      </c>
      <c r="C141" s="219" t="s">
        <v>3195</v>
      </c>
      <c r="D141" s="220" t="s">
        <v>3204</v>
      </c>
      <c r="E141" s="217" t="s">
        <v>1349</v>
      </c>
      <c r="F141" s="221">
        <v>11</v>
      </c>
      <c r="G141" s="221"/>
      <c r="H141" s="221"/>
      <c r="I141" s="221"/>
    </row>
    <row r="142" s="121" customFormat="1" ht="36" outlineLevel="2" spans="1:9">
      <c r="A142" s="217">
        <v>122</v>
      </c>
      <c r="B142" s="218" t="s">
        <v>3205</v>
      </c>
      <c r="C142" s="219" t="s">
        <v>3195</v>
      </c>
      <c r="D142" s="220" t="s">
        <v>3206</v>
      </c>
      <c r="E142" s="217" t="s">
        <v>1349</v>
      </c>
      <c r="F142" s="221">
        <v>4</v>
      </c>
      <c r="G142" s="221"/>
      <c r="H142" s="221"/>
      <c r="I142" s="221"/>
    </row>
    <row r="143" s="121" customFormat="1" ht="36" outlineLevel="2" spans="1:9">
      <c r="A143" s="217">
        <v>123</v>
      </c>
      <c r="B143" s="218" t="s">
        <v>3207</v>
      </c>
      <c r="C143" s="219" t="s">
        <v>3195</v>
      </c>
      <c r="D143" s="220" t="s">
        <v>3208</v>
      </c>
      <c r="E143" s="217" t="s">
        <v>1349</v>
      </c>
      <c r="F143" s="221">
        <v>1</v>
      </c>
      <c r="G143" s="221"/>
      <c r="H143" s="221"/>
      <c r="I143" s="221"/>
    </row>
    <row r="144" s="121" customFormat="1" ht="36" outlineLevel="2" spans="1:9">
      <c r="A144" s="217">
        <v>124</v>
      </c>
      <c r="B144" s="218" t="s">
        <v>3209</v>
      </c>
      <c r="C144" s="219" t="s">
        <v>3195</v>
      </c>
      <c r="D144" s="220" t="s">
        <v>3210</v>
      </c>
      <c r="E144" s="217" t="s">
        <v>1349</v>
      </c>
      <c r="F144" s="221">
        <v>1</v>
      </c>
      <c r="G144" s="221"/>
      <c r="H144" s="221"/>
      <c r="I144" s="221"/>
    </row>
    <row r="145" s="121" customFormat="1" ht="36" outlineLevel="2" spans="1:9">
      <c r="A145" s="217">
        <v>125</v>
      </c>
      <c r="B145" s="218" t="s">
        <v>3211</v>
      </c>
      <c r="C145" s="219" t="s">
        <v>3195</v>
      </c>
      <c r="D145" s="220" t="s">
        <v>3212</v>
      </c>
      <c r="E145" s="217" t="s">
        <v>1349</v>
      </c>
      <c r="F145" s="221">
        <v>4</v>
      </c>
      <c r="G145" s="221"/>
      <c r="H145" s="221"/>
      <c r="I145" s="221"/>
    </row>
    <row r="146" s="121" customFormat="1" ht="36" outlineLevel="2" spans="1:9">
      <c r="A146" s="217">
        <v>126</v>
      </c>
      <c r="B146" s="218" t="s">
        <v>3213</v>
      </c>
      <c r="C146" s="219" t="s">
        <v>3195</v>
      </c>
      <c r="D146" s="220" t="s">
        <v>3214</v>
      </c>
      <c r="E146" s="217" t="s">
        <v>1349</v>
      </c>
      <c r="F146" s="221">
        <v>6</v>
      </c>
      <c r="G146" s="221"/>
      <c r="H146" s="221"/>
      <c r="I146" s="221"/>
    </row>
    <row r="147" s="121" customFormat="1" ht="36" outlineLevel="2" spans="1:9">
      <c r="A147" s="217">
        <v>127</v>
      </c>
      <c r="B147" s="218" t="s">
        <v>3215</v>
      </c>
      <c r="C147" s="219" t="s">
        <v>3195</v>
      </c>
      <c r="D147" s="220" t="s">
        <v>3216</v>
      </c>
      <c r="E147" s="217" t="s">
        <v>1349</v>
      </c>
      <c r="F147" s="221">
        <v>1</v>
      </c>
      <c r="G147" s="221"/>
      <c r="H147" s="221"/>
      <c r="I147" s="221"/>
    </row>
    <row r="148" s="121" customFormat="1" ht="36" outlineLevel="2" spans="1:9">
      <c r="A148" s="217">
        <v>128</v>
      </c>
      <c r="B148" s="218" t="s">
        <v>3217</v>
      </c>
      <c r="C148" s="219" t="s">
        <v>3195</v>
      </c>
      <c r="D148" s="220" t="s">
        <v>3218</v>
      </c>
      <c r="E148" s="217" t="s">
        <v>1349</v>
      </c>
      <c r="F148" s="221">
        <v>1</v>
      </c>
      <c r="G148" s="221"/>
      <c r="H148" s="221"/>
      <c r="I148" s="221"/>
    </row>
    <row r="149" s="121" customFormat="1" ht="36" outlineLevel="2" spans="1:9">
      <c r="A149" s="217">
        <v>129</v>
      </c>
      <c r="B149" s="218" t="s">
        <v>3219</v>
      </c>
      <c r="C149" s="219" t="s">
        <v>3195</v>
      </c>
      <c r="D149" s="220" t="s">
        <v>3220</v>
      </c>
      <c r="E149" s="217" t="s">
        <v>1349</v>
      </c>
      <c r="F149" s="221">
        <v>24</v>
      </c>
      <c r="G149" s="221"/>
      <c r="H149" s="221"/>
      <c r="I149" s="221"/>
    </row>
    <row r="150" s="121" customFormat="1" ht="36" outlineLevel="2" spans="1:9">
      <c r="A150" s="217">
        <v>130</v>
      </c>
      <c r="B150" s="218" t="s">
        <v>3221</v>
      </c>
      <c r="C150" s="219" t="s">
        <v>3195</v>
      </c>
      <c r="D150" s="220" t="s">
        <v>3222</v>
      </c>
      <c r="E150" s="217" t="s">
        <v>1349</v>
      </c>
      <c r="F150" s="221">
        <v>13</v>
      </c>
      <c r="G150" s="221"/>
      <c r="H150" s="221"/>
      <c r="I150" s="221"/>
    </row>
    <row r="151" s="122" customFormat="1" ht="20" customHeight="1" spans="1:13">
      <c r="A151" s="137" t="s">
        <v>132</v>
      </c>
      <c r="B151" s="137"/>
      <c r="C151" s="138" t="s">
        <v>328</v>
      </c>
      <c r="D151" s="137"/>
      <c r="E151" s="137"/>
      <c r="F151" s="139"/>
      <c r="G151" s="139"/>
      <c r="H151" s="140"/>
      <c r="I151" s="139"/>
      <c r="J151" s="206"/>
      <c r="K151" s="146"/>
      <c r="M151" s="207"/>
    </row>
    <row r="152" s="173" customFormat="1" ht="20" customHeight="1" outlineLevel="1" spans="1:16384">
      <c r="A152" s="189" t="s">
        <v>2741</v>
      </c>
      <c r="B152" s="189"/>
      <c r="C152" s="190" t="s">
        <v>2760</v>
      </c>
      <c r="D152" s="189"/>
      <c r="E152" s="189"/>
      <c r="F152" s="191"/>
      <c r="G152" s="191"/>
      <c r="H152" s="192"/>
      <c r="I152" s="191"/>
      <c r="K152" s="209"/>
      <c r="XFC152" s="210"/>
      <c r="XFD152" s="210"/>
    </row>
    <row r="153" s="121" customFormat="1" ht="36" outlineLevel="2" spans="1:9">
      <c r="A153" s="217">
        <v>131</v>
      </c>
      <c r="B153" s="218" t="s">
        <v>3223</v>
      </c>
      <c r="C153" s="219" t="s">
        <v>3033</v>
      </c>
      <c r="D153" s="220" t="s">
        <v>3113</v>
      </c>
      <c r="E153" s="217" t="s">
        <v>1349</v>
      </c>
      <c r="F153" s="221">
        <v>19</v>
      </c>
      <c r="G153" s="221"/>
      <c r="H153" s="221"/>
      <c r="I153" s="221"/>
    </row>
    <row r="154" s="121" customFormat="1" ht="36" outlineLevel="2" spans="1:9">
      <c r="A154" s="217">
        <v>132</v>
      </c>
      <c r="B154" s="218" t="s">
        <v>3224</v>
      </c>
      <c r="C154" s="219" t="s">
        <v>3033</v>
      </c>
      <c r="D154" s="220" t="s">
        <v>3115</v>
      </c>
      <c r="E154" s="217" t="s">
        <v>1349</v>
      </c>
      <c r="F154" s="221">
        <v>3</v>
      </c>
      <c r="G154" s="221"/>
      <c r="H154" s="221"/>
      <c r="I154" s="221"/>
    </row>
    <row r="155" s="121" customFormat="1" ht="36" outlineLevel="2" spans="1:9">
      <c r="A155" s="217">
        <v>133</v>
      </c>
      <c r="B155" s="218" t="s">
        <v>3225</v>
      </c>
      <c r="C155" s="219" t="s">
        <v>3033</v>
      </c>
      <c r="D155" s="220" t="s">
        <v>3117</v>
      </c>
      <c r="E155" s="217" t="s">
        <v>1349</v>
      </c>
      <c r="F155" s="221">
        <v>64</v>
      </c>
      <c r="G155" s="221"/>
      <c r="H155" s="221"/>
      <c r="I155" s="221"/>
    </row>
    <row r="156" s="121" customFormat="1" ht="36" outlineLevel="2" spans="1:9">
      <c r="A156" s="217">
        <v>134</v>
      </c>
      <c r="B156" s="218" t="s">
        <v>3226</v>
      </c>
      <c r="C156" s="219" t="s">
        <v>3033</v>
      </c>
      <c r="D156" s="220" t="s">
        <v>3119</v>
      </c>
      <c r="E156" s="217" t="s">
        <v>1349</v>
      </c>
      <c r="F156" s="221">
        <v>13</v>
      </c>
      <c r="G156" s="221"/>
      <c r="H156" s="221"/>
      <c r="I156" s="221"/>
    </row>
    <row r="157" s="121" customFormat="1" ht="36" outlineLevel="2" spans="1:9">
      <c r="A157" s="217">
        <v>135</v>
      </c>
      <c r="B157" s="218" t="s">
        <v>3227</v>
      </c>
      <c r="C157" s="219" t="s">
        <v>3033</v>
      </c>
      <c r="D157" s="220" t="s">
        <v>3121</v>
      </c>
      <c r="E157" s="217" t="s">
        <v>1349</v>
      </c>
      <c r="F157" s="221">
        <v>105</v>
      </c>
      <c r="G157" s="221"/>
      <c r="H157" s="221"/>
      <c r="I157" s="221"/>
    </row>
    <row r="158" s="121" customFormat="1" ht="36" outlineLevel="2" spans="1:9">
      <c r="A158" s="217">
        <v>136</v>
      </c>
      <c r="B158" s="218" t="s">
        <v>3228</v>
      </c>
      <c r="C158" s="219" t="s">
        <v>3033</v>
      </c>
      <c r="D158" s="220" t="s">
        <v>3123</v>
      </c>
      <c r="E158" s="217" t="s">
        <v>1349</v>
      </c>
      <c r="F158" s="221">
        <v>44</v>
      </c>
      <c r="G158" s="221"/>
      <c r="H158" s="221"/>
      <c r="I158" s="221"/>
    </row>
    <row r="159" s="121" customFormat="1" ht="36" outlineLevel="2" spans="1:9">
      <c r="A159" s="217">
        <v>137</v>
      </c>
      <c r="B159" s="218" t="s">
        <v>3229</v>
      </c>
      <c r="C159" s="219" t="s">
        <v>3033</v>
      </c>
      <c r="D159" s="220" t="s">
        <v>3125</v>
      </c>
      <c r="E159" s="217" t="s">
        <v>1349</v>
      </c>
      <c r="F159" s="221">
        <v>42</v>
      </c>
      <c r="G159" s="221"/>
      <c r="H159" s="221"/>
      <c r="I159" s="221"/>
    </row>
    <row r="160" s="121" customFormat="1" ht="36" outlineLevel="2" spans="1:9">
      <c r="A160" s="217">
        <v>138</v>
      </c>
      <c r="B160" s="218" t="s">
        <v>3230</v>
      </c>
      <c r="C160" s="219" t="s">
        <v>3033</v>
      </c>
      <c r="D160" s="220" t="s">
        <v>3127</v>
      </c>
      <c r="E160" s="217" t="s">
        <v>1349</v>
      </c>
      <c r="F160" s="221">
        <v>45</v>
      </c>
      <c r="G160" s="221"/>
      <c r="H160" s="221"/>
      <c r="I160" s="221"/>
    </row>
    <row r="161" s="121" customFormat="1" ht="36" outlineLevel="2" spans="1:9">
      <c r="A161" s="217">
        <v>139</v>
      </c>
      <c r="B161" s="218" t="s">
        <v>3231</v>
      </c>
      <c r="C161" s="219" t="s">
        <v>3033</v>
      </c>
      <c r="D161" s="220" t="s">
        <v>3232</v>
      </c>
      <c r="E161" s="217" t="s">
        <v>1349</v>
      </c>
      <c r="F161" s="221">
        <v>4</v>
      </c>
      <c r="G161" s="221"/>
      <c r="H161" s="221"/>
      <c r="I161" s="221"/>
    </row>
    <row r="162" s="121" customFormat="1" ht="36" outlineLevel="2" spans="1:9">
      <c r="A162" s="217">
        <v>140</v>
      </c>
      <c r="B162" s="218" t="s">
        <v>3233</v>
      </c>
      <c r="C162" s="219" t="s">
        <v>3033</v>
      </c>
      <c r="D162" s="220" t="s">
        <v>3234</v>
      </c>
      <c r="E162" s="217" t="s">
        <v>1349</v>
      </c>
      <c r="F162" s="221">
        <v>3</v>
      </c>
      <c r="G162" s="221"/>
      <c r="H162" s="221"/>
      <c r="I162" s="221"/>
    </row>
    <row r="163" s="121" customFormat="1" ht="36" outlineLevel="2" spans="1:9">
      <c r="A163" s="217">
        <v>141</v>
      </c>
      <c r="B163" s="218" t="s">
        <v>3235</v>
      </c>
      <c r="C163" s="219" t="s">
        <v>3033</v>
      </c>
      <c r="D163" s="220" t="s">
        <v>3236</v>
      </c>
      <c r="E163" s="217" t="s">
        <v>1349</v>
      </c>
      <c r="F163" s="221">
        <v>1</v>
      </c>
      <c r="G163" s="221"/>
      <c r="H163" s="221"/>
      <c r="I163" s="221"/>
    </row>
    <row r="164" s="121" customFormat="1" ht="36" outlineLevel="2" spans="1:9">
      <c r="A164" s="217">
        <v>142</v>
      </c>
      <c r="B164" s="218" t="s">
        <v>3237</v>
      </c>
      <c r="C164" s="219" t="s">
        <v>3033</v>
      </c>
      <c r="D164" s="220" t="s">
        <v>3238</v>
      </c>
      <c r="E164" s="217" t="s">
        <v>1349</v>
      </c>
      <c r="F164" s="221">
        <v>1</v>
      </c>
      <c r="G164" s="221"/>
      <c r="H164" s="221"/>
      <c r="I164" s="221"/>
    </row>
    <row r="165" s="122" customFormat="1" ht="20" customHeight="1" spans="1:13">
      <c r="A165" s="137" t="s">
        <v>140</v>
      </c>
      <c r="B165" s="137"/>
      <c r="C165" s="138" t="s">
        <v>1236</v>
      </c>
      <c r="D165" s="137"/>
      <c r="E165" s="137"/>
      <c r="F165" s="139"/>
      <c r="G165" s="139"/>
      <c r="H165" s="140"/>
      <c r="I165" s="139"/>
      <c r="K165" s="146"/>
      <c r="M165" s="207"/>
    </row>
    <row r="166" s="173" customFormat="1" ht="20" customHeight="1" outlineLevel="1" spans="1:16384">
      <c r="A166" s="189" t="s">
        <v>2817</v>
      </c>
      <c r="B166" s="189"/>
      <c r="C166" s="190" t="s">
        <v>2821</v>
      </c>
      <c r="D166" s="189"/>
      <c r="E166" s="189"/>
      <c r="F166" s="191"/>
      <c r="G166" s="191"/>
      <c r="H166" s="192"/>
      <c r="I166" s="191"/>
      <c r="K166" s="209"/>
      <c r="XFC166" s="210"/>
      <c r="XFD166" s="210"/>
    </row>
    <row r="167" s="121" customFormat="1" ht="36" outlineLevel="2" spans="1:9">
      <c r="A167" s="217">
        <v>143</v>
      </c>
      <c r="B167" s="218" t="s">
        <v>3239</v>
      </c>
      <c r="C167" s="219" t="s">
        <v>3033</v>
      </c>
      <c r="D167" s="220" t="s">
        <v>3113</v>
      </c>
      <c r="E167" s="217" t="s">
        <v>1349</v>
      </c>
      <c r="F167" s="221">
        <v>48</v>
      </c>
      <c r="G167" s="221"/>
      <c r="H167" s="221"/>
      <c r="I167" s="221"/>
    </row>
    <row r="168" s="121" customFormat="1" ht="36" outlineLevel="2" spans="1:9">
      <c r="A168" s="217">
        <v>144</v>
      </c>
      <c r="B168" s="218" t="s">
        <v>3240</v>
      </c>
      <c r="C168" s="219" t="s">
        <v>3033</v>
      </c>
      <c r="D168" s="220" t="s">
        <v>3115</v>
      </c>
      <c r="E168" s="217" t="s">
        <v>1349</v>
      </c>
      <c r="F168" s="221">
        <v>14</v>
      </c>
      <c r="G168" s="221"/>
      <c r="H168" s="221"/>
      <c r="I168" s="221"/>
    </row>
    <row r="169" s="121" customFormat="1" ht="36" outlineLevel="2" spans="1:9">
      <c r="A169" s="217">
        <v>145</v>
      </c>
      <c r="B169" s="218" t="s">
        <v>3241</v>
      </c>
      <c r="C169" s="219" t="s">
        <v>3033</v>
      </c>
      <c r="D169" s="220" t="s">
        <v>3117</v>
      </c>
      <c r="E169" s="217" t="s">
        <v>1349</v>
      </c>
      <c r="F169" s="221">
        <v>37</v>
      </c>
      <c r="G169" s="221"/>
      <c r="H169" s="221"/>
      <c r="I169" s="221"/>
    </row>
    <row r="170" s="121" customFormat="1" ht="36" outlineLevel="2" spans="1:9">
      <c r="A170" s="217">
        <v>146</v>
      </c>
      <c r="B170" s="218" t="s">
        <v>3242</v>
      </c>
      <c r="C170" s="219" t="s">
        <v>3033</v>
      </c>
      <c r="D170" s="220" t="s">
        <v>3119</v>
      </c>
      <c r="E170" s="217" t="s">
        <v>1349</v>
      </c>
      <c r="F170" s="221">
        <v>4</v>
      </c>
      <c r="G170" s="221"/>
      <c r="H170" s="221"/>
      <c r="I170" s="221"/>
    </row>
    <row r="171" s="121" customFormat="1" ht="36" outlineLevel="2" spans="1:9">
      <c r="A171" s="217">
        <v>147</v>
      </c>
      <c r="B171" s="218" t="s">
        <v>3243</v>
      </c>
      <c r="C171" s="219" t="s">
        <v>3033</v>
      </c>
      <c r="D171" s="220" t="s">
        <v>3121</v>
      </c>
      <c r="E171" s="217" t="s">
        <v>1349</v>
      </c>
      <c r="F171" s="221">
        <v>25</v>
      </c>
      <c r="G171" s="221"/>
      <c r="H171" s="221"/>
      <c r="I171" s="221"/>
    </row>
    <row r="172" s="121" customFormat="1" ht="36" outlineLevel="2" spans="1:9">
      <c r="A172" s="217">
        <v>148</v>
      </c>
      <c r="B172" s="218" t="s">
        <v>3244</v>
      </c>
      <c r="C172" s="219" t="s">
        <v>3033</v>
      </c>
      <c r="D172" s="220" t="s">
        <v>3123</v>
      </c>
      <c r="E172" s="217" t="s">
        <v>1349</v>
      </c>
      <c r="F172" s="221">
        <v>15</v>
      </c>
      <c r="G172" s="221"/>
      <c r="H172" s="221"/>
      <c r="I172" s="221"/>
    </row>
    <row r="173" s="121" customFormat="1" ht="36" outlineLevel="2" spans="1:9">
      <c r="A173" s="217">
        <v>149</v>
      </c>
      <c r="B173" s="218" t="s">
        <v>3245</v>
      </c>
      <c r="C173" s="219" t="s">
        <v>3033</v>
      </c>
      <c r="D173" s="220" t="s">
        <v>3125</v>
      </c>
      <c r="E173" s="217" t="s">
        <v>1349</v>
      </c>
      <c r="F173" s="221">
        <v>21</v>
      </c>
      <c r="G173" s="221"/>
      <c r="H173" s="221"/>
      <c r="I173" s="221"/>
    </row>
    <row r="174" s="121" customFormat="1" ht="36" outlineLevel="2" spans="1:9">
      <c r="A174" s="217">
        <v>150</v>
      </c>
      <c r="B174" s="218" t="s">
        <v>3246</v>
      </c>
      <c r="C174" s="219" t="s">
        <v>3033</v>
      </c>
      <c r="D174" s="220" t="s">
        <v>3127</v>
      </c>
      <c r="E174" s="217" t="s">
        <v>1349</v>
      </c>
      <c r="F174" s="221">
        <v>6</v>
      </c>
      <c r="G174" s="221"/>
      <c r="H174" s="221"/>
      <c r="I174" s="221"/>
    </row>
  </sheetData>
  <autoFilter ref="A3:XFD174">
    <extLst/>
  </autoFilter>
  <mergeCells count="2">
    <mergeCell ref="A1:I1"/>
    <mergeCell ref="A2:F2"/>
  </mergeCells>
  <printOptions horizontalCentered="1"/>
  <pageMargins left="0.590277777777778" right="0.590277777777778" top="0.590277777777778" bottom="0.590277777777778" header="0.393055555555556" footer="0.393055555555556"/>
  <pageSetup paperSize="9" orientation="landscape" horizontalDpi="600"/>
  <headerFooter>
    <oddFooter>&amp;C第 &amp;P 页，共 &amp;N 页</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dimension ref="A1:J18"/>
  <sheetViews>
    <sheetView view="pageBreakPreview" zoomScaleNormal="100" workbookViewId="0">
      <selection activeCell="F10" sqref="F10"/>
    </sheetView>
  </sheetViews>
  <sheetFormatPr defaultColWidth="9" defaultRowHeight="13.5"/>
  <cols>
    <col min="1" max="1" width="7.775" customWidth="1"/>
    <col min="2" max="2" width="22.6333333333333" customWidth="1"/>
    <col min="3" max="6" width="15.6333333333333" customWidth="1"/>
    <col min="7" max="7" width="42.6333333333333" customWidth="1"/>
    <col min="8" max="8" width="9.88333333333333" customWidth="1"/>
    <col min="9" max="9" width="9" customWidth="1"/>
    <col min="10" max="10" width="23" customWidth="1"/>
    <col min="11" max="11" width="12.6333333333333"/>
  </cols>
  <sheetData>
    <row r="1" ht="30" customHeight="1" spans="1:7">
      <c r="A1" s="158" t="s">
        <v>3247</v>
      </c>
      <c r="B1" s="158"/>
      <c r="C1" s="158"/>
      <c r="D1" s="158"/>
      <c r="E1" s="158"/>
      <c r="F1" s="158"/>
      <c r="G1" s="158"/>
    </row>
    <row r="2" ht="30" customHeight="1" spans="1:8">
      <c r="A2" s="159" t="s">
        <v>39</v>
      </c>
      <c r="B2" s="159" t="s">
        <v>354</v>
      </c>
      <c r="C2" s="160" t="s">
        <v>3248</v>
      </c>
      <c r="D2" s="160" t="s">
        <v>3249</v>
      </c>
      <c r="E2" s="159" t="s">
        <v>3250</v>
      </c>
      <c r="F2" s="159" t="s">
        <v>151</v>
      </c>
      <c r="G2" s="159" t="s">
        <v>54</v>
      </c>
      <c r="H2" s="161"/>
    </row>
    <row r="3" ht="30" customHeight="1" spans="1:10">
      <c r="A3" s="160" t="s">
        <v>55</v>
      </c>
      <c r="B3" s="162" t="s">
        <v>358</v>
      </c>
      <c r="C3" s="163"/>
      <c r="D3" s="163"/>
      <c r="E3" s="163"/>
      <c r="F3" s="163"/>
      <c r="G3" s="164"/>
      <c r="H3" s="165"/>
      <c r="J3" s="165"/>
    </row>
    <row r="4" ht="30" customHeight="1" spans="1:8">
      <c r="A4" s="160">
        <v>1.1</v>
      </c>
      <c r="B4" s="166" t="s">
        <v>1316</v>
      </c>
      <c r="C4" s="163"/>
      <c r="D4" s="163"/>
      <c r="E4" s="163"/>
      <c r="F4" s="163"/>
      <c r="G4" s="164"/>
      <c r="H4" s="165"/>
    </row>
    <row r="5" ht="30" customHeight="1" spans="1:7">
      <c r="A5" s="160" t="s">
        <v>59</v>
      </c>
      <c r="B5" s="162" t="s">
        <v>360</v>
      </c>
      <c r="C5" s="163"/>
      <c r="D5" s="163"/>
      <c r="E5" s="163"/>
      <c r="F5" s="163"/>
      <c r="G5" s="164"/>
    </row>
    <row r="6" ht="30" customHeight="1" spans="1:7">
      <c r="A6" s="160">
        <v>2.1</v>
      </c>
      <c r="B6" s="167" t="s">
        <v>361</v>
      </c>
      <c r="C6" s="163"/>
      <c r="D6" s="163"/>
      <c r="E6" s="163"/>
      <c r="F6" s="163"/>
      <c r="G6" s="167" t="s">
        <v>3251</v>
      </c>
    </row>
    <row r="7" ht="30" customHeight="1" spans="1:7">
      <c r="A7" s="160">
        <v>2.2</v>
      </c>
      <c r="B7" s="167" t="s">
        <v>363</v>
      </c>
      <c r="C7" s="163"/>
      <c r="D7" s="163"/>
      <c r="E7" s="163"/>
      <c r="F7" s="163"/>
      <c r="G7" s="167" t="s">
        <v>3252</v>
      </c>
    </row>
    <row r="8" ht="30" customHeight="1" spans="1:7">
      <c r="A8" s="160" t="s">
        <v>86</v>
      </c>
      <c r="B8" s="162" t="s">
        <v>344</v>
      </c>
      <c r="C8" s="163"/>
      <c r="D8" s="163"/>
      <c r="E8" s="163"/>
      <c r="F8" s="163"/>
      <c r="G8" s="167"/>
    </row>
    <row r="9" ht="30" customHeight="1" spans="1:8">
      <c r="A9" s="160">
        <v>3.1</v>
      </c>
      <c r="B9" s="162" t="s">
        <v>365</v>
      </c>
      <c r="C9" s="163"/>
      <c r="D9" s="163"/>
      <c r="E9" s="163"/>
      <c r="F9" s="163"/>
      <c r="G9" s="167" t="s">
        <v>366</v>
      </c>
      <c r="H9" s="168"/>
    </row>
    <row r="10" ht="30" customHeight="1" spans="1:7">
      <c r="A10" s="160">
        <v>3.2</v>
      </c>
      <c r="B10" s="166" t="s">
        <v>367</v>
      </c>
      <c r="C10" s="163"/>
      <c r="D10" s="163"/>
      <c r="E10" s="163"/>
      <c r="F10" s="163">
        <v>370382.59</v>
      </c>
      <c r="G10" s="169" t="s">
        <v>368</v>
      </c>
    </row>
    <row r="11" ht="30" customHeight="1" spans="1:7">
      <c r="A11" s="160" t="s">
        <v>129</v>
      </c>
      <c r="B11" s="162" t="s">
        <v>371</v>
      </c>
      <c r="C11" s="163"/>
      <c r="D11" s="163"/>
      <c r="E11" s="163"/>
      <c r="F11" s="163"/>
      <c r="G11" s="164" t="s">
        <v>372</v>
      </c>
    </row>
    <row r="12" ht="30" customHeight="1" spans="1:7">
      <c r="A12" s="160" t="s">
        <v>132</v>
      </c>
      <c r="B12" s="162" t="s">
        <v>373</v>
      </c>
      <c r="C12" s="163"/>
      <c r="D12" s="163"/>
      <c r="E12" s="163"/>
      <c r="F12" s="163"/>
      <c r="G12" s="164"/>
    </row>
    <row r="13" ht="22.5" customHeight="1" spans="1:7">
      <c r="A13" s="170"/>
      <c r="B13" s="170"/>
      <c r="C13" s="171"/>
      <c r="D13" s="171"/>
      <c r="E13" s="171"/>
      <c r="F13" s="170"/>
      <c r="G13" s="170"/>
    </row>
    <row r="14" ht="18.75" customHeight="1"/>
    <row r="16" spans="3:6">
      <c r="C16" s="165"/>
      <c r="D16" s="165"/>
      <c r="E16" s="165"/>
      <c r="F16" s="165"/>
    </row>
    <row r="17" spans="3:6">
      <c r="C17" s="165"/>
      <c r="D17" s="165"/>
      <c r="E17" s="165"/>
      <c r="F17" s="165"/>
    </row>
    <row r="18" spans="3:6">
      <c r="C18" s="165"/>
      <c r="D18" s="165"/>
      <c r="E18" s="165"/>
      <c r="F18" s="165"/>
    </row>
  </sheetData>
  <mergeCells count="1">
    <mergeCell ref="A1:G1"/>
  </mergeCells>
  <printOptions horizontalCentered="1"/>
  <pageMargins left="0.590277777777778" right="0.590277777777778" top="0.590277777777778" bottom="0.590277777777778" header="0.511805555555556" footer="0.393055555555556"/>
  <pageSetup paperSize="9" orientation="landscape" horizontalDpi="600"/>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tabColor rgb="FF92D050"/>
    <outlinePr summaryBelow="0"/>
  </sheetPr>
  <dimension ref="A1:XFD241"/>
  <sheetViews>
    <sheetView view="pageBreakPreview" zoomScaleNormal="100" workbookViewId="0">
      <pane ySplit="3" topLeftCell="A170" activePane="bottomLeft" state="frozen"/>
      <selection/>
      <selection pane="bottomLeft" activeCell="D149" sqref="D149"/>
    </sheetView>
  </sheetViews>
  <sheetFormatPr defaultColWidth="9" defaultRowHeight="13.5"/>
  <cols>
    <col min="1" max="1" width="5.63333333333333" style="174" customWidth="1"/>
    <col min="2" max="2" width="7" style="175" customWidth="1"/>
    <col min="3" max="3" width="24.8833333333333" style="176" customWidth="1"/>
    <col min="4" max="4" width="56.6333333333333" style="175" customWidth="1"/>
    <col min="5" max="5" width="4.775" style="174" customWidth="1"/>
    <col min="6" max="6" width="10.0916666666667" style="174" customWidth="1"/>
    <col min="7" max="7" width="10.6333333333333" style="177" customWidth="1"/>
    <col min="8" max="8" width="13.6333333333333" style="177" customWidth="1"/>
    <col min="9" max="9" width="11.6333333333333" style="172" customWidth="1"/>
    <col min="10" max="10" width="69.7166666666667" style="172" customWidth="1"/>
    <col min="11" max="16383" width="9" style="172"/>
  </cols>
  <sheetData>
    <row r="1" ht="25" customHeight="1" spans="1:10">
      <c r="A1" s="126" t="s">
        <v>374</v>
      </c>
      <c r="B1" s="178"/>
      <c r="C1" s="179"/>
      <c r="D1" s="178"/>
      <c r="E1" s="126"/>
      <c r="F1" s="126"/>
      <c r="G1" s="128"/>
      <c r="H1" s="128"/>
      <c r="I1" s="126"/>
      <c r="J1" s="161"/>
    </row>
    <row r="2" ht="20" customHeight="1" spans="1:10">
      <c r="A2" s="180" t="s">
        <v>3253</v>
      </c>
      <c r="B2" s="180"/>
      <c r="C2" s="180"/>
      <c r="D2" s="180"/>
      <c r="E2" s="181"/>
      <c r="F2" s="180"/>
      <c r="G2" s="182"/>
      <c r="H2" s="182"/>
      <c r="I2" s="203"/>
      <c r="J2" s="161"/>
    </row>
    <row r="3" s="121" customFormat="1" ht="30" customHeight="1" spans="1:10">
      <c r="A3" s="134" t="s">
        <v>39</v>
      </c>
      <c r="B3" s="134" t="s">
        <v>376</v>
      </c>
      <c r="C3" s="134" t="s">
        <v>326</v>
      </c>
      <c r="D3" s="134" t="s">
        <v>377</v>
      </c>
      <c r="E3" s="134" t="s">
        <v>378</v>
      </c>
      <c r="F3" s="134" t="s">
        <v>4</v>
      </c>
      <c r="G3" s="134" t="s">
        <v>379</v>
      </c>
      <c r="H3" s="134" t="s">
        <v>380</v>
      </c>
      <c r="I3" s="134" t="s">
        <v>381</v>
      </c>
      <c r="J3" s="204"/>
    </row>
    <row r="4" s="172" customFormat="1" ht="20" customHeight="1" spans="1:16384">
      <c r="A4" s="183"/>
      <c r="B4" s="184"/>
      <c r="C4" s="185" t="s">
        <v>3254</v>
      </c>
      <c r="D4" s="186"/>
      <c r="E4" s="183"/>
      <c r="F4" s="187"/>
      <c r="G4" s="187"/>
      <c r="H4" s="188"/>
      <c r="I4" s="205"/>
      <c r="XFD4"/>
    </row>
    <row r="5" s="122" customFormat="1" ht="20" customHeight="1" spans="1:13">
      <c r="A5" s="137" t="s">
        <v>55</v>
      </c>
      <c r="B5" s="137"/>
      <c r="C5" s="138" t="s">
        <v>3248</v>
      </c>
      <c r="D5" s="138"/>
      <c r="E5" s="137"/>
      <c r="F5" s="139"/>
      <c r="G5" s="139"/>
      <c r="H5" s="140"/>
      <c r="I5" s="140"/>
      <c r="J5" s="206"/>
      <c r="K5" s="146"/>
      <c r="M5" s="207"/>
    </row>
    <row r="6" s="122" customFormat="1" ht="20" customHeight="1" spans="1:13">
      <c r="A6" s="137"/>
      <c r="B6" s="137"/>
      <c r="C6" s="138" t="s">
        <v>3255</v>
      </c>
      <c r="D6" s="138"/>
      <c r="E6" s="137"/>
      <c r="F6" s="139"/>
      <c r="G6" s="139"/>
      <c r="H6" s="140"/>
      <c r="I6" s="140"/>
      <c r="J6" s="208"/>
      <c r="K6" s="146"/>
      <c r="M6" s="207"/>
    </row>
    <row r="7" s="173" customFormat="1" ht="20" customHeight="1" outlineLevel="1" spans="1:16384">
      <c r="A7" s="189" t="s">
        <v>2123</v>
      </c>
      <c r="B7" s="189"/>
      <c r="C7" s="190" t="s">
        <v>3256</v>
      </c>
      <c r="D7" s="190"/>
      <c r="E7" s="189"/>
      <c r="F7" s="191"/>
      <c r="G7" s="191"/>
      <c r="H7" s="192"/>
      <c r="I7" s="191"/>
      <c r="K7" s="209"/>
      <c r="XFC7" s="210"/>
      <c r="XFD7" s="210"/>
    </row>
    <row r="8" s="121" customFormat="1" ht="48" outlineLevel="2" spans="1:10">
      <c r="A8" s="134">
        <v>1</v>
      </c>
      <c r="B8" s="134" t="s">
        <v>1122</v>
      </c>
      <c r="C8" s="145" t="s">
        <v>3257</v>
      </c>
      <c r="D8" s="145" t="s">
        <v>3258</v>
      </c>
      <c r="E8" s="134" t="s">
        <v>417</v>
      </c>
      <c r="F8" s="144">
        <v>3091.89</v>
      </c>
      <c r="G8" s="193"/>
      <c r="H8" s="193"/>
      <c r="I8" s="193"/>
      <c r="J8" s="204"/>
    </row>
    <row r="9" s="121" customFormat="1" ht="84" outlineLevel="2" spans="1:10">
      <c r="A9" s="134">
        <v>2</v>
      </c>
      <c r="B9" s="134" t="s">
        <v>3259</v>
      </c>
      <c r="C9" s="145" t="s">
        <v>3260</v>
      </c>
      <c r="D9" s="145" t="s">
        <v>3261</v>
      </c>
      <c r="E9" s="134" t="s">
        <v>417</v>
      </c>
      <c r="F9" s="144">
        <v>136.8</v>
      </c>
      <c r="G9" s="193"/>
      <c r="H9" s="193"/>
      <c r="I9" s="193"/>
      <c r="J9" s="204"/>
    </row>
    <row r="10" s="121" customFormat="1" ht="84" outlineLevel="2" spans="1:10">
      <c r="A10" s="134">
        <v>3</v>
      </c>
      <c r="B10" s="134" t="s">
        <v>3262</v>
      </c>
      <c r="C10" s="145" t="s">
        <v>3263</v>
      </c>
      <c r="D10" s="145" t="s">
        <v>3264</v>
      </c>
      <c r="E10" s="134" t="s">
        <v>417</v>
      </c>
      <c r="F10" s="144">
        <v>89.52</v>
      </c>
      <c r="G10" s="193"/>
      <c r="H10" s="193"/>
      <c r="I10" s="193"/>
      <c r="J10" s="204"/>
    </row>
    <row r="11" s="121" customFormat="1" ht="24" outlineLevel="2" spans="1:10">
      <c r="A11" s="134">
        <v>4</v>
      </c>
      <c r="B11" s="134" t="s">
        <v>1149</v>
      </c>
      <c r="C11" s="145" t="s">
        <v>3265</v>
      </c>
      <c r="D11" s="145" t="s">
        <v>3266</v>
      </c>
      <c r="E11" s="134" t="s">
        <v>417</v>
      </c>
      <c r="F11" s="144">
        <v>159.07</v>
      </c>
      <c r="G11" s="193"/>
      <c r="H11" s="193"/>
      <c r="I11" s="193"/>
      <c r="J11" s="204"/>
    </row>
    <row r="12" s="121" customFormat="1" ht="24" outlineLevel="2" spans="1:10">
      <c r="A12" s="134">
        <v>5</v>
      </c>
      <c r="B12" s="134" t="s">
        <v>3267</v>
      </c>
      <c r="C12" s="145" t="s">
        <v>3268</v>
      </c>
      <c r="D12" s="145" t="s">
        <v>3269</v>
      </c>
      <c r="E12" s="134" t="s">
        <v>417</v>
      </c>
      <c r="F12" s="144">
        <v>12</v>
      </c>
      <c r="G12" s="193"/>
      <c r="H12" s="193"/>
      <c r="I12" s="193"/>
      <c r="J12" s="204"/>
    </row>
    <row r="13" s="173" customFormat="1" ht="20" customHeight="1" outlineLevel="1" spans="1:16384">
      <c r="A13" s="189" t="s">
        <v>3082</v>
      </c>
      <c r="B13" s="189"/>
      <c r="C13" s="190" t="s">
        <v>3270</v>
      </c>
      <c r="D13" s="190"/>
      <c r="E13" s="189"/>
      <c r="F13" s="191"/>
      <c r="G13" s="191"/>
      <c r="H13" s="192"/>
      <c r="I13" s="191"/>
      <c r="K13" s="209"/>
      <c r="XFC13" s="210"/>
      <c r="XFD13" s="210"/>
    </row>
    <row r="14" s="121" customFormat="1" ht="36" outlineLevel="2" spans="1:10">
      <c r="A14" s="134">
        <v>6</v>
      </c>
      <c r="B14" s="134" t="s">
        <v>799</v>
      </c>
      <c r="C14" s="145" t="s">
        <v>3271</v>
      </c>
      <c r="D14" s="145" t="s">
        <v>3272</v>
      </c>
      <c r="E14" s="134" t="s">
        <v>417</v>
      </c>
      <c r="F14" s="144">
        <v>4207.63</v>
      </c>
      <c r="G14" s="193"/>
      <c r="H14" s="193"/>
      <c r="I14" s="157"/>
      <c r="J14" s="204"/>
    </row>
    <row r="15" s="121" customFormat="1" ht="48" outlineLevel="2" spans="1:10">
      <c r="A15" s="134">
        <v>7</v>
      </c>
      <c r="B15" s="134" t="s">
        <v>805</v>
      </c>
      <c r="C15" s="145" t="s">
        <v>3273</v>
      </c>
      <c r="D15" s="145" t="s">
        <v>3274</v>
      </c>
      <c r="E15" s="134" t="s">
        <v>417</v>
      </c>
      <c r="F15" s="144">
        <v>227.72</v>
      </c>
      <c r="G15" s="193"/>
      <c r="H15" s="193"/>
      <c r="I15" s="157"/>
      <c r="J15" s="204"/>
    </row>
    <row r="16" s="121" customFormat="1" ht="60" outlineLevel="2" spans="1:10">
      <c r="A16" s="134">
        <v>8</v>
      </c>
      <c r="B16" s="134" t="s">
        <v>1369</v>
      </c>
      <c r="C16" s="145" t="s">
        <v>3275</v>
      </c>
      <c r="D16" s="145" t="s">
        <v>3276</v>
      </c>
      <c r="E16" s="134" t="s">
        <v>417</v>
      </c>
      <c r="F16" s="144">
        <v>820.64</v>
      </c>
      <c r="G16" s="193"/>
      <c r="H16" s="193"/>
      <c r="I16" s="157"/>
      <c r="J16" s="204"/>
    </row>
    <row r="17" s="173" customFormat="1" ht="20" customHeight="1" outlineLevel="1" spans="1:16384">
      <c r="A17" s="189" t="s">
        <v>3090</v>
      </c>
      <c r="B17" s="189"/>
      <c r="C17" s="190" t="s">
        <v>3277</v>
      </c>
      <c r="D17" s="190"/>
      <c r="E17" s="189"/>
      <c r="F17" s="191"/>
      <c r="G17" s="194"/>
      <c r="H17" s="195"/>
      <c r="I17" s="194"/>
      <c r="K17" s="209"/>
      <c r="XFC17" s="210"/>
      <c r="XFD17" s="210"/>
    </row>
    <row r="18" ht="72" outlineLevel="2" spans="1:9">
      <c r="A18" s="196">
        <v>9</v>
      </c>
      <c r="B18" s="197" t="s">
        <v>1371</v>
      </c>
      <c r="C18" s="198" t="s">
        <v>3278</v>
      </c>
      <c r="D18" s="197" t="s">
        <v>3279</v>
      </c>
      <c r="E18" s="196" t="s">
        <v>417</v>
      </c>
      <c r="F18" s="199">
        <v>3238.71</v>
      </c>
      <c r="G18" s="199"/>
      <c r="H18" s="199"/>
      <c r="I18" s="199"/>
    </row>
    <row r="19" ht="60" outlineLevel="2" spans="1:9">
      <c r="A19" s="196">
        <v>10</v>
      </c>
      <c r="B19" s="197" t="s">
        <v>3280</v>
      </c>
      <c r="C19" s="198" t="s">
        <v>3281</v>
      </c>
      <c r="D19" s="197" t="s">
        <v>3282</v>
      </c>
      <c r="E19" s="196" t="s">
        <v>421</v>
      </c>
      <c r="F19" s="199">
        <v>2512.14</v>
      </c>
      <c r="G19" s="199"/>
      <c r="H19" s="199"/>
      <c r="I19" s="199"/>
    </row>
    <row r="20" ht="36" outlineLevel="2" spans="1:9">
      <c r="A20" s="196">
        <v>11</v>
      </c>
      <c r="B20" s="197" t="s">
        <v>802</v>
      </c>
      <c r="C20" s="198" t="s">
        <v>3283</v>
      </c>
      <c r="D20" s="197" t="s">
        <v>3284</v>
      </c>
      <c r="E20" s="196" t="s">
        <v>417</v>
      </c>
      <c r="F20" s="199">
        <v>4570.14</v>
      </c>
      <c r="G20" s="199"/>
      <c r="H20" s="199"/>
      <c r="I20" s="199"/>
    </row>
    <row r="21" customFormat="1" ht="24" outlineLevel="2" spans="1:13">
      <c r="A21" s="196">
        <v>12</v>
      </c>
      <c r="B21" s="197" t="s">
        <v>3285</v>
      </c>
      <c r="C21" s="198" t="s">
        <v>3286</v>
      </c>
      <c r="D21" s="197" t="s">
        <v>3287</v>
      </c>
      <c r="E21" s="196" t="s">
        <v>17</v>
      </c>
      <c r="F21" s="199">
        <v>161</v>
      </c>
      <c r="G21" s="199"/>
      <c r="H21" s="199"/>
      <c r="I21" s="199"/>
      <c r="J21" s="172"/>
      <c r="K21" s="172"/>
      <c r="M21" s="172"/>
    </row>
    <row r="22" s="122" customFormat="1" ht="20" customHeight="1" spans="1:13">
      <c r="A22" s="137"/>
      <c r="B22" s="137"/>
      <c r="C22" s="138" t="s">
        <v>3288</v>
      </c>
      <c r="D22" s="138"/>
      <c r="E22" s="137"/>
      <c r="F22" s="139"/>
      <c r="G22" s="139"/>
      <c r="H22" s="140"/>
      <c r="I22" s="140"/>
      <c r="J22" s="208"/>
      <c r="K22" s="146"/>
      <c r="M22" s="207"/>
    </row>
    <row r="23" s="173" customFormat="1" ht="20" customHeight="1" outlineLevel="1" spans="1:16384">
      <c r="A23" s="189" t="s">
        <v>2123</v>
      </c>
      <c r="B23" s="189"/>
      <c r="C23" s="190" t="s">
        <v>3256</v>
      </c>
      <c r="D23" s="190"/>
      <c r="E23" s="189"/>
      <c r="F23" s="191"/>
      <c r="G23" s="191"/>
      <c r="H23" s="192"/>
      <c r="I23" s="191"/>
      <c r="K23" s="209"/>
      <c r="XFC23" s="210"/>
      <c r="XFD23" s="210"/>
    </row>
    <row r="24" ht="48" outlineLevel="2" spans="1:9">
      <c r="A24" s="196">
        <v>13</v>
      </c>
      <c r="B24" s="197" t="s">
        <v>773</v>
      </c>
      <c r="C24" s="198" t="s">
        <v>3257</v>
      </c>
      <c r="D24" s="197" t="s">
        <v>3258</v>
      </c>
      <c r="E24" s="196" t="s">
        <v>417</v>
      </c>
      <c r="F24" s="199">
        <v>746.21</v>
      </c>
      <c r="G24" s="199"/>
      <c r="H24" s="199"/>
      <c r="I24" s="199"/>
    </row>
    <row r="25" ht="84" outlineLevel="2" spans="1:9">
      <c r="A25" s="196">
        <v>14</v>
      </c>
      <c r="B25" s="197" t="s">
        <v>3289</v>
      </c>
      <c r="C25" s="198" t="s">
        <v>3263</v>
      </c>
      <c r="D25" s="197" t="s">
        <v>3264</v>
      </c>
      <c r="E25" s="196" t="s">
        <v>417</v>
      </c>
      <c r="F25" s="199">
        <v>32.43</v>
      </c>
      <c r="G25" s="199"/>
      <c r="H25" s="199"/>
      <c r="I25" s="199"/>
    </row>
    <row r="26" ht="24" outlineLevel="2" spans="1:9">
      <c r="A26" s="196">
        <v>15</v>
      </c>
      <c r="B26" s="197" t="s">
        <v>3290</v>
      </c>
      <c r="C26" s="198" t="s">
        <v>3265</v>
      </c>
      <c r="D26" s="197" t="s">
        <v>3266</v>
      </c>
      <c r="E26" s="196" t="s">
        <v>417</v>
      </c>
      <c r="F26" s="199">
        <v>10.11</v>
      </c>
      <c r="G26" s="199"/>
      <c r="H26" s="199"/>
      <c r="I26" s="199"/>
    </row>
    <row r="27" ht="24" outlineLevel="2" spans="1:9">
      <c r="A27" s="196">
        <v>16</v>
      </c>
      <c r="B27" s="197" t="s">
        <v>3291</v>
      </c>
      <c r="C27" s="198" t="s">
        <v>3268</v>
      </c>
      <c r="D27" s="197" t="s">
        <v>3292</v>
      </c>
      <c r="E27" s="196" t="s">
        <v>417</v>
      </c>
      <c r="F27" s="199">
        <v>12.27</v>
      </c>
      <c r="G27" s="199"/>
      <c r="H27" s="199"/>
      <c r="I27" s="199"/>
    </row>
    <row r="28" ht="36" outlineLevel="2" spans="1:9">
      <c r="A28" s="196">
        <v>17</v>
      </c>
      <c r="B28" s="197" t="s">
        <v>3293</v>
      </c>
      <c r="C28" s="198" t="s">
        <v>3294</v>
      </c>
      <c r="D28" s="197" t="s">
        <v>3295</v>
      </c>
      <c r="E28" s="196" t="s">
        <v>421</v>
      </c>
      <c r="F28" s="199">
        <v>60.72</v>
      </c>
      <c r="G28" s="199"/>
      <c r="H28" s="199"/>
      <c r="I28" s="199"/>
    </row>
    <row r="29" s="173" customFormat="1" ht="20" customHeight="1" outlineLevel="1" spans="1:16384">
      <c r="A29" s="189" t="s">
        <v>3082</v>
      </c>
      <c r="B29" s="189"/>
      <c r="C29" s="190" t="s">
        <v>3270</v>
      </c>
      <c r="D29" s="190"/>
      <c r="E29" s="189"/>
      <c r="F29" s="191"/>
      <c r="G29" s="194"/>
      <c r="H29" s="195"/>
      <c r="I29" s="194"/>
      <c r="K29" s="209"/>
      <c r="XFC29" s="210"/>
      <c r="XFD29" s="210"/>
    </row>
    <row r="30" ht="36" outlineLevel="2" spans="1:9">
      <c r="A30" s="196">
        <v>18</v>
      </c>
      <c r="B30" s="197" t="s">
        <v>819</v>
      </c>
      <c r="C30" s="198" t="s">
        <v>3271</v>
      </c>
      <c r="D30" s="197" t="s">
        <v>3272</v>
      </c>
      <c r="E30" s="196" t="s">
        <v>417</v>
      </c>
      <c r="F30" s="199">
        <v>722.24</v>
      </c>
      <c r="G30" s="199"/>
      <c r="H30" s="199"/>
      <c r="I30" s="199"/>
    </row>
    <row r="31" ht="48" outlineLevel="2" spans="1:9">
      <c r="A31" s="196">
        <v>19</v>
      </c>
      <c r="B31" s="197" t="s">
        <v>3296</v>
      </c>
      <c r="C31" s="198" t="s">
        <v>3273</v>
      </c>
      <c r="D31" s="197" t="s">
        <v>3274</v>
      </c>
      <c r="E31" s="196" t="s">
        <v>417</v>
      </c>
      <c r="F31" s="199">
        <v>690.89</v>
      </c>
      <c r="G31" s="199"/>
      <c r="H31" s="199"/>
      <c r="I31" s="199"/>
    </row>
    <row r="32" ht="60" outlineLevel="2" spans="1:9">
      <c r="A32" s="196">
        <v>20</v>
      </c>
      <c r="B32" s="197" t="s">
        <v>3297</v>
      </c>
      <c r="C32" s="198" t="s">
        <v>3298</v>
      </c>
      <c r="D32" s="197" t="s">
        <v>3299</v>
      </c>
      <c r="E32" s="196" t="s">
        <v>417</v>
      </c>
      <c r="F32" s="199">
        <v>235.98</v>
      </c>
      <c r="G32" s="199"/>
      <c r="H32" s="199"/>
      <c r="I32" s="199"/>
    </row>
    <row r="33" ht="48" outlineLevel="2" spans="1:9">
      <c r="A33" s="196">
        <v>21</v>
      </c>
      <c r="B33" s="197" t="s">
        <v>3300</v>
      </c>
      <c r="C33" s="198" t="s">
        <v>3298</v>
      </c>
      <c r="D33" s="197" t="s">
        <v>3301</v>
      </c>
      <c r="E33" s="196" t="s">
        <v>417</v>
      </c>
      <c r="F33" s="199">
        <v>303.6</v>
      </c>
      <c r="G33" s="199"/>
      <c r="H33" s="199"/>
      <c r="I33" s="199"/>
    </row>
    <row r="34" s="173" customFormat="1" ht="20" customHeight="1" outlineLevel="1" spans="1:16384">
      <c r="A34" s="189" t="s">
        <v>3090</v>
      </c>
      <c r="B34" s="189"/>
      <c r="C34" s="190" t="s">
        <v>3277</v>
      </c>
      <c r="D34" s="190"/>
      <c r="E34" s="189"/>
      <c r="F34" s="191"/>
      <c r="G34" s="194"/>
      <c r="H34" s="195"/>
      <c r="I34" s="194"/>
      <c r="K34" s="209"/>
      <c r="XFC34" s="210"/>
      <c r="XFD34" s="210"/>
    </row>
    <row r="35" ht="72" outlineLevel="2" spans="1:9">
      <c r="A35" s="196">
        <v>22</v>
      </c>
      <c r="B35" s="197" t="s">
        <v>3302</v>
      </c>
      <c r="C35" s="198" t="s">
        <v>3278</v>
      </c>
      <c r="D35" s="197" t="s">
        <v>3303</v>
      </c>
      <c r="E35" s="196" t="s">
        <v>417</v>
      </c>
      <c r="F35" s="199">
        <v>724.68</v>
      </c>
      <c r="G35" s="199"/>
      <c r="H35" s="199"/>
      <c r="I35" s="199"/>
    </row>
    <row r="36" ht="72" outlineLevel="2" spans="1:9">
      <c r="A36" s="196">
        <v>23</v>
      </c>
      <c r="B36" s="197" t="s">
        <v>3304</v>
      </c>
      <c r="C36" s="198" t="s">
        <v>3281</v>
      </c>
      <c r="D36" s="197" t="s">
        <v>3305</v>
      </c>
      <c r="E36" s="196" t="s">
        <v>421</v>
      </c>
      <c r="F36" s="199">
        <v>452.64</v>
      </c>
      <c r="G36" s="199"/>
      <c r="H36" s="199"/>
      <c r="I36" s="199"/>
    </row>
    <row r="37" ht="36" outlineLevel="2" spans="1:9">
      <c r="A37" s="196">
        <v>24</v>
      </c>
      <c r="B37" s="197" t="s">
        <v>822</v>
      </c>
      <c r="C37" s="198" t="s">
        <v>3283</v>
      </c>
      <c r="D37" s="197" t="s">
        <v>3284</v>
      </c>
      <c r="E37" s="196" t="s">
        <v>417</v>
      </c>
      <c r="F37" s="199">
        <v>937.42</v>
      </c>
      <c r="G37" s="199"/>
      <c r="H37" s="199"/>
      <c r="I37" s="199"/>
    </row>
    <row r="38" ht="96" outlineLevel="2" spans="1:9">
      <c r="A38" s="196">
        <v>25</v>
      </c>
      <c r="B38" s="197" t="s">
        <v>3306</v>
      </c>
      <c r="C38" s="198" t="s">
        <v>3307</v>
      </c>
      <c r="D38" s="197" t="s">
        <v>3308</v>
      </c>
      <c r="E38" s="196" t="s">
        <v>417</v>
      </c>
      <c r="F38" s="199">
        <v>31.74</v>
      </c>
      <c r="G38" s="199"/>
      <c r="H38" s="199"/>
      <c r="I38" s="199"/>
    </row>
    <row r="39" s="122" customFormat="1" ht="20" customHeight="1" spans="1:13">
      <c r="A39" s="137"/>
      <c r="B39" s="137"/>
      <c r="C39" s="138" t="s">
        <v>3309</v>
      </c>
      <c r="D39" s="138"/>
      <c r="E39" s="137"/>
      <c r="F39" s="139"/>
      <c r="G39" s="139"/>
      <c r="H39" s="140"/>
      <c r="I39" s="140"/>
      <c r="J39" s="208"/>
      <c r="K39" s="146"/>
      <c r="M39" s="207"/>
    </row>
    <row r="40" s="173" customFormat="1" ht="20" customHeight="1" outlineLevel="1" spans="1:16384">
      <c r="A40" s="189" t="s">
        <v>2123</v>
      </c>
      <c r="B40" s="189"/>
      <c r="C40" s="190" t="s">
        <v>3256</v>
      </c>
      <c r="D40" s="190"/>
      <c r="E40" s="189"/>
      <c r="F40" s="191"/>
      <c r="G40" s="191"/>
      <c r="H40" s="192"/>
      <c r="I40" s="191"/>
      <c r="K40" s="209"/>
      <c r="XFC40" s="210"/>
      <c r="XFD40" s="210"/>
    </row>
    <row r="41" customFormat="1" ht="48" outlineLevel="2" spans="1:16383">
      <c r="A41" s="196">
        <v>26</v>
      </c>
      <c r="B41" s="197" t="s">
        <v>776</v>
      </c>
      <c r="C41" s="198" t="s">
        <v>3257</v>
      </c>
      <c r="D41" s="197" t="s">
        <v>3258</v>
      </c>
      <c r="E41" s="196" t="s">
        <v>417</v>
      </c>
      <c r="F41" s="199">
        <v>414.23</v>
      </c>
      <c r="G41" s="199"/>
      <c r="H41" s="199"/>
      <c r="I41" s="199"/>
      <c r="K41" s="172"/>
      <c r="XFC41" s="172"/>
    </row>
    <row r="42" s="173" customFormat="1" ht="20" customHeight="1" outlineLevel="1" spans="1:16384">
      <c r="A42" s="189" t="s">
        <v>3082</v>
      </c>
      <c r="B42" s="189"/>
      <c r="C42" s="190" t="s">
        <v>3270</v>
      </c>
      <c r="D42" s="190"/>
      <c r="E42" s="189"/>
      <c r="F42" s="191"/>
      <c r="G42" s="191"/>
      <c r="H42" s="192"/>
      <c r="I42" s="191"/>
      <c r="K42" s="209"/>
      <c r="XFC42" s="210"/>
      <c r="XFD42" s="210"/>
    </row>
    <row r="43" customFormat="1" ht="48" outlineLevel="2" spans="1:16383">
      <c r="A43" s="196">
        <v>27</v>
      </c>
      <c r="B43" s="197" t="s">
        <v>1155</v>
      </c>
      <c r="C43" s="198" t="s">
        <v>3310</v>
      </c>
      <c r="D43" s="197" t="s">
        <v>3311</v>
      </c>
      <c r="E43" s="196" t="s">
        <v>417</v>
      </c>
      <c r="F43" s="199">
        <v>533.89</v>
      </c>
      <c r="G43" s="199"/>
      <c r="H43" s="199"/>
      <c r="I43" s="199"/>
      <c r="K43" s="172"/>
      <c r="XFC43" s="172"/>
    </row>
    <row r="44" customFormat="1" ht="36" outlineLevel="2" spans="1:16383">
      <c r="A44" s="196">
        <v>28</v>
      </c>
      <c r="B44" s="197" t="s">
        <v>1178</v>
      </c>
      <c r="C44" s="198" t="s">
        <v>3271</v>
      </c>
      <c r="D44" s="197" t="s">
        <v>3272</v>
      </c>
      <c r="E44" s="196" t="s">
        <v>417</v>
      </c>
      <c r="F44" s="199">
        <v>1060.15</v>
      </c>
      <c r="G44" s="199"/>
      <c r="H44" s="199"/>
      <c r="I44" s="199"/>
      <c r="K44" s="172"/>
      <c r="XFC44" s="172"/>
    </row>
    <row r="45" customFormat="1" ht="36" outlineLevel="2" spans="1:16383">
      <c r="A45" s="196">
        <v>29</v>
      </c>
      <c r="B45" s="197" t="s">
        <v>3312</v>
      </c>
      <c r="C45" s="198" t="s">
        <v>3294</v>
      </c>
      <c r="D45" s="197" t="s">
        <v>3313</v>
      </c>
      <c r="E45" s="196" t="s">
        <v>421</v>
      </c>
      <c r="F45" s="199">
        <v>444.91</v>
      </c>
      <c r="G45" s="199"/>
      <c r="H45" s="199"/>
      <c r="I45" s="199"/>
      <c r="K45" s="172"/>
      <c r="XFC45" s="172"/>
    </row>
    <row r="46" s="173" customFormat="1" ht="20" customHeight="1" outlineLevel="1" spans="1:16384">
      <c r="A46" s="189" t="s">
        <v>3090</v>
      </c>
      <c r="B46" s="189"/>
      <c r="C46" s="190" t="s">
        <v>818</v>
      </c>
      <c r="D46" s="190"/>
      <c r="E46" s="189"/>
      <c r="F46" s="191"/>
      <c r="G46" s="191"/>
      <c r="H46" s="192"/>
      <c r="I46" s="191"/>
      <c r="K46" s="209"/>
      <c r="XFC46" s="210"/>
      <c r="XFD46" s="210"/>
    </row>
    <row r="47" customFormat="1" ht="36" outlineLevel="2" spans="1:16383">
      <c r="A47" s="196">
        <v>30</v>
      </c>
      <c r="B47" s="197" t="s">
        <v>1181</v>
      </c>
      <c r="C47" s="198" t="s">
        <v>3314</v>
      </c>
      <c r="D47" s="197" t="s">
        <v>3315</v>
      </c>
      <c r="E47" s="196" t="s">
        <v>417</v>
      </c>
      <c r="F47" s="199">
        <v>414.23</v>
      </c>
      <c r="G47" s="199"/>
      <c r="H47" s="199"/>
      <c r="I47" s="199"/>
      <c r="K47" s="172"/>
      <c r="XFC47" s="172"/>
    </row>
    <row r="48" s="173" customFormat="1" ht="20" customHeight="1" outlineLevel="1" spans="1:16384">
      <c r="A48" s="189" t="s">
        <v>3316</v>
      </c>
      <c r="B48" s="189"/>
      <c r="C48" s="190" t="s">
        <v>1361</v>
      </c>
      <c r="D48" s="190"/>
      <c r="E48" s="189"/>
      <c r="F48" s="191"/>
      <c r="G48" s="191"/>
      <c r="H48" s="192"/>
      <c r="I48" s="191"/>
      <c r="K48" s="209"/>
      <c r="XFC48" s="210"/>
      <c r="XFD48" s="210"/>
    </row>
    <row r="49" customFormat="1" ht="48" outlineLevel="2" spans="1:16383">
      <c r="A49" s="196">
        <v>31</v>
      </c>
      <c r="B49" s="197" t="s">
        <v>3317</v>
      </c>
      <c r="C49" s="198" t="s">
        <v>3318</v>
      </c>
      <c r="D49" s="197" t="s">
        <v>3319</v>
      </c>
      <c r="E49" s="196" t="s">
        <v>417</v>
      </c>
      <c r="F49" s="199">
        <v>121.44</v>
      </c>
      <c r="G49" s="199"/>
      <c r="H49" s="199"/>
      <c r="I49" s="199"/>
      <c r="K49" s="172"/>
      <c r="XFC49" s="172"/>
    </row>
    <row r="50" customFormat="1" ht="48" outlineLevel="2" spans="1:16383">
      <c r="A50" s="196">
        <v>32</v>
      </c>
      <c r="B50" s="197" t="s">
        <v>3320</v>
      </c>
      <c r="C50" s="198" t="s">
        <v>3321</v>
      </c>
      <c r="D50" s="197" t="s">
        <v>3322</v>
      </c>
      <c r="E50" s="196" t="s">
        <v>417</v>
      </c>
      <c r="F50" s="199">
        <v>372.05</v>
      </c>
      <c r="G50" s="199"/>
      <c r="H50" s="199"/>
      <c r="I50" s="199"/>
      <c r="K50" s="172"/>
      <c r="XFC50" s="172"/>
    </row>
    <row r="51" customFormat="1" ht="84" outlineLevel="2" spans="1:16383">
      <c r="A51" s="196">
        <v>33</v>
      </c>
      <c r="B51" s="197" t="s">
        <v>3323</v>
      </c>
      <c r="C51" s="198" t="s">
        <v>3324</v>
      </c>
      <c r="D51" s="197" t="s">
        <v>3325</v>
      </c>
      <c r="E51" s="196" t="s">
        <v>417</v>
      </c>
      <c r="F51" s="199">
        <v>43.47</v>
      </c>
      <c r="G51" s="199"/>
      <c r="H51" s="199"/>
      <c r="I51" s="199"/>
      <c r="K51" s="172"/>
      <c r="XFC51" s="172"/>
    </row>
    <row r="52" customFormat="1" ht="36" outlineLevel="2" spans="1:16383">
      <c r="A52" s="196">
        <v>34</v>
      </c>
      <c r="B52" s="197" t="s">
        <v>3326</v>
      </c>
      <c r="C52" s="198" t="s">
        <v>3327</v>
      </c>
      <c r="D52" s="197" t="s">
        <v>3328</v>
      </c>
      <c r="E52" s="196" t="s">
        <v>417</v>
      </c>
      <c r="F52" s="199">
        <v>11.5</v>
      </c>
      <c r="G52" s="199"/>
      <c r="H52" s="199"/>
      <c r="I52" s="199"/>
      <c r="K52" s="172"/>
      <c r="XFC52" s="172"/>
    </row>
    <row r="53" customFormat="1" ht="48" outlineLevel="2" spans="1:16383">
      <c r="A53" s="196">
        <v>35</v>
      </c>
      <c r="B53" s="197" t="s">
        <v>1081</v>
      </c>
      <c r="C53" s="198" t="s">
        <v>1255</v>
      </c>
      <c r="D53" s="197" t="s">
        <v>3329</v>
      </c>
      <c r="E53" s="196" t="s">
        <v>417</v>
      </c>
      <c r="F53" s="199">
        <v>548.09</v>
      </c>
      <c r="G53" s="199"/>
      <c r="H53" s="199"/>
      <c r="I53" s="199"/>
      <c r="K53" s="172"/>
      <c r="XFC53" s="172"/>
    </row>
    <row r="54" customFormat="1" ht="36" outlineLevel="2" spans="1:16383">
      <c r="A54" s="196">
        <v>36</v>
      </c>
      <c r="B54" s="197" t="s">
        <v>674</v>
      </c>
      <c r="C54" s="198" t="s">
        <v>1257</v>
      </c>
      <c r="D54" s="197" t="s">
        <v>3330</v>
      </c>
      <c r="E54" s="196" t="s">
        <v>417</v>
      </c>
      <c r="F54" s="199">
        <v>1650.745</v>
      </c>
      <c r="G54" s="199"/>
      <c r="H54" s="199"/>
      <c r="I54" s="199"/>
      <c r="K54" s="172"/>
      <c r="XFC54" s="172"/>
    </row>
    <row r="55" customFormat="1" ht="48" outlineLevel="2" spans="1:16383">
      <c r="A55" s="196">
        <v>37</v>
      </c>
      <c r="B55" s="197" t="s">
        <v>3331</v>
      </c>
      <c r="C55" s="198" t="s">
        <v>3332</v>
      </c>
      <c r="D55" s="197" t="s">
        <v>3333</v>
      </c>
      <c r="E55" s="196" t="s">
        <v>417</v>
      </c>
      <c r="F55" s="199">
        <v>414.23</v>
      </c>
      <c r="G55" s="199"/>
      <c r="H55" s="199"/>
      <c r="I55" s="199"/>
      <c r="K55" s="172"/>
      <c r="XFC55" s="172"/>
    </row>
    <row r="56" s="173" customFormat="1" ht="20" customHeight="1" spans="1:16384">
      <c r="A56" s="189"/>
      <c r="B56" s="189"/>
      <c r="C56" s="190" t="s">
        <v>458</v>
      </c>
      <c r="D56" s="190"/>
      <c r="E56" s="189"/>
      <c r="F56" s="191"/>
      <c r="G56" s="194"/>
      <c r="H56" s="195"/>
      <c r="I56" s="194"/>
      <c r="K56" s="209"/>
      <c r="XFC56" s="210"/>
      <c r="XFD56" s="210"/>
    </row>
    <row r="57" ht="36" outlineLevel="2" spans="1:9">
      <c r="A57" s="196">
        <v>38</v>
      </c>
      <c r="B57" s="197" t="s">
        <v>835</v>
      </c>
      <c r="C57" s="198" t="s">
        <v>839</v>
      </c>
      <c r="D57" s="200" t="s">
        <v>3334</v>
      </c>
      <c r="E57" s="196" t="s">
        <v>417</v>
      </c>
      <c r="F57" s="199">
        <v>2944.26</v>
      </c>
      <c r="G57" s="199"/>
      <c r="H57" s="199"/>
      <c r="I57" s="199"/>
    </row>
    <row r="58" ht="36" outlineLevel="2" spans="1:9">
      <c r="A58" s="196">
        <v>39</v>
      </c>
      <c r="B58" s="197" t="s">
        <v>1198</v>
      </c>
      <c r="C58" s="198" t="s">
        <v>3335</v>
      </c>
      <c r="D58" s="197"/>
      <c r="E58" s="196" t="s">
        <v>417</v>
      </c>
      <c r="F58" s="199">
        <v>4621.94</v>
      </c>
      <c r="G58" s="199"/>
      <c r="H58" s="199"/>
      <c r="I58" s="199"/>
    </row>
    <row r="59" s="122" customFormat="1" ht="20" customHeight="1" spans="1:13">
      <c r="A59" s="137" t="s">
        <v>59</v>
      </c>
      <c r="B59" s="137"/>
      <c r="C59" s="138" t="s">
        <v>3249</v>
      </c>
      <c r="D59" s="138"/>
      <c r="E59" s="137"/>
      <c r="F59" s="139"/>
      <c r="G59" s="201"/>
      <c r="H59" s="202"/>
      <c r="I59" s="202"/>
      <c r="J59" s="206"/>
      <c r="K59" s="146"/>
      <c r="M59" s="207"/>
    </row>
    <row r="60" s="122" customFormat="1" ht="20" customHeight="1" spans="1:13">
      <c r="A60" s="137"/>
      <c r="B60" s="137"/>
      <c r="C60" s="138" t="s">
        <v>3336</v>
      </c>
      <c r="D60" s="138"/>
      <c r="E60" s="137"/>
      <c r="F60" s="139"/>
      <c r="G60" s="201"/>
      <c r="H60" s="202"/>
      <c r="I60" s="201"/>
      <c r="J60" s="208"/>
      <c r="K60" s="146"/>
      <c r="M60" s="207"/>
    </row>
    <row r="61" s="173" customFormat="1" ht="20" customHeight="1" outlineLevel="1" spans="1:16384">
      <c r="A61" s="189" t="s">
        <v>2123</v>
      </c>
      <c r="B61" s="189"/>
      <c r="C61" s="190" t="s">
        <v>3256</v>
      </c>
      <c r="D61" s="190"/>
      <c r="E61" s="189"/>
      <c r="F61" s="191"/>
      <c r="G61" s="194"/>
      <c r="H61" s="195"/>
      <c r="I61" s="194"/>
      <c r="K61" s="209"/>
      <c r="XFC61" s="210"/>
      <c r="XFD61" s="210"/>
    </row>
    <row r="62" ht="48" outlineLevel="2" spans="1:9">
      <c r="A62" s="196">
        <v>1</v>
      </c>
      <c r="B62" s="197" t="s">
        <v>1125</v>
      </c>
      <c r="C62" s="198" t="s">
        <v>3337</v>
      </c>
      <c r="D62" s="197" t="s">
        <v>3338</v>
      </c>
      <c r="E62" s="196" t="s">
        <v>417</v>
      </c>
      <c r="F62" s="199">
        <v>3487.67</v>
      </c>
      <c r="G62" s="199"/>
      <c r="H62" s="199"/>
      <c r="I62" s="199"/>
    </row>
    <row r="63" ht="48" outlineLevel="2" spans="1:9">
      <c r="A63" s="196">
        <v>2</v>
      </c>
      <c r="B63" s="197" t="s">
        <v>1128</v>
      </c>
      <c r="C63" s="198" t="s">
        <v>3339</v>
      </c>
      <c r="D63" s="197" t="s">
        <v>3340</v>
      </c>
      <c r="E63" s="196" t="s">
        <v>417</v>
      </c>
      <c r="F63" s="199">
        <v>2.03</v>
      </c>
      <c r="G63" s="199"/>
      <c r="H63" s="199"/>
      <c r="I63" s="199"/>
    </row>
    <row r="64" ht="48" outlineLevel="2" spans="1:9">
      <c r="A64" s="196">
        <v>3</v>
      </c>
      <c r="B64" s="197" t="s">
        <v>672</v>
      </c>
      <c r="C64" s="198" t="s">
        <v>3341</v>
      </c>
      <c r="D64" s="197" t="s">
        <v>3342</v>
      </c>
      <c r="E64" s="196" t="s">
        <v>417</v>
      </c>
      <c r="F64" s="199">
        <v>56.39</v>
      </c>
      <c r="G64" s="199"/>
      <c r="H64" s="199"/>
      <c r="I64" s="199"/>
    </row>
    <row r="65" ht="84" outlineLevel="2" spans="1:9">
      <c r="A65" s="196">
        <v>4</v>
      </c>
      <c r="B65" s="197" t="s">
        <v>3289</v>
      </c>
      <c r="C65" s="198" t="s">
        <v>3260</v>
      </c>
      <c r="D65" s="197" t="s">
        <v>3261</v>
      </c>
      <c r="E65" s="196" t="s">
        <v>417</v>
      </c>
      <c r="F65" s="199">
        <v>4</v>
      </c>
      <c r="G65" s="199"/>
      <c r="H65" s="199"/>
      <c r="I65" s="199"/>
    </row>
    <row r="66" ht="84" outlineLevel="2" spans="1:9">
      <c r="A66" s="196">
        <v>5</v>
      </c>
      <c r="B66" s="197" t="s">
        <v>3343</v>
      </c>
      <c r="C66" s="198" t="s">
        <v>3344</v>
      </c>
      <c r="D66" s="197" t="s">
        <v>3345</v>
      </c>
      <c r="E66" s="196" t="s">
        <v>417</v>
      </c>
      <c r="F66" s="199">
        <v>81.25</v>
      </c>
      <c r="G66" s="199"/>
      <c r="H66" s="199"/>
      <c r="I66" s="199"/>
    </row>
    <row r="67" ht="24" outlineLevel="2" spans="1:9">
      <c r="A67" s="196">
        <v>6</v>
      </c>
      <c r="B67" s="197" t="s">
        <v>1149</v>
      </c>
      <c r="C67" s="198" t="s">
        <v>3265</v>
      </c>
      <c r="D67" s="197" t="s">
        <v>3346</v>
      </c>
      <c r="E67" s="196" t="s">
        <v>417</v>
      </c>
      <c r="F67" s="199">
        <v>32.16</v>
      </c>
      <c r="G67" s="199"/>
      <c r="H67" s="199"/>
      <c r="I67" s="199"/>
    </row>
    <row r="68" ht="36" outlineLevel="2" spans="1:9">
      <c r="A68" s="196">
        <v>7</v>
      </c>
      <c r="B68" s="197" t="s">
        <v>3347</v>
      </c>
      <c r="C68" s="198" t="s">
        <v>3348</v>
      </c>
      <c r="D68" s="197" t="s">
        <v>3349</v>
      </c>
      <c r="E68" s="196" t="s">
        <v>417</v>
      </c>
      <c r="F68" s="199">
        <v>1</v>
      </c>
      <c r="G68" s="199"/>
      <c r="H68" s="199"/>
      <c r="I68" s="199"/>
    </row>
    <row r="69" ht="24" outlineLevel="2" spans="1:9">
      <c r="A69" s="196">
        <v>8</v>
      </c>
      <c r="B69" s="197" t="s">
        <v>3312</v>
      </c>
      <c r="C69" s="198" t="s">
        <v>3294</v>
      </c>
      <c r="D69" s="197" t="s">
        <v>3350</v>
      </c>
      <c r="E69" s="196" t="s">
        <v>421</v>
      </c>
      <c r="F69" s="199">
        <v>32.31</v>
      </c>
      <c r="G69" s="199"/>
      <c r="H69" s="199"/>
      <c r="I69" s="199"/>
    </row>
    <row r="70" ht="36" outlineLevel="2" spans="1:9">
      <c r="A70" s="196">
        <v>9</v>
      </c>
      <c r="B70" s="197" t="s">
        <v>1087</v>
      </c>
      <c r="C70" s="198" t="s">
        <v>3351</v>
      </c>
      <c r="D70" s="197" t="s">
        <v>3352</v>
      </c>
      <c r="E70" s="196" t="s">
        <v>421</v>
      </c>
      <c r="F70" s="199">
        <v>162.24</v>
      </c>
      <c r="G70" s="199"/>
      <c r="H70" s="199"/>
      <c r="I70" s="199"/>
    </row>
    <row r="71" s="173" customFormat="1" ht="20" customHeight="1" outlineLevel="1" spans="1:16384">
      <c r="A71" s="189" t="s">
        <v>3082</v>
      </c>
      <c r="B71" s="189"/>
      <c r="C71" s="190" t="s">
        <v>3270</v>
      </c>
      <c r="D71" s="190"/>
      <c r="E71" s="189"/>
      <c r="F71" s="191"/>
      <c r="G71" s="194"/>
      <c r="H71" s="195"/>
      <c r="I71" s="194"/>
      <c r="K71" s="209"/>
      <c r="XFC71" s="210"/>
      <c r="XFD71" s="210"/>
    </row>
    <row r="72" ht="48" outlineLevel="2" spans="1:9">
      <c r="A72" s="196">
        <v>10</v>
      </c>
      <c r="B72" s="197" t="s">
        <v>799</v>
      </c>
      <c r="C72" s="198" t="s">
        <v>3353</v>
      </c>
      <c r="D72" s="197" t="s">
        <v>3354</v>
      </c>
      <c r="E72" s="196" t="s">
        <v>417</v>
      </c>
      <c r="F72" s="199">
        <v>1575.98</v>
      </c>
      <c r="G72" s="199"/>
      <c r="H72" s="199"/>
      <c r="I72" s="199"/>
    </row>
    <row r="73" ht="60" outlineLevel="2" spans="1:9">
      <c r="A73" s="196">
        <v>12</v>
      </c>
      <c r="B73" s="197" t="s">
        <v>805</v>
      </c>
      <c r="C73" s="198" t="s">
        <v>3275</v>
      </c>
      <c r="D73" s="197" t="s">
        <v>3355</v>
      </c>
      <c r="E73" s="196" t="s">
        <v>417</v>
      </c>
      <c r="F73" s="199">
        <v>81.566</v>
      </c>
      <c r="G73" s="199"/>
      <c r="H73" s="199"/>
      <c r="I73" s="199"/>
    </row>
    <row r="74" ht="48" outlineLevel="2" spans="1:9">
      <c r="A74" s="196">
        <v>13</v>
      </c>
      <c r="B74" s="197" t="s">
        <v>802</v>
      </c>
      <c r="C74" s="198" t="s">
        <v>3356</v>
      </c>
      <c r="D74" s="197" t="s">
        <v>3357</v>
      </c>
      <c r="E74" s="196" t="s">
        <v>417</v>
      </c>
      <c r="F74" s="199">
        <v>361.22</v>
      </c>
      <c r="G74" s="199"/>
      <c r="H74" s="199"/>
      <c r="I74" s="199"/>
    </row>
    <row r="75" ht="48" outlineLevel="2" spans="1:9">
      <c r="A75" s="196">
        <v>14</v>
      </c>
      <c r="B75" s="197" t="s">
        <v>3358</v>
      </c>
      <c r="C75" s="198" t="s">
        <v>3359</v>
      </c>
      <c r="D75" s="197" t="s">
        <v>3360</v>
      </c>
      <c r="E75" s="196" t="s">
        <v>417</v>
      </c>
      <c r="F75" s="199">
        <v>347.64</v>
      </c>
      <c r="G75" s="199"/>
      <c r="H75" s="199"/>
      <c r="I75" s="199"/>
    </row>
    <row r="76" customFormat="1" ht="48" outlineLevel="2" spans="1:16383">
      <c r="A76" s="196">
        <v>15</v>
      </c>
      <c r="B76" s="197" t="s">
        <v>3361</v>
      </c>
      <c r="C76" s="198" t="s">
        <v>3362</v>
      </c>
      <c r="D76" s="197" t="s">
        <v>3363</v>
      </c>
      <c r="E76" s="196" t="s">
        <v>417</v>
      </c>
      <c r="F76" s="199">
        <v>8.88</v>
      </c>
      <c r="G76" s="199"/>
      <c r="H76" s="199"/>
      <c r="I76" s="199"/>
      <c r="K76" s="172"/>
      <c r="XFC76" s="172"/>
    </row>
    <row r="77" customFormat="1" ht="60" outlineLevel="2" spans="1:16383">
      <c r="A77" s="196">
        <v>16</v>
      </c>
      <c r="B77" s="197" t="s">
        <v>3364</v>
      </c>
      <c r="C77" s="198" t="s">
        <v>3365</v>
      </c>
      <c r="D77" s="197" t="s">
        <v>3366</v>
      </c>
      <c r="E77" s="196" t="s">
        <v>417</v>
      </c>
      <c r="F77" s="199">
        <v>11.87</v>
      </c>
      <c r="G77" s="199"/>
      <c r="H77" s="199"/>
      <c r="I77" s="199"/>
      <c r="K77" s="172"/>
      <c r="XFC77" s="172"/>
    </row>
    <row r="78" s="173" customFormat="1" ht="20" customHeight="1" outlineLevel="1" spans="1:16384">
      <c r="A78" s="189" t="s">
        <v>3090</v>
      </c>
      <c r="B78" s="189"/>
      <c r="C78" s="190" t="s">
        <v>818</v>
      </c>
      <c r="D78" s="190"/>
      <c r="E78" s="189"/>
      <c r="F78" s="191"/>
      <c r="G78" s="194"/>
      <c r="H78" s="195"/>
      <c r="I78" s="194"/>
      <c r="K78" s="209"/>
      <c r="XFC78" s="210"/>
      <c r="XFD78" s="210"/>
    </row>
    <row r="79" ht="72" outlineLevel="2" spans="1:9">
      <c r="A79" s="196">
        <v>17</v>
      </c>
      <c r="B79" s="197" t="s">
        <v>1371</v>
      </c>
      <c r="C79" s="198" t="s">
        <v>3367</v>
      </c>
      <c r="D79" s="197" t="s">
        <v>3368</v>
      </c>
      <c r="E79" s="196" t="s">
        <v>417</v>
      </c>
      <c r="F79" s="199">
        <v>1831.08</v>
      </c>
      <c r="G79" s="199"/>
      <c r="H79" s="199"/>
      <c r="I79" s="199"/>
    </row>
    <row r="80" ht="72" outlineLevel="2" spans="1:9">
      <c r="A80" s="196">
        <v>18</v>
      </c>
      <c r="B80" s="197" t="s">
        <v>3369</v>
      </c>
      <c r="C80" s="198" t="s">
        <v>3370</v>
      </c>
      <c r="D80" s="197" t="s">
        <v>3371</v>
      </c>
      <c r="E80" s="196" t="s">
        <v>417</v>
      </c>
      <c r="F80" s="199">
        <v>545.16</v>
      </c>
      <c r="G80" s="199"/>
      <c r="H80" s="199"/>
      <c r="I80" s="199"/>
    </row>
    <row r="81" customFormat="1" ht="24" outlineLevel="2" spans="1:13">
      <c r="A81" s="196">
        <v>19</v>
      </c>
      <c r="B81" s="197" t="s">
        <v>3372</v>
      </c>
      <c r="C81" s="197" t="s">
        <v>3373</v>
      </c>
      <c r="D81" s="197" t="s">
        <v>3374</v>
      </c>
      <c r="E81" s="196" t="s">
        <v>417</v>
      </c>
      <c r="F81" s="199">
        <v>708.71</v>
      </c>
      <c r="G81" s="199"/>
      <c r="H81" s="199"/>
      <c r="I81" s="199"/>
      <c r="J81" s="172"/>
      <c r="K81" s="172"/>
      <c r="M81" s="172"/>
    </row>
    <row r="82" customFormat="1" ht="36" outlineLevel="2" spans="1:13">
      <c r="A82" s="196">
        <v>20</v>
      </c>
      <c r="B82" s="197" t="s">
        <v>3375</v>
      </c>
      <c r="C82" s="197" t="s">
        <v>3376</v>
      </c>
      <c r="D82" s="197" t="s">
        <v>3377</v>
      </c>
      <c r="E82" s="196" t="s">
        <v>417</v>
      </c>
      <c r="F82" s="199">
        <v>67.67</v>
      </c>
      <c r="G82" s="199"/>
      <c r="H82" s="199"/>
      <c r="I82" s="199"/>
      <c r="J82" s="172"/>
      <c r="K82" s="172"/>
      <c r="M82" s="172"/>
    </row>
    <row r="83" customFormat="1" ht="24" outlineLevel="2" spans="1:13">
      <c r="A83" s="196">
        <v>21</v>
      </c>
      <c r="B83" s="197" t="s">
        <v>3285</v>
      </c>
      <c r="C83" s="198" t="s">
        <v>3286</v>
      </c>
      <c r="D83" s="197" t="s">
        <v>3287</v>
      </c>
      <c r="E83" s="196" t="s">
        <v>17</v>
      </c>
      <c r="F83" s="199">
        <v>5</v>
      </c>
      <c r="G83" s="199"/>
      <c r="H83" s="199"/>
      <c r="I83" s="199"/>
      <c r="J83" s="172"/>
      <c r="K83" s="172"/>
      <c r="M83" s="172"/>
    </row>
    <row r="84" s="173" customFormat="1" ht="20" customHeight="1" outlineLevel="1" spans="1:16384">
      <c r="A84" s="189" t="s">
        <v>3316</v>
      </c>
      <c r="B84" s="189"/>
      <c r="C84" s="190" t="s">
        <v>1361</v>
      </c>
      <c r="D84" s="190"/>
      <c r="E84" s="189"/>
      <c r="F84" s="191"/>
      <c r="G84" s="194"/>
      <c r="H84" s="195"/>
      <c r="I84" s="194"/>
      <c r="K84" s="209"/>
      <c r="XFC84" s="210"/>
      <c r="XFD84" s="210"/>
    </row>
    <row r="85" ht="108" outlineLevel="2" spans="1:9">
      <c r="A85" s="196">
        <v>22</v>
      </c>
      <c r="B85" s="197" t="s">
        <v>1325</v>
      </c>
      <c r="C85" s="198" t="s">
        <v>1342</v>
      </c>
      <c r="D85" s="197" t="s">
        <v>3378</v>
      </c>
      <c r="E85" s="196" t="s">
        <v>417</v>
      </c>
      <c r="F85" s="199">
        <v>9.24</v>
      </c>
      <c r="G85" s="199"/>
      <c r="H85" s="199"/>
      <c r="I85" s="157"/>
    </row>
    <row r="86" ht="108" outlineLevel="2" spans="1:9">
      <c r="A86" s="196">
        <v>23</v>
      </c>
      <c r="B86" s="197" t="s">
        <v>1319</v>
      </c>
      <c r="C86" s="198" t="s">
        <v>1320</v>
      </c>
      <c r="D86" s="197" t="s">
        <v>3379</v>
      </c>
      <c r="E86" s="196" t="s">
        <v>417</v>
      </c>
      <c r="F86" s="199">
        <v>3.21</v>
      </c>
      <c r="G86" s="199"/>
      <c r="H86" s="199"/>
      <c r="I86" s="157"/>
    </row>
    <row r="87" customFormat="1" ht="36" outlineLevel="2" spans="1:13">
      <c r="A87" s="196">
        <v>24</v>
      </c>
      <c r="B87" s="197" t="s">
        <v>1119</v>
      </c>
      <c r="C87" s="198" t="s">
        <v>3380</v>
      </c>
      <c r="D87" s="197" t="s">
        <v>3381</v>
      </c>
      <c r="E87" s="196" t="s">
        <v>421</v>
      </c>
      <c r="F87" s="199">
        <v>733.15</v>
      </c>
      <c r="G87" s="199"/>
      <c r="H87" s="199"/>
      <c r="I87" s="157"/>
      <c r="J87" s="172"/>
      <c r="K87" s="172"/>
      <c r="M87" s="172"/>
    </row>
    <row r="88" customFormat="1" ht="36" outlineLevel="2" spans="1:13">
      <c r="A88" s="196">
        <v>25</v>
      </c>
      <c r="B88" s="197" t="s">
        <v>3382</v>
      </c>
      <c r="C88" s="198" t="s">
        <v>3383</v>
      </c>
      <c r="D88" s="197" t="s">
        <v>3384</v>
      </c>
      <c r="E88" s="196" t="s">
        <v>421</v>
      </c>
      <c r="F88" s="199">
        <v>733.15</v>
      </c>
      <c r="G88" s="199"/>
      <c r="H88" s="199"/>
      <c r="I88" s="157"/>
      <c r="J88" s="172"/>
      <c r="K88" s="172"/>
      <c r="M88" s="172"/>
    </row>
    <row r="89" s="122" customFormat="1" ht="20" customHeight="1" spans="1:13">
      <c r="A89" s="137"/>
      <c r="B89" s="137"/>
      <c r="C89" s="138" t="s">
        <v>3309</v>
      </c>
      <c r="D89" s="138"/>
      <c r="E89" s="137"/>
      <c r="F89" s="139"/>
      <c r="G89" s="201"/>
      <c r="H89" s="202"/>
      <c r="I89" s="201"/>
      <c r="J89" s="208"/>
      <c r="K89" s="146"/>
      <c r="M89" s="207"/>
    </row>
    <row r="90" s="173" customFormat="1" ht="20" customHeight="1" outlineLevel="1" spans="1:16384">
      <c r="A90" s="189" t="s">
        <v>2123</v>
      </c>
      <c r="B90" s="189"/>
      <c r="C90" s="190" t="s">
        <v>3256</v>
      </c>
      <c r="D90" s="190"/>
      <c r="E90" s="189"/>
      <c r="F90" s="191"/>
      <c r="G90" s="194"/>
      <c r="H90" s="195"/>
      <c r="I90" s="194"/>
      <c r="K90" s="209"/>
      <c r="XFC90" s="210"/>
      <c r="XFD90" s="210"/>
    </row>
    <row r="91" ht="48" outlineLevel="2" spans="1:9">
      <c r="A91" s="196">
        <v>26</v>
      </c>
      <c r="B91" s="197" t="s">
        <v>1131</v>
      </c>
      <c r="C91" s="198" t="s">
        <v>3339</v>
      </c>
      <c r="D91" s="197" t="s">
        <v>3340</v>
      </c>
      <c r="E91" s="196" t="s">
        <v>417</v>
      </c>
      <c r="F91" s="199">
        <v>115.83</v>
      </c>
      <c r="G91" s="199"/>
      <c r="H91" s="199"/>
      <c r="I91" s="199"/>
    </row>
    <row r="92" ht="84" outlineLevel="2" spans="1:9">
      <c r="A92" s="196">
        <v>27</v>
      </c>
      <c r="B92" s="197" t="s">
        <v>3259</v>
      </c>
      <c r="C92" s="198" t="s">
        <v>3263</v>
      </c>
      <c r="D92" s="197" t="s">
        <v>3385</v>
      </c>
      <c r="E92" s="196" t="s">
        <v>417</v>
      </c>
      <c r="F92" s="199">
        <v>1.2</v>
      </c>
      <c r="G92" s="199"/>
      <c r="H92" s="199"/>
      <c r="I92" s="199"/>
    </row>
    <row r="93" s="173" customFormat="1" ht="20" customHeight="1" outlineLevel="1" spans="1:16384">
      <c r="A93" s="189" t="s">
        <v>3082</v>
      </c>
      <c r="B93" s="189"/>
      <c r="C93" s="190" t="s">
        <v>3270</v>
      </c>
      <c r="D93" s="190"/>
      <c r="E93" s="189"/>
      <c r="F93" s="191"/>
      <c r="G93" s="194"/>
      <c r="H93" s="195"/>
      <c r="I93" s="194"/>
      <c r="K93" s="209"/>
      <c r="XFC93" s="210"/>
      <c r="XFD93" s="210"/>
    </row>
    <row r="94" ht="48" outlineLevel="2" spans="1:9">
      <c r="A94" s="196">
        <v>28</v>
      </c>
      <c r="B94" s="197" t="s">
        <v>1155</v>
      </c>
      <c r="C94" s="198" t="s">
        <v>3310</v>
      </c>
      <c r="D94" s="197" t="s">
        <v>3311</v>
      </c>
      <c r="E94" s="196" t="s">
        <v>417</v>
      </c>
      <c r="F94" s="199">
        <v>304.93</v>
      </c>
      <c r="G94" s="199"/>
      <c r="H94" s="199"/>
      <c r="I94" s="199"/>
    </row>
    <row r="95" s="173" customFormat="1" ht="20" customHeight="1" outlineLevel="1" spans="1:16384">
      <c r="A95" s="189" t="s">
        <v>3090</v>
      </c>
      <c r="B95" s="189"/>
      <c r="C95" s="190" t="s">
        <v>818</v>
      </c>
      <c r="D95" s="190"/>
      <c r="E95" s="189"/>
      <c r="F95" s="191"/>
      <c r="G95" s="194"/>
      <c r="H95" s="195"/>
      <c r="I95" s="194"/>
      <c r="K95" s="209"/>
      <c r="XFC95" s="210"/>
      <c r="XFD95" s="210"/>
    </row>
    <row r="96" ht="72" outlineLevel="2" spans="1:9">
      <c r="A96" s="196">
        <v>29</v>
      </c>
      <c r="B96" s="197" t="s">
        <v>3302</v>
      </c>
      <c r="C96" s="198" t="s">
        <v>3278</v>
      </c>
      <c r="D96" s="197" t="s">
        <v>3386</v>
      </c>
      <c r="E96" s="196" t="s">
        <v>417</v>
      </c>
      <c r="F96" s="199">
        <v>115.83</v>
      </c>
      <c r="G96" s="199"/>
      <c r="H96" s="199"/>
      <c r="I96" s="199"/>
    </row>
    <row r="97" ht="60" outlineLevel="2" spans="1:9">
      <c r="A97" s="196">
        <v>30</v>
      </c>
      <c r="B97" s="197" t="s">
        <v>3280</v>
      </c>
      <c r="C97" s="198" t="s">
        <v>3281</v>
      </c>
      <c r="D97" s="197" t="s">
        <v>3282</v>
      </c>
      <c r="E97" s="196" t="s">
        <v>421</v>
      </c>
      <c r="F97" s="199">
        <v>62.38</v>
      </c>
      <c r="G97" s="199"/>
      <c r="H97" s="199"/>
      <c r="I97" s="199"/>
    </row>
    <row r="98" ht="36" outlineLevel="2" spans="1:9">
      <c r="A98" s="196">
        <v>31</v>
      </c>
      <c r="B98" s="197" t="s">
        <v>819</v>
      </c>
      <c r="C98" s="198" t="s">
        <v>3283</v>
      </c>
      <c r="D98" s="197" t="s">
        <v>3284</v>
      </c>
      <c r="E98" s="196" t="s">
        <v>417</v>
      </c>
      <c r="F98" s="199">
        <v>145.15</v>
      </c>
      <c r="G98" s="199"/>
      <c r="H98" s="199"/>
      <c r="I98" s="199"/>
    </row>
    <row r="99" customFormat="1" ht="24" outlineLevel="2" spans="1:13">
      <c r="A99" s="196">
        <v>32</v>
      </c>
      <c r="B99" s="197" t="s">
        <v>3387</v>
      </c>
      <c r="C99" s="198" t="s">
        <v>3286</v>
      </c>
      <c r="D99" s="197" t="s">
        <v>3287</v>
      </c>
      <c r="E99" s="196" t="s">
        <v>17</v>
      </c>
      <c r="F99" s="199">
        <v>9</v>
      </c>
      <c r="G99" s="199"/>
      <c r="H99" s="199"/>
      <c r="I99" s="199"/>
      <c r="J99" s="172"/>
      <c r="K99" s="172"/>
      <c r="M99" s="172"/>
    </row>
    <row r="100" s="173" customFormat="1" ht="20" customHeight="1" outlineLevel="1" spans="1:16384">
      <c r="A100" s="189" t="s">
        <v>3316</v>
      </c>
      <c r="B100" s="189"/>
      <c r="C100" s="190" t="s">
        <v>1361</v>
      </c>
      <c r="D100" s="190"/>
      <c r="E100" s="189"/>
      <c r="F100" s="191"/>
      <c r="G100" s="194"/>
      <c r="H100" s="195"/>
      <c r="I100" s="194"/>
      <c r="K100" s="209"/>
      <c r="XFC100" s="210"/>
      <c r="XFD100" s="210"/>
    </row>
    <row r="101" ht="48" outlineLevel="2" spans="1:9">
      <c r="A101" s="196">
        <v>33</v>
      </c>
      <c r="B101" s="197" t="s">
        <v>3317</v>
      </c>
      <c r="C101" s="198" t="s">
        <v>3388</v>
      </c>
      <c r="D101" s="197" t="s">
        <v>3319</v>
      </c>
      <c r="E101" s="196" t="s">
        <v>417</v>
      </c>
      <c r="F101" s="199">
        <v>81.6</v>
      </c>
      <c r="G101" s="199"/>
      <c r="H101" s="199"/>
      <c r="I101" s="199"/>
    </row>
    <row r="102" ht="48" outlineLevel="2" spans="1:9">
      <c r="A102" s="196">
        <v>34</v>
      </c>
      <c r="B102" s="197" t="s">
        <v>3320</v>
      </c>
      <c r="C102" s="198" t="s">
        <v>3321</v>
      </c>
      <c r="D102" s="197" t="s">
        <v>3322</v>
      </c>
      <c r="E102" s="196" t="s">
        <v>417</v>
      </c>
      <c r="F102" s="199">
        <v>159.73</v>
      </c>
      <c r="G102" s="199"/>
      <c r="H102" s="199"/>
      <c r="I102" s="199"/>
    </row>
    <row r="103" ht="48" outlineLevel="2" spans="1:9">
      <c r="A103" s="196">
        <v>35</v>
      </c>
      <c r="B103" s="197" t="s">
        <v>1081</v>
      </c>
      <c r="C103" s="198" t="s">
        <v>1255</v>
      </c>
      <c r="D103" s="197" t="s">
        <v>3329</v>
      </c>
      <c r="E103" s="196" t="s">
        <v>417</v>
      </c>
      <c r="F103" s="199">
        <v>153.424</v>
      </c>
      <c r="G103" s="199"/>
      <c r="H103" s="199"/>
      <c r="I103" s="199"/>
    </row>
    <row r="104" ht="36" outlineLevel="2" spans="1:9">
      <c r="A104" s="196">
        <v>36</v>
      </c>
      <c r="B104" s="197" t="s">
        <v>674</v>
      </c>
      <c r="C104" s="198" t="s">
        <v>1257</v>
      </c>
      <c r="D104" s="197" t="s">
        <v>3389</v>
      </c>
      <c r="E104" s="196" t="s">
        <v>417</v>
      </c>
      <c r="F104" s="199">
        <v>323.75</v>
      </c>
      <c r="G104" s="199"/>
      <c r="H104" s="199"/>
      <c r="I104" s="199"/>
    </row>
    <row r="105" ht="60" outlineLevel="2" spans="1:9">
      <c r="A105" s="196">
        <v>37</v>
      </c>
      <c r="B105" s="197" t="s">
        <v>535</v>
      </c>
      <c r="C105" s="198" t="s">
        <v>1017</v>
      </c>
      <c r="D105" s="197" t="s">
        <v>1018</v>
      </c>
      <c r="E105" s="196" t="s">
        <v>386</v>
      </c>
      <c r="F105" s="199">
        <v>20.35</v>
      </c>
      <c r="G105" s="199"/>
      <c r="H105" s="199"/>
      <c r="I105" s="199"/>
    </row>
    <row r="106" ht="48" outlineLevel="2" spans="1:9">
      <c r="A106" s="196">
        <v>38</v>
      </c>
      <c r="B106" s="197" t="s">
        <v>589</v>
      </c>
      <c r="C106" s="198" t="s">
        <v>590</v>
      </c>
      <c r="D106" s="197" t="s">
        <v>3390</v>
      </c>
      <c r="E106" s="196" t="s">
        <v>386</v>
      </c>
      <c r="F106" s="199">
        <v>0.3</v>
      </c>
      <c r="G106" s="199"/>
      <c r="H106" s="199"/>
      <c r="I106" s="199"/>
    </row>
    <row r="107" ht="48" outlineLevel="2" spans="1:9">
      <c r="A107" s="196">
        <v>39</v>
      </c>
      <c r="B107" s="197" t="s">
        <v>3391</v>
      </c>
      <c r="C107" s="198" t="s">
        <v>3392</v>
      </c>
      <c r="D107" s="197" t="s">
        <v>3393</v>
      </c>
      <c r="E107" s="196" t="s">
        <v>417</v>
      </c>
      <c r="F107" s="199">
        <v>4.79</v>
      </c>
      <c r="G107" s="199"/>
      <c r="H107" s="199"/>
      <c r="I107" s="199"/>
    </row>
    <row r="108" ht="48" outlineLevel="2" spans="1:9">
      <c r="A108" s="196">
        <v>40</v>
      </c>
      <c r="B108" s="197" t="s">
        <v>3326</v>
      </c>
      <c r="C108" s="198" t="s">
        <v>3394</v>
      </c>
      <c r="D108" s="197" t="s">
        <v>3395</v>
      </c>
      <c r="E108" s="196" t="s">
        <v>417</v>
      </c>
      <c r="F108" s="199">
        <v>3.12</v>
      </c>
      <c r="G108" s="199"/>
      <c r="H108" s="199"/>
      <c r="I108" s="199"/>
    </row>
    <row r="109" ht="48" outlineLevel="2" spans="1:9">
      <c r="A109" s="196">
        <v>41</v>
      </c>
      <c r="B109" s="197" t="s">
        <v>3396</v>
      </c>
      <c r="C109" s="198" t="s">
        <v>3397</v>
      </c>
      <c r="D109" s="197" t="s">
        <v>3398</v>
      </c>
      <c r="E109" s="196" t="s">
        <v>417</v>
      </c>
      <c r="F109" s="199">
        <v>7.72</v>
      </c>
      <c r="G109" s="199"/>
      <c r="H109" s="199"/>
      <c r="I109" s="199"/>
    </row>
    <row r="110" ht="24" outlineLevel="2" spans="1:9">
      <c r="A110" s="196">
        <v>42</v>
      </c>
      <c r="B110" s="197" t="s">
        <v>3399</v>
      </c>
      <c r="C110" s="198" t="s">
        <v>3400</v>
      </c>
      <c r="D110" s="197" t="s">
        <v>3401</v>
      </c>
      <c r="E110" s="196" t="s">
        <v>17</v>
      </c>
      <c r="F110" s="199">
        <v>7</v>
      </c>
      <c r="G110" s="199"/>
      <c r="H110" s="199"/>
      <c r="I110" s="199"/>
    </row>
    <row r="111" ht="84" outlineLevel="2" spans="1:9">
      <c r="A111" s="196">
        <v>43</v>
      </c>
      <c r="B111" s="197" t="s">
        <v>3323</v>
      </c>
      <c r="C111" s="198" t="s">
        <v>3324</v>
      </c>
      <c r="D111" s="197" t="s">
        <v>3402</v>
      </c>
      <c r="E111" s="196" t="s">
        <v>417</v>
      </c>
      <c r="F111" s="199">
        <v>17.28</v>
      </c>
      <c r="G111" s="199"/>
      <c r="H111" s="199"/>
      <c r="I111" s="199"/>
    </row>
    <row r="112" s="122" customFormat="1" ht="20" customHeight="1" spans="1:13">
      <c r="A112" s="137"/>
      <c r="B112" s="137"/>
      <c r="C112" s="138" t="s">
        <v>3288</v>
      </c>
      <c r="D112" s="138"/>
      <c r="E112" s="137"/>
      <c r="F112" s="139"/>
      <c r="G112" s="201"/>
      <c r="H112" s="202"/>
      <c r="I112" s="201"/>
      <c r="J112" s="208"/>
      <c r="K112" s="146"/>
      <c r="M112" s="207"/>
    </row>
    <row r="113" s="173" customFormat="1" ht="20" customHeight="1" outlineLevel="1" spans="1:16384">
      <c r="A113" s="189" t="s">
        <v>2123</v>
      </c>
      <c r="B113" s="189"/>
      <c r="C113" s="190" t="s">
        <v>3256</v>
      </c>
      <c r="D113" s="190"/>
      <c r="E113" s="189"/>
      <c r="F113" s="191"/>
      <c r="G113" s="194"/>
      <c r="H113" s="195"/>
      <c r="I113" s="194"/>
      <c r="K113" s="209"/>
      <c r="XFC113" s="210"/>
      <c r="XFD113" s="210"/>
    </row>
    <row r="114" ht="48" outlineLevel="2" spans="1:9">
      <c r="A114" s="196">
        <v>44</v>
      </c>
      <c r="B114" s="197" t="s">
        <v>1122</v>
      </c>
      <c r="C114" s="198" t="s">
        <v>3257</v>
      </c>
      <c r="D114" s="197" t="s">
        <v>3258</v>
      </c>
      <c r="E114" s="196" t="s">
        <v>417</v>
      </c>
      <c r="F114" s="199">
        <v>97.94</v>
      </c>
      <c r="G114" s="199"/>
      <c r="H114" s="199"/>
      <c r="I114" s="199"/>
    </row>
    <row r="115" ht="48" outlineLevel="2" spans="1:9">
      <c r="A115" s="196">
        <v>45</v>
      </c>
      <c r="B115" s="197" t="s">
        <v>660</v>
      </c>
      <c r="C115" s="198" t="s">
        <v>3403</v>
      </c>
      <c r="D115" s="197" t="s">
        <v>3404</v>
      </c>
      <c r="E115" s="196" t="s">
        <v>417</v>
      </c>
      <c r="F115" s="199">
        <v>157.78</v>
      </c>
      <c r="G115" s="199"/>
      <c r="H115" s="199"/>
      <c r="I115" s="199"/>
    </row>
    <row r="116" ht="48" outlineLevel="2" spans="1:9">
      <c r="A116" s="196">
        <v>46</v>
      </c>
      <c r="B116" s="197" t="s">
        <v>669</v>
      </c>
      <c r="C116" s="198" t="s">
        <v>3337</v>
      </c>
      <c r="D116" s="197" t="s">
        <v>3338</v>
      </c>
      <c r="E116" s="196" t="s">
        <v>417</v>
      </c>
      <c r="F116" s="199">
        <v>86.66</v>
      </c>
      <c r="G116" s="199"/>
      <c r="H116" s="199"/>
      <c r="I116" s="199"/>
    </row>
    <row r="117" ht="36" outlineLevel="2" spans="1:9">
      <c r="A117" s="196">
        <v>47</v>
      </c>
      <c r="B117" s="197" t="s">
        <v>3293</v>
      </c>
      <c r="C117" s="198" t="s">
        <v>3294</v>
      </c>
      <c r="D117" s="197" t="s">
        <v>3295</v>
      </c>
      <c r="E117" s="196" t="s">
        <v>421</v>
      </c>
      <c r="F117" s="199">
        <v>5.92</v>
      </c>
      <c r="G117" s="199"/>
      <c r="H117" s="199"/>
      <c r="I117" s="199"/>
    </row>
    <row r="118" ht="84" outlineLevel="2" spans="1:9">
      <c r="A118" s="196">
        <v>48</v>
      </c>
      <c r="B118" s="197" t="s">
        <v>3262</v>
      </c>
      <c r="C118" s="198" t="s">
        <v>3260</v>
      </c>
      <c r="D118" s="197" t="s">
        <v>3261</v>
      </c>
      <c r="E118" s="196" t="s">
        <v>417</v>
      </c>
      <c r="F118" s="199">
        <v>2.64</v>
      </c>
      <c r="G118" s="199"/>
      <c r="H118" s="199"/>
      <c r="I118" s="199"/>
    </row>
    <row r="119" ht="84" outlineLevel="2" spans="1:9">
      <c r="A119" s="196">
        <v>49</v>
      </c>
      <c r="B119" s="197" t="s">
        <v>3405</v>
      </c>
      <c r="C119" s="198" t="s">
        <v>3263</v>
      </c>
      <c r="D119" s="197" t="s">
        <v>3264</v>
      </c>
      <c r="E119" s="196" t="s">
        <v>417</v>
      </c>
      <c r="F119" s="199">
        <v>2.08</v>
      </c>
      <c r="G119" s="199"/>
      <c r="H119" s="199"/>
      <c r="I119" s="199"/>
    </row>
    <row r="120" ht="84" outlineLevel="2" spans="1:9">
      <c r="A120" s="196">
        <v>50</v>
      </c>
      <c r="B120" s="197" t="s">
        <v>3406</v>
      </c>
      <c r="C120" s="198" t="s">
        <v>3260</v>
      </c>
      <c r="D120" s="197" t="s">
        <v>3407</v>
      </c>
      <c r="E120" s="196" t="s">
        <v>417</v>
      </c>
      <c r="F120" s="199">
        <v>0.94</v>
      </c>
      <c r="G120" s="199"/>
      <c r="H120" s="199"/>
      <c r="I120" s="199"/>
    </row>
    <row r="121" ht="36" outlineLevel="2" spans="1:9">
      <c r="A121" s="196">
        <v>51</v>
      </c>
      <c r="B121" s="197" t="s">
        <v>3290</v>
      </c>
      <c r="C121" s="198" t="s">
        <v>3408</v>
      </c>
      <c r="D121" s="197" t="s">
        <v>3409</v>
      </c>
      <c r="E121" s="196" t="s">
        <v>417</v>
      </c>
      <c r="F121" s="199">
        <v>1.29</v>
      </c>
      <c r="G121" s="199"/>
      <c r="H121" s="199"/>
      <c r="I121" s="199"/>
    </row>
    <row r="122" ht="24" outlineLevel="2" spans="1:9">
      <c r="A122" s="196">
        <v>52</v>
      </c>
      <c r="B122" s="197" t="s">
        <v>3291</v>
      </c>
      <c r="C122" s="198" t="s">
        <v>3265</v>
      </c>
      <c r="D122" s="197" t="s">
        <v>3266</v>
      </c>
      <c r="E122" s="196" t="s">
        <v>417</v>
      </c>
      <c r="F122" s="199">
        <v>1.57</v>
      </c>
      <c r="G122" s="199"/>
      <c r="H122" s="199"/>
      <c r="I122" s="199"/>
    </row>
    <row r="123" ht="36" outlineLevel="2" spans="1:9">
      <c r="A123" s="196">
        <v>53</v>
      </c>
      <c r="B123" s="197" t="s">
        <v>3410</v>
      </c>
      <c r="C123" s="198" t="s">
        <v>3348</v>
      </c>
      <c r="D123" s="197" t="s">
        <v>3349</v>
      </c>
      <c r="E123" s="196" t="s">
        <v>417</v>
      </c>
      <c r="F123" s="199">
        <v>19.0168</v>
      </c>
      <c r="G123" s="199"/>
      <c r="H123" s="199"/>
      <c r="I123" s="199"/>
    </row>
    <row r="124" s="173" customFormat="1" ht="20" customHeight="1" outlineLevel="1" spans="1:16384">
      <c r="A124" s="189" t="s">
        <v>3082</v>
      </c>
      <c r="B124" s="189"/>
      <c r="C124" s="190" t="s">
        <v>3270</v>
      </c>
      <c r="D124" s="190"/>
      <c r="E124" s="189"/>
      <c r="F124" s="191"/>
      <c r="G124" s="194"/>
      <c r="H124" s="195"/>
      <c r="I124" s="194"/>
      <c r="K124" s="209"/>
      <c r="XFC124" s="210"/>
      <c r="XFD124" s="210"/>
    </row>
    <row r="125" ht="48" outlineLevel="2" spans="1:9">
      <c r="A125" s="196">
        <v>54</v>
      </c>
      <c r="B125" s="197" t="s">
        <v>3296</v>
      </c>
      <c r="C125" s="198" t="s">
        <v>3411</v>
      </c>
      <c r="D125" s="197" t="s">
        <v>3412</v>
      </c>
      <c r="E125" s="196" t="s">
        <v>417</v>
      </c>
      <c r="F125" s="199">
        <v>15.59</v>
      </c>
      <c r="G125" s="199"/>
      <c r="H125" s="199"/>
      <c r="I125" s="199"/>
    </row>
    <row r="126" ht="60" outlineLevel="2" spans="1:9">
      <c r="A126" s="196">
        <v>55</v>
      </c>
      <c r="B126" s="197" t="s">
        <v>1369</v>
      </c>
      <c r="C126" s="198" t="s">
        <v>3413</v>
      </c>
      <c r="D126" s="197" t="s">
        <v>3414</v>
      </c>
      <c r="E126" s="196" t="s">
        <v>417</v>
      </c>
      <c r="F126" s="199">
        <v>405.875</v>
      </c>
      <c r="G126" s="199"/>
      <c r="H126" s="199"/>
      <c r="I126" s="199"/>
    </row>
    <row r="127" ht="72" outlineLevel="2" spans="1:9">
      <c r="A127" s="196">
        <v>56</v>
      </c>
      <c r="B127" s="197" t="s">
        <v>3297</v>
      </c>
      <c r="C127" s="198" t="s">
        <v>3415</v>
      </c>
      <c r="D127" s="197" t="s">
        <v>3416</v>
      </c>
      <c r="E127" s="196" t="s">
        <v>417</v>
      </c>
      <c r="F127" s="199">
        <v>4.98</v>
      </c>
      <c r="G127" s="199"/>
      <c r="H127" s="199"/>
      <c r="I127" s="199"/>
    </row>
    <row r="128" ht="48" outlineLevel="2" spans="1:9">
      <c r="A128" s="196">
        <v>57</v>
      </c>
      <c r="B128" s="197" t="s">
        <v>1171</v>
      </c>
      <c r="C128" s="198" t="s">
        <v>3417</v>
      </c>
      <c r="D128" s="197" t="s">
        <v>3418</v>
      </c>
      <c r="E128" s="196" t="s">
        <v>417</v>
      </c>
      <c r="F128" s="199">
        <v>1207.819</v>
      </c>
      <c r="G128" s="199"/>
      <c r="H128" s="199"/>
      <c r="I128" s="199"/>
    </row>
    <row r="129" ht="36" outlineLevel="2" spans="1:9">
      <c r="A129" s="196">
        <v>58</v>
      </c>
      <c r="B129" s="197" t="s">
        <v>1178</v>
      </c>
      <c r="C129" s="198" t="s">
        <v>3356</v>
      </c>
      <c r="D129" s="197" t="s">
        <v>3419</v>
      </c>
      <c r="E129" s="196" t="s">
        <v>417</v>
      </c>
      <c r="F129" s="199">
        <v>156.02</v>
      </c>
      <c r="G129" s="199"/>
      <c r="H129" s="199"/>
      <c r="I129" s="199"/>
    </row>
    <row r="130" ht="48" outlineLevel="2" spans="1:9">
      <c r="A130" s="196">
        <v>59</v>
      </c>
      <c r="B130" s="197" t="s">
        <v>3300</v>
      </c>
      <c r="C130" s="198" t="s">
        <v>3413</v>
      </c>
      <c r="D130" s="197" t="s">
        <v>3420</v>
      </c>
      <c r="E130" s="196" t="s">
        <v>417</v>
      </c>
      <c r="F130" s="199">
        <v>54.63</v>
      </c>
      <c r="G130" s="199"/>
      <c r="H130" s="199"/>
      <c r="I130" s="199"/>
    </row>
    <row r="131" ht="48" outlineLevel="2" spans="1:9">
      <c r="A131" s="196">
        <v>60</v>
      </c>
      <c r="B131" s="197" t="s">
        <v>3421</v>
      </c>
      <c r="C131" s="198" t="s">
        <v>3273</v>
      </c>
      <c r="D131" s="197" t="s">
        <v>3274</v>
      </c>
      <c r="E131" s="196" t="s">
        <v>417</v>
      </c>
      <c r="F131" s="199">
        <v>46.16</v>
      </c>
      <c r="G131" s="199"/>
      <c r="H131" s="199"/>
      <c r="I131" s="199"/>
    </row>
    <row r="132" ht="60" outlineLevel="2" spans="1:9">
      <c r="A132" s="196">
        <v>61</v>
      </c>
      <c r="B132" s="197" t="s">
        <v>3422</v>
      </c>
      <c r="C132" s="198" t="s">
        <v>3275</v>
      </c>
      <c r="D132" s="197" t="s">
        <v>3423</v>
      </c>
      <c r="E132" s="196" t="s">
        <v>417</v>
      </c>
      <c r="F132" s="199">
        <v>22.788</v>
      </c>
      <c r="G132" s="199"/>
      <c r="H132" s="199"/>
      <c r="I132" s="199"/>
    </row>
    <row r="133" ht="72" outlineLevel="2" spans="1:9">
      <c r="A133" s="196">
        <v>62</v>
      </c>
      <c r="B133" s="197" t="s">
        <v>3424</v>
      </c>
      <c r="C133" s="198" t="s">
        <v>3425</v>
      </c>
      <c r="D133" s="197" t="s">
        <v>3426</v>
      </c>
      <c r="E133" s="196" t="s">
        <v>417</v>
      </c>
      <c r="F133" s="199">
        <v>16.848</v>
      </c>
      <c r="G133" s="199"/>
      <c r="H133" s="199"/>
      <c r="I133" s="199"/>
    </row>
    <row r="134" s="173" customFormat="1" ht="20" customHeight="1" outlineLevel="1" spans="1:16384">
      <c r="A134" s="189" t="s">
        <v>3090</v>
      </c>
      <c r="B134" s="189"/>
      <c r="C134" s="190" t="s">
        <v>818</v>
      </c>
      <c r="D134" s="190"/>
      <c r="E134" s="189"/>
      <c r="F134" s="191"/>
      <c r="G134" s="194"/>
      <c r="H134" s="195"/>
      <c r="I134" s="194"/>
      <c r="K134" s="209"/>
      <c r="XFC134" s="210"/>
      <c r="XFD134" s="210"/>
    </row>
    <row r="135" ht="72" outlineLevel="2" spans="1:9">
      <c r="A135" s="196">
        <v>63</v>
      </c>
      <c r="B135" s="197" t="s">
        <v>3427</v>
      </c>
      <c r="C135" s="198" t="s">
        <v>3370</v>
      </c>
      <c r="D135" s="197" t="s">
        <v>3371</v>
      </c>
      <c r="E135" s="196" t="s">
        <v>417</v>
      </c>
      <c r="F135" s="199">
        <v>69.82</v>
      </c>
      <c r="G135" s="199"/>
      <c r="H135" s="199"/>
      <c r="I135" s="199"/>
    </row>
    <row r="136" ht="24" outlineLevel="2" spans="1:9">
      <c r="A136" s="196">
        <v>64</v>
      </c>
      <c r="B136" s="197" t="s">
        <v>3428</v>
      </c>
      <c r="C136" s="198" t="s">
        <v>3373</v>
      </c>
      <c r="D136" s="197" t="s">
        <v>3374</v>
      </c>
      <c r="E136" s="196" t="s">
        <v>417</v>
      </c>
      <c r="F136" s="199">
        <v>90.77</v>
      </c>
      <c r="G136" s="199"/>
      <c r="H136" s="199"/>
      <c r="I136" s="199"/>
    </row>
    <row r="137" customFormat="1" ht="72" outlineLevel="2" spans="1:13">
      <c r="A137" s="196">
        <v>65</v>
      </c>
      <c r="B137" s="197" t="s">
        <v>3429</v>
      </c>
      <c r="C137" s="198" t="s">
        <v>3278</v>
      </c>
      <c r="D137" s="197" t="s">
        <v>3303</v>
      </c>
      <c r="E137" s="196" t="s">
        <v>417</v>
      </c>
      <c r="F137" s="199">
        <v>115.92</v>
      </c>
      <c r="G137" s="199"/>
      <c r="H137" s="199"/>
      <c r="I137" s="199"/>
      <c r="J137" s="172"/>
      <c r="K137" s="172"/>
      <c r="M137" s="172"/>
    </row>
    <row r="138" customFormat="1" ht="72" outlineLevel="2" spans="1:13">
      <c r="A138" s="196"/>
      <c r="B138" s="197" t="s">
        <v>3430</v>
      </c>
      <c r="C138" s="198" t="s">
        <v>3431</v>
      </c>
      <c r="D138" s="197" t="s">
        <v>3432</v>
      </c>
      <c r="E138" s="196" t="s">
        <v>417</v>
      </c>
      <c r="F138" s="199">
        <v>69.97</v>
      </c>
      <c r="G138" s="199"/>
      <c r="H138" s="199"/>
      <c r="I138" s="199"/>
      <c r="J138" s="172"/>
      <c r="K138" s="172"/>
      <c r="M138" s="172"/>
    </row>
    <row r="139" customFormat="1" ht="72" outlineLevel="2" spans="1:13">
      <c r="A139" s="196">
        <v>66</v>
      </c>
      <c r="B139" s="197" t="s">
        <v>3433</v>
      </c>
      <c r="C139" s="197" t="s">
        <v>3367</v>
      </c>
      <c r="D139" s="197" t="s">
        <v>3368</v>
      </c>
      <c r="E139" s="196" t="s">
        <v>417</v>
      </c>
      <c r="F139" s="199">
        <v>104.82</v>
      </c>
      <c r="G139" s="199"/>
      <c r="H139" s="199"/>
      <c r="I139" s="199"/>
      <c r="J139" s="172"/>
      <c r="K139" s="172"/>
      <c r="M139" s="172"/>
    </row>
    <row r="140" ht="60" outlineLevel="2" spans="1:9">
      <c r="A140" s="196">
        <v>67</v>
      </c>
      <c r="B140" s="197" t="s">
        <v>3304</v>
      </c>
      <c r="C140" s="198" t="s">
        <v>3281</v>
      </c>
      <c r="D140" s="197" t="s">
        <v>3282</v>
      </c>
      <c r="E140" s="196" t="s">
        <v>421</v>
      </c>
      <c r="F140" s="199">
        <v>145.42</v>
      </c>
      <c r="G140" s="199"/>
      <c r="H140" s="199"/>
      <c r="I140" s="199"/>
    </row>
    <row r="141" ht="36" outlineLevel="2" spans="1:9">
      <c r="A141" s="196">
        <v>68</v>
      </c>
      <c r="B141" s="197" t="s">
        <v>1181</v>
      </c>
      <c r="C141" s="198" t="s">
        <v>3283</v>
      </c>
      <c r="D141" s="197" t="s">
        <v>3284</v>
      </c>
      <c r="E141" s="196" t="s">
        <v>417</v>
      </c>
      <c r="F141" s="199">
        <v>274.88</v>
      </c>
      <c r="G141" s="199"/>
      <c r="H141" s="199"/>
      <c r="I141" s="199"/>
    </row>
    <row r="142" ht="60" outlineLevel="2" spans="1:9">
      <c r="A142" s="196">
        <v>69</v>
      </c>
      <c r="B142" s="197" t="s">
        <v>3434</v>
      </c>
      <c r="C142" s="198" t="s">
        <v>3435</v>
      </c>
      <c r="D142" s="197" t="s">
        <v>3436</v>
      </c>
      <c r="E142" s="196" t="s">
        <v>417</v>
      </c>
      <c r="F142" s="199">
        <v>39.98</v>
      </c>
      <c r="G142" s="199"/>
      <c r="H142" s="199"/>
      <c r="I142" s="199"/>
    </row>
    <row r="143" ht="60" outlineLevel="2" spans="1:9">
      <c r="A143" s="196">
        <v>70</v>
      </c>
      <c r="B143" s="197" t="s">
        <v>3437</v>
      </c>
      <c r="C143" s="198" t="s">
        <v>3438</v>
      </c>
      <c r="D143" s="197" t="s">
        <v>3439</v>
      </c>
      <c r="E143" s="196" t="s">
        <v>417</v>
      </c>
      <c r="F143" s="199">
        <v>6.5</v>
      </c>
      <c r="G143" s="199"/>
      <c r="H143" s="199"/>
      <c r="I143" s="199"/>
    </row>
    <row r="144" ht="24" outlineLevel="2" spans="1:9">
      <c r="A144" s="196">
        <v>71</v>
      </c>
      <c r="B144" s="197" t="s">
        <v>3440</v>
      </c>
      <c r="C144" s="198" t="s">
        <v>3441</v>
      </c>
      <c r="D144" s="197" t="s">
        <v>3442</v>
      </c>
      <c r="E144" s="196" t="s">
        <v>17</v>
      </c>
      <c r="F144" s="199">
        <v>12</v>
      </c>
      <c r="G144" s="199"/>
      <c r="H144" s="199"/>
      <c r="I144" s="199"/>
    </row>
    <row r="145" ht="24" outlineLevel="2" spans="1:9">
      <c r="A145" s="196">
        <v>72</v>
      </c>
      <c r="B145" s="197" t="s">
        <v>3443</v>
      </c>
      <c r="C145" s="198" t="s">
        <v>3286</v>
      </c>
      <c r="D145" s="197" t="s">
        <v>3287</v>
      </c>
      <c r="E145" s="196" t="s">
        <v>17</v>
      </c>
      <c r="F145" s="199">
        <v>11</v>
      </c>
      <c r="G145" s="199"/>
      <c r="H145" s="199"/>
      <c r="I145" s="199"/>
    </row>
    <row r="146" s="173" customFormat="1" ht="20" customHeight="1" outlineLevel="1" spans="1:16384">
      <c r="A146" s="196"/>
      <c r="B146" s="189"/>
      <c r="C146" s="190" t="s">
        <v>1361</v>
      </c>
      <c r="D146" s="190"/>
      <c r="E146" s="189"/>
      <c r="F146" s="191"/>
      <c r="G146" s="194"/>
      <c r="H146" s="195"/>
      <c r="I146" s="194"/>
      <c r="K146" s="209"/>
      <c r="XFC146" s="210"/>
      <c r="XFD146" s="210"/>
    </row>
    <row r="147" ht="48" outlineLevel="2" spans="1:9">
      <c r="A147" s="196">
        <v>73</v>
      </c>
      <c r="B147" s="197" t="s">
        <v>3444</v>
      </c>
      <c r="C147" s="198" t="s">
        <v>3445</v>
      </c>
      <c r="D147" s="197" t="s">
        <v>3446</v>
      </c>
      <c r="E147" s="196" t="s">
        <v>417</v>
      </c>
      <c r="F147" s="199">
        <v>10.92</v>
      </c>
      <c r="G147" s="199"/>
      <c r="H147" s="199"/>
      <c r="I147" s="199"/>
    </row>
    <row r="148" ht="84" outlineLevel="2" spans="1:9">
      <c r="A148" s="196">
        <v>74</v>
      </c>
      <c r="B148" s="197" t="s">
        <v>3447</v>
      </c>
      <c r="C148" s="198" t="s">
        <v>3448</v>
      </c>
      <c r="D148" s="197" t="s">
        <v>3449</v>
      </c>
      <c r="E148" s="196" t="s">
        <v>417</v>
      </c>
      <c r="F148" s="199">
        <v>64.871</v>
      </c>
      <c r="G148" s="199"/>
      <c r="H148" s="199"/>
      <c r="I148" s="199"/>
    </row>
    <row r="149" s="122" customFormat="1" ht="20" customHeight="1" spans="1:13">
      <c r="A149" s="137"/>
      <c r="B149" s="137"/>
      <c r="C149" s="138" t="s">
        <v>3450</v>
      </c>
      <c r="D149" s="138"/>
      <c r="E149" s="137"/>
      <c r="F149" s="139"/>
      <c r="G149" s="201"/>
      <c r="H149" s="202"/>
      <c r="I149" s="201"/>
      <c r="J149" s="208"/>
      <c r="K149" s="146"/>
      <c r="M149" s="207"/>
    </row>
    <row r="150" s="173" customFormat="1" ht="20" customHeight="1" outlineLevel="1" spans="1:16384">
      <c r="A150" s="196"/>
      <c r="B150" s="189"/>
      <c r="C150" s="190" t="s">
        <v>3256</v>
      </c>
      <c r="D150" s="190"/>
      <c r="E150" s="189"/>
      <c r="F150" s="191"/>
      <c r="G150" s="194"/>
      <c r="H150" s="195"/>
      <c r="I150" s="194"/>
      <c r="K150" s="209"/>
      <c r="XFC150" s="210"/>
      <c r="XFD150" s="210"/>
    </row>
    <row r="151" customFormat="1" ht="48" outlineLevel="2" spans="1:16383">
      <c r="A151" s="196">
        <v>75</v>
      </c>
      <c r="B151" s="197" t="s">
        <v>773</v>
      </c>
      <c r="C151" s="198" t="s">
        <v>3257</v>
      </c>
      <c r="D151" s="197" t="s">
        <v>3258</v>
      </c>
      <c r="E151" s="196" t="s">
        <v>417</v>
      </c>
      <c r="F151" s="199">
        <v>104.12</v>
      </c>
      <c r="G151" s="199"/>
      <c r="H151" s="199"/>
      <c r="I151" s="199"/>
      <c r="K151" s="172"/>
      <c r="XFC151" s="172"/>
    </row>
    <row r="152" customFormat="1" ht="84" outlineLevel="2" spans="1:16383">
      <c r="A152" s="196">
        <v>76</v>
      </c>
      <c r="B152" s="197" t="s">
        <v>3451</v>
      </c>
      <c r="C152" s="198" t="s">
        <v>3260</v>
      </c>
      <c r="D152" s="197" t="s">
        <v>3261</v>
      </c>
      <c r="E152" s="196" t="s">
        <v>417</v>
      </c>
      <c r="F152" s="199">
        <v>1.86</v>
      </c>
      <c r="G152" s="199"/>
      <c r="H152" s="199"/>
      <c r="I152" s="199"/>
      <c r="K152" s="172"/>
      <c r="XFC152" s="172"/>
    </row>
    <row r="153" customFormat="1" ht="84" outlineLevel="2" spans="1:16383">
      <c r="A153" s="196">
        <v>77</v>
      </c>
      <c r="B153" s="197" t="s">
        <v>3452</v>
      </c>
      <c r="C153" s="198" t="s">
        <v>3263</v>
      </c>
      <c r="D153" s="197" t="s">
        <v>3264</v>
      </c>
      <c r="E153" s="196" t="s">
        <v>417</v>
      </c>
      <c r="F153" s="199">
        <v>1.82</v>
      </c>
      <c r="G153" s="199"/>
      <c r="H153" s="199"/>
      <c r="I153" s="199"/>
      <c r="K153" s="172"/>
      <c r="XFC153" s="172"/>
    </row>
    <row r="154" customFormat="1" ht="36" outlineLevel="2" spans="1:16383">
      <c r="A154" s="196">
        <v>78</v>
      </c>
      <c r="B154" s="197" t="s">
        <v>3453</v>
      </c>
      <c r="C154" s="198" t="s">
        <v>3268</v>
      </c>
      <c r="D154" s="197" t="s">
        <v>3454</v>
      </c>
      <c r="E154" s="196" t="s">
        <v>417</v>
      </c>
      <c r="F154" s="199">
        <v>0.78</v>
      </c>
      <c r="G154" s="199"/>
      <c r="H154" s="199"/>
      <c r="I154" s="199"/>
      <c r="K154" s="172"/>
      <c r="XFC154" s="172"/>
    </row>
    <row r="155" customFormat="1" ht="24" outlineLevel="2" spans="1:16383">
      <c r="A155" s="196">
        <v>79</v>
      </c>
      <c r="B155" s="197" t="s">
        <v>3455</v>
      </c>
      <c r="C155" s="198" t="s">
        <v>3265</v>
      </c>
      <c r="D155" s="197" t="s">
        <v>3266</v>
      </c>
      <c r="E155" s="196" t="s">
        <v>417</v>
      </c>
      <c r="F155" s="199">
        <v>0.92</v>
      </c>
      <c r="G155" s="199"/>
      <c r="H155" s="199"/>
      <c r="I155" s="199"/>
      <c r="K155" s="172"/>
      <c r="XFC155" s="172"/>
    </row>
    <row r="156" s="173" customFormat="1" ht="20" customHeight="1" outlineLevel="1" spans="1:16384">
      <c r="A156" s="196"/>
      <c r="B156" s="189"/>
      <c r="C156" s="190" t="s">
        <v>3270</v>
      </c>
      <c r="D156" s="190"/>
      <c r="E156" s="189"/>
      <c r="F156" s="191"/>
      <c r="G156" s="194"/>
      <c r="H156" s="195"/>
      <c r="I156" s="194"/>
      <c r="K156" s="209"/>
      <c r="XFC156" s="210"/>
      <c r="XFD156" s="210"/>
    </row>
    <row r="157" customFormat="1" ht="48" outlineLevel="2" spans="1:16383">
      <c r="A157" s="152">
        <v>80</v>
      </c>
      <c r="B157" s="153" t="s">
        <v>3456</v>
      </c>
      <c r="C157" s="153" t="s">
        <v>3411</v>
      </c>
      <c r="D157" s="153" t="s">
        <v>3412</v>
      </c>
      <c r="E157" s="154" t="s">
        <v>417</v>
      </c>
      <c r="F157" s="155">
        <v>15.46</v>
      </c>
      <c r="G157" s="156"/>
      <c r="H157" s="199"/>
      <c r="I157" s="199"/>
      <c r="K157" s="172"/>
      <c r="XFC157" s="172"/>
    </row>
    <row r="158" customFormat="1" ht="48" outlineLevel="2" spans="1:16383">
      <c r="A158" s="152">
        <v>81</v>
      </c>
      <c r="B158" s="153" t="s">
        <v>3457</v>
      </c>
      <c r="C158" s="153" t="s">
        <v>3458</v>
      </c>
      <c r="D158" s="153" t="s">
        <v>3459</v>
      </c>
      <c r="E158" s="154" t="s">
        <v>417</v>
      </c>
      <c r="F158" s="155">
        <v>1.88</v>
      </c>
      <c r="G158" s="156"/>
      <c r="H158" s="199"/>
      <c r="I158" s="199"/>
      <c r="K158" s="172"/>
      <c r="XFC158" s="172"/>
    </row>
    <row r="159" customFormat="1" ht="36" outlineLevel="2" spans="1:16383">
      <c r="A159" s="152">
        <v>82</v>
      </c>
      <c r="B159" s="153" t="s">
        <v>3460</v>
      </c>
      <c r="C159" s="153" t="s">
        <v>3356</v>
      </c>
      <c r="D159" s="153" t="s">
        <v>3419</v>
      </c>
      <c r="E159" s="154" t="s">
        <v>417</v>
      </c>
      <c r="F159" s="155">
        <v>124.91</v>
      </c>
      <c r="G159" s="156"/>
      <c r="H159" s="199"/>
      <c r="I159" s="199"/>
      <c r="K159" s="172"/>
      <c r="XFC159" s="172"/>
    </row>
    <row r="160" customFormat="1" ht="48" outlineLevel="2" spans="1:16383">
      <c r="A160" s="152">
        <v>83</v>
      </c>
      <c r="B160" s="153" t="s">
        <v>3461</v>
      </c>
      <c r="C160" s="153" t="s">
        <v>3462</v>
      </c>
      <c r="D160" s="153" t="s">
        <v>3463</v>
      </c>
      <c r="E160" s="154" t="s">
        <v>417</v>
      </c>
      <c r="F160" s="155">
        <v>11.739</v>
      </c>
      <c r="G160" s="156"/>
      <c r="H160" s="199"/>
      <c r="I160" s="199"/>
      <c r="K160" s="172"/>
      <c r="XFC160" s="172"/>
    </row>
    <row r="161" customFormat="1" ht="48" outlineLevel="2" spans="1:16383">
      <c r="A161" s="152">
        <v>84</v>
      </c>
      <c r="B161" s="153" t="s">
        <v>1362</v>
      </c>
      <c r="C161" s="153" t="s">
        <v>3464</v>
      </c>
      <c r="D161" s="153" t="s">
        <v>3465</v>
      </c>
      <c r="E161" s="154" t="s">
        <v>417</v>
      </c>
      <c r="F161" s="155">
        <v>2.1</v>
      </c>
      <c r="G161" s="156"/>
      <c r="H161" s="199"/>
      <c r="I161" s="199"/>
      <c r="K161" s="172"/>
      <c r="XFC161" s="172"/>
    </row>
    <row r="162" customFormat="1" ht="48" outlineLevel="2" spans="1:16383">
      <c r="A162" s="152">
        <v>85</v>
      </c>
      <c r="B162" s="153" t="s">
        <v>3466</v>
      </c>
      <c r="C162" s="153" t="s">
        <v>3273</v>
      </c>
      <c r="D162" s="153" t="s">
        <v>3274</v>
      </c>
      <c r="E162" s="154" t="s">
        <v>417</v>
      </c>
      <c r="F162" s="155">
        <v>65</v>
      </c>
      <c r="G162" s="156"/>
      <c r="H162" s="199"/>
      <c r="I162" s="199"/>
      <c r="K162" s="172"/>
      <c r="XFC162" s="172"/>
    </row>
    <row r="163" customFormat="1" ht="60" outlineLevel="2" spans="1:16383">
      <c r="A163" s="152">
        <v>86</v>
      </c>
      <c r="B163" s="153" t="s">
        <v>3467</v>
      </c>
      <c r="C163" s="153" t="s">
        <v>3468</v>
      </c>
      <c r="D163" s="153" t="s">
        <v>3469</v>
      </c>
      <c r="E163" s="154" t="s">
        <v>417</v>
      </c>
      <c r="F163" s="155">
        <v>27.15</v>
      </c>
      <c r="G163" s="156"/>
      <c r="H163" s="199"/>
      <c r="I163" s="199"/>
      <c r="K163" s="172"/>
      <c r="XFC163" s="172"/>
    </row>
    <row r="164" customFormat="1" ht="60" outlineLevel="2" spans="1:16383">
      <c r="A164" s="152">
        <v>87</v>
      </c>
      <c r="B164" s="153" t="s">
        <v>3470</v>
      </c>
      <c r="C164" s="153" t="s">
        <v>3298</v>
      </c>
      <c r="D164" s="153" t="s">
        <v>3471</v>
      </c>
      <c r="E164" s="154" t="s">
        <v>417</v>
      </c>
      <c r="F164" s="155">
        <v>11.49</v>
      </c>
      <c r="G164" s="156"/>
      <c r="H164" s="199"/>
      <c r="I164" s="199"/>
      <c r="K164" s="172"/>
      <c r="XFC164" s="172"/>
    </row>
    <row r="165" customFormat="1" ht="60" outlineLevel="2" spans="1:16383">
      <c r="A165" s="152">
        <v>88</v>
      </c>
      <c r="B165" s="153" t="s">
        <v>3472</v>
      </c>
      <c r="C165" s="153" t="s">
        <v>3275</v>
      </c>
      <c r="D165" s="153" t="s">
        <v>3423</v>
      </c>
      <c r="E165" s="154" t="s">
        <v>417</v>
      </c>
      <c r="F165" s="155">
        <v>1.04</v>
      </c>
      <c r="G165" s="156"/>
      <c r="H165" s="199"/>
      <c r="I165" s="199"/>
      <c r="K165" s="172"/>
      <c r="XFC165" s="172"/>
    </row>
    <row r="166" customFormat="1" ht="60" outlineLevel="2" spans="1:16383">
      <c r="A166" s="152">
        <v>89</v>
      </c>
      <c r="B166" s="153" t="s">
        <v>3473</v>
      </c>
      <c r="C166" s="153" t="s">
        <v>3474</v>
      </c>
      <c r="D166" s="153" t="s">
        <v>3475</v>
      </c>
      <c r="E166" s="154" t="s">
        <v>417</v>
      </c>
      <c r="F166" s="155">
        <v>1.84</v>
      </c>
      <c r="G166" s="156"/>
      <c r="H166" s="199"/>
      <c r="I166" s="199"/>
      <c r="K166" s="172"/>
      <c r="XFC166" s="172"/>
    </row>
    <row r="167" s="173" customFormat="1" ht="20" customHeight="1" outlineLevel="1" spans="1:16384">
      <c r="A167" s="196"/>
      <c r="B167" s="189"/>
      <c r="C167" s="190" t="s">
        <v>818</v>
      </c>
      <c r="D167" s="190"/>
      <c r="E167" s="189"/>
      <c r="F167" s="191"/>
      <c r="G167" s="194"/>
      <c r="H167" s="195"/>
      <c r="I167" s="194"/>
      <c r="K167" s="209"/>
      <c r="XFC167" s="210"/>
      <c r="XFD167" s="210"/>
    </row>
    <row r="168" customFormat="1" ht="84" outlineLevel="2" spans="1:16383">
      <c r="A168" s="196">
        <v>90</v>
      </c>
      <c r="B168" s="197" t="s">
        <v>3476</v>
      </c>
      <c r="C168" s="198" t="s">
        <v>3307</v>
      </c>
      <c r="D168" s="197" t="s">
        <v>3477</v>
      </c>
      <c r="E168" s="196" t="s">
        <v>417</v>
      </c>
      <c r="F168" s="199">
        <v>4.86</v>
      </c>
      <c r="G168" s="199"/>
      <c r="H168" s="199"/>
      <c r="I168" s="199"/>
      <c r="K168" s="172"/>
      <c r="XFC168" s="172"/>
    </row>
    <row r="169" customFormat="1" ht="72" outlineLevel="2" spans="1:16383">
      <c r="A169" s="196">
        <v>91</v>
      </c>
      <c r="B169" s="197" t="s">
        <v>3478</v>
      </c>
      <c r="C169" s="198" t="s">
        <v>3278</v>
      </c>
      <c r="D169" s="197" t="s">
        <v>3303</v>
      </c>
      <c r="E169" s="196" t="s">
        <v>417</v>
      </c>
      <c r="F169" s="199">
        <v>104.12</v>
      </c>
      <c r="G169" s="199"/>
      <c r="H169" s="199"/>
      <c r="I169" s="199"/>
      <c r="K169" s="172"/>
      <c r="XFC169" s="172"/>
    </row>
    <row r="170" customFormat="1" ht="60" outlineLevel="2" spans="1:16383">
      <c r="A170" s="196">
        <v>92</v>
      </c>
      <c r="B170" s="197" t="s">
        <v>3479</v>
      </c>
      <c r="C170" s="198" t="s">
        <v>3281</v>
      </c>
      <c r="D170" s="197" t="s">
        <v>3282</v>
      </c>
      <c r="E170" s="196" t="s">
        <v>421</v>
      </c>
      <c r="F170" s="199">
        <v>63.03</v>
      </c>
      <c r="G170" s="199"/>
      <c r="H170" s="199"/>
      <c r="I170" s="199"/>
      <c r="K170" s="172"/>
      <c r="XFC170" s="172"/>
    </row>
    <row r="171" customFormat="1" ht="60" outlineLevel="2" spans="1:16383">
      <c r="A171" s="196">
        <v>93</v>
      </c>
      <c r="B171" s="197" t="s">
        <v>3480</v>
      </c>
      <c r="C171" s="198" t="s">
        <v>3435</v>
      </c>
      <c r="D171" s="197" t="s">
        <v>3436</v>
      </c>
      <c r="E171" s="196" t="s">
        <v>417</v>
      </c>
      <c r="F171" s="199">
        <v>39.98</v>
      </c>
      <c r="G171" s="199"/>
      <c r="H171" s="199"/>
      <c r="I171" s="199"/>
      <c r="K171" s="172"/>
      <c r="XFC171" s="172"/>
    </row>
    <row r="172" customFormat="1" ht="60" outlineLevel="2" spans="1:16383">
      <c r="A172" s="196">
        <v>94</v>
      </c>
      <c r="B172" s="197" t="s">
        <v>3481</v>
      </c>
      <c r="C172" s="198" t="s">
        <v>3438</v>
      </c>
      <c r="D172" s="197" t="s">
        <v>3439</v>
      </c>
      <c r="E172" s="196" t="s">
        <v>417</v>
      </c>
      <c r="F172" s="199">
        <v>6.5</v>
      </c>
      <c r="G172" s="199"/>
      <c r="H172" s="199"/>
      <c r="I172" s="199"/>
      <c r="K172" s="172"/>
      <c r="XFC172" s="172"/>
    </row>
    <row r="173" customFormat="1" ht="36" outlineLevel="2" spans="1:16383">
      <c r="A173" s="196">
        <v>95</v>
      </c>
      <c r="B173" s="197" t="s">
        <v>3482</v>
      </c>
      <c r="C173" s="198" t="s">
        <v>3483</v>
      </c>
      <c r="D173" s="197" t="s">
        <v>3484</v>
      </c>
      <c r="E173" s="196" t="s">
        <v>421</v>
      </c>
      <c r="F173" s="199">
        <v>24.34</v>
      </c>
      <c r="G173" s="199"/>
      <c r="H173" s="199"/>
      <c r="I173" s="199"/>
      <c r="K173" s="172"/>
      <c r="XFC173" s="172"/>
    </row>
    <row r="174" customFormat="1" ht="36" outlineLevel="2" spans="1:16383">
      <c r="A174" s="196">
        <v>96</v>
      </c>
      <c r="B174" s="197" t="s">
        <v>3485</v>
      </c>
      <c r="C174" s="198" t="s">
        <v>3283</v>
      </c>
      <c r="D174" s="197" t="s">
        <v>3284</v>
      </c>
      <c r="E174" s="196" t="s">
        <v>417</v>
      </c>
      <c r="F174" s="199">
        <v>133.75</v>
      </c>
      <c r="G174" s="199"/>
      <c r="H174" s="199"/>
      <c r="I174" s="199"/>
      <c r="K174" s="172"/>
      <c r="XFC174" s="172"/>
    </row>
    <row r="175" customFormat="1" ht="24" outlineLevel="2" spans="1:16383">
      <c r="A175" s="196">
        <v>97</v>
      </c>
      <c r="B175" s="197" t="s">
        <v>3486</v>
      </c>
      <c r="C175" s="198" t="s">
        <v>3441</v>
      </c>
      <c r="D175" s="197" t="s">
        <v>3442</v>
      </c>
      <c r="E175" s="196" t="s">
        <v>17</v>
      </c>
      <c r="F175" s="199">
        <v>10</v>
      </c>
      <c r="G175" s="199"/>
      <c r="H175" s="199"/>
      <c r="I175" s="199"/>
      <c r="K175" s="172"/>
      <c r="XFC175" s="172"/>
    </row>
    <row r="176" customFormat="1" ht="24" outlineLevel="2" spans="1:16383">
      <c r="A176" s="196">
        <v>98</v>
      </c>
      <c r="B176" s="197" t="s">
        <v>3487</v>
      </c>
      <c r="C176" s="198" t="s">
        <v>3286</v>
      </c>
      <c r="D176" s="197" t="s">
        <v>3287</v>
      </c>
      <c r="E176" s="196" t="s">
        <v>17</v>
      </c>
      <c r="F176" s="199">
        <v>5</v>
      </c>
      <c r="G176" s="199"/>
      <c r="H176" s="199"/>
      <c r="I176" s="199"/>
      <c r="K176" s="172"/>
      <c r="XFC176" s="172"/>
    </row>
    <row r="177" s="173" customFormat="1" ht="20" customHeight="1" outlineLevel="1" spans="1:16384">
      <c r="A177" s="196"/>
      <c r="B177" s="189"/>
      <c r="C177" s="190" t="s">
        <v>1361</v>
      </c>
      <c r="D177" s="190"/>
      <c r="E177" s="189"/>
      <c r="F177" s="191"/>
      <c r="G177" s="194"/>
      <c r="H177" s="195"/>
      <c r="I177" s="194"/>
      <c r="K177" s="209"/>
      <c r="XFC177" s="210"/>
      <c r="XFD177" s="210"/>
    </row>
    <row r="178" customFormat="1" ht="84" outlineLevel="2" spans="1:16383">
      <c r="A178" s="196">
        <v>99</v>
      </c>
      <c r="B178" s="197" t="s">
        <v>3488</v>
      </c>
      <c r="C178" s="198" t="s">
        <v>3489</v>
      </c>
      <c r="D178" s="197" t="s">
        <v>3449</v>
      </c>
      <c r="E178" s="196" t="s">
        <v>417</v>
      </c>
      <c r="F178" s="199">
        <v>33</v>
      </c>
      <c r="G178" s="199"/>
      <c r="H178" s="199"/>
      <c r="I178" s="199"/>
      <c r="K178" s="172"/>
      <c r="XFC178" s="172"/>
    </row>
    <row r="179" customFormat="1" ht="72" outlineLevel="2" spans="1:16383">
      <c r="A179" s="196">
        <v>100</v>
      </c>
      <c r="B179" s="197" t="s">
        <v>3490</v>
      </c>
      <c r="C179" s="198" t="s">
        <v>3491</v>
      </c>
      <c r="D179" s="197" t="s">
        <v>3492</v>
      </c>
      <c r="E179" s="196" t="s">
        <v>1349</v>
      </c>
      <c r="F179" s="199">
        <v>3</v>
      </c>
      <c r="G179" s="199"/>
      <c r="H179" s="199"/>
      <c r="I179" s="199"/>
      <c r="K179" s="172"/>
      <c r="XFC179" s="172"/>
    </row>
    <row r="180" customFormat="1" ht="60" outlineLevel="2" spans="1:16383">
      <c r="A180" s="196">
        <v>101</v>
      </c>
      <c r="B180" s="197" t="s">
        <v>3493</v>
      </c>
      <c r="C180" s="198" t="s">
        <v>3411</v>
      </c>
      <c r="D180" s="197" t="s">
        <v>3494</v>
      </c>
      <c r="E180" s="196" t="s">
        <v>417</v>
      </c>
      <c r="F180" s="199">
        <v>6.34</v>
      </c>
      <c r="G180" s="199"/>
      <c r="H180" s="199"/>
      <c r="I180" s="199"/>
      <c r="K180" s="172"/>
      <c r="XFC180" s="172"/>
    </row>
    <row r="181" customFormat="1" ht="60" outlineLevel="2" spans="1:16383">
      <c r="A181" s="196">
        <v>102</v>
      </c>
      <c r="B181" s="197" t="s">
        <v>3495</v>
      </c>
      <c r="C181" s="198" t="s">
        <v>3413</v>
      </c>
      <c r="D181" s="197" t="s">
        <v>3496</v>
      </c>
      <c r="E181" s="196" t="s">
        <v>417</v>
      </c>
      <c r="F181" s="199">
        <v>5.04</v>
      </c>
      <c r="G181" s="199"/>
      <c r="H181" s="199"/>
      <c r="I181" s="199"/>
      <c r="K181" s="172"/>
      <c r="XFC181" s="172"/>
    </row>
    <row r="182" s="173" customFormat="1" ht="20" customHeight="1" spans="1:16384">
      <c r="A182" s="189"/>
      <c r="B182" s="189"/>
      <c r="C182" s="190" t="s">
        <v>458</v>
      </c>
      <c r="D182" s="190"/>
      <c r="E182" s="189"/>
      <c r="F182" s="191"/>
      <c r="G182" s="194"/>
      <c r="H182" s="195"/>
      <c r="I182" s="194"/>
      <c r="K182" s="209"/>
      <c r="XFC182" s="210"/>
      <c r="XFD182" s="210"/>
    </row>
    <row r="183" ht="36" outlineLevel="2" spans="1:9">
      <c r="A183" s="196">
        <v>103</v>
      </c>
      <c r="B183" s="197" t="s">
        <v>835</v>
      </c>
      <c r="C183" s="198" t="s">
        <v>3335</v>
      </c>
      <c r="D183" s="197" t="s">
        <v>3334</v>
      </c>
      <c r="E183" s="196" t="s">
        <v>417</v>
      </c>
      <c r="F183" s="199">
        <v>8508.35</v>
      </c>
      <c r="G183" s="199"/>
      <c r="H183" s="199"/>
      <c r="I183" s="199"/>
    </row>
    <row r="184" ht="36" outlineLevel="2" spans="1:9">
      <c r="A184" s="196">
        <v>104</v>
      </c>
      <c r="B184" s="197" t="s">
        <v>1198</v>
      </c>
      <c r="C184" s="198" t="s">
        <v>3497</v>
      </c>
      <c r="D184" s="197"/>
      <c r="E184" s="196" t="s">
        <v>417</v>
      </c>
      <c r="F184" s="199">
        <v>4350.77</v>
      </c>
      <c r="G184" s="199"/>
      <c r="H184" s="199"/>
      <c r="I184" s="199"/>
    </row>
    <row r="185" spans="1:9">
      <c r="A185" s="137" t="s">
        <v>86</v>
      </c>
      <c r="B185" s="137"/>
      <c r="C185" s="138" t="s">
        <v>3498</v>
      </c>
      <c r="D185" s="138"/>
      <c r="E185" s="137"/>
      <c r="F185" s="139"/>
      <c r="G185" s="201"/>
      <c r="H185" s="202"/>
      <c r="I185" s="202"/>
    </row>
    <row r="186" spans="1:9">
      <c r="A186" s="189" t="s">
        <v>1425</v>
      </c>
      <c r="B186" s="189"/>
      <c r="C186" s="190" t="s">
        <v>93</v>
      </c>
      <c r="D186" s="190"/>
      <c r="E186" s="189"/>
      <c r="F186" s="191"/>
      <c r="G186" s="194"/>
      <c r="H186" s="195"/>
      <c r="I186" s="194"/>
    </row>
    <row r="187" ht="60" outlineLevel="1" spans="1:9">
      <c r="A187" s="152">
        <v>1</v>
      </c>
      <c r="B187" s="153" t="s">
        <v>3499</v>
      </c>
      <c r="C187" s="153" t="s">
        <v>3500</v>
      </c>
      <c r="D187" s="153" t="s">
        <v>3501</v>
      </c>
      <c r="E187" s="154" t="s">
        <v>1349</v>
      </c>
      <c r="F187" s="155">
        <v>1569</v>
      </c>
      <c r="G187" s="156"/>
      <c r="H187" s="199"/>
      <c r="I187" s="157"/>
    </row>
    <row r="188" ht="60" outlineLevel="1" spans="1:9">
      <c r="A188" s="152">
        <v>2</v>
      </c>
      <c r="B188" s="153" t="s">
        <v>3502</v>
      </c>
      <c r="C188" s="153" t="s">
        <v>3503</v>
      </c>
      <c r="D188" s="153" t="s">
        <v>3504</v>
      </c>
      <c r="E188" s="154" t="s">
        <v>1349</v>
      </c>
      <c r="F188" s="155">
        <v>474</v>
      </c>
      <c r="G188" s="156"/>
      <c r="H188" s="199"/>
      <c r="I188" s="157"/>
    </row>
    <row r="189" ht="60" outlineLevel="1" spans="1:9">
      <c r="A189" s="152">
        <v>3</v>
      </c>
      <c r="B189" s="153" t="s">
        <v>3505</v>
      </c>
      <c r="C189" s="153" t="s">
        <v>3506</v>
      </c>
      <c r="D189" s="153" t="s">
        <v>3507</v>
      </c>
      <c r="E189" s="154" t="s">
        <v>1349</v>
      </c>
      <c r="F189" s="155">
        <v>620</v>
      </c>
      <c r="G189" s="156"/>
      <c r="H189" s="199"/>
      <c r="I189" s="157"/>
    </row>
    <row r="190" ht="60" outlineLevel="1" spans="1:9">
      <c r="A190" s="152">
        <v>4</v>
      </c>
      <c r="B190" s="153" t="s">
        <v>3508</v>
      </c>
      <c r="C190" s="153" t="s">
        <v>3509</v>
      </c>
      <c r="D190" s="153" t="s">
        <v>3510</v>
      </c>
      <c r="E190" s="154" t="s">
        <v>421</v>
      </c>
      <c r="F190" s="155">
        <v>2729</v>
      </c>
      <c r="G190" s="156"/>
      <c r="H190" s="199"/>
      <c r="I190" s="157"/>
    </row>
    <row r="191" ht="60" outlineLevel="1" spans="1:9">
      <c r="A191" s="152">
        <v>5</v>
      </c>
      <c r="B191" s="153" t="s">
        <v>3511</v>
      </c>
      <c r="C191" s="153" t="s">
        <v>3512</v>
      </c>
      <c r="D191" s="153" t="s">
        <v>3513</v>
      </c>
      <c r="E191" s="154" t="s">
        <v>1349</v>
      </c>
      <c r="F191" s="155">
        <v>6</v>
      </c>
      <c r="G191" s="156"/>
      <c r="H191" s="199"/>
      <c r="I191" s="157"/>
    </row>
    <row r="192" ht="60" outlineLevel="1" spans="1:9">
      <c r="A192" s="152">
        <v>6</v>
      </c>
      <c r="B192" s="153" t="s">
        <v>3514</v>
      </c>
      <c r="C192" s="153" t="s">
        <v>3515</v>
      </c>
      <c r="D192" s="153" t="s">
        <v>3516</v>
      </c>
      <c r="E192" s="154" t="s">
        <v>1349</v>
      </c>
      <c r="F192" s="155">
        <v>56</v>
      </c>
      <c r="G192" s="156"/>
      <c r="H192" s="199"/>
      <c r="I192" s="157"/>
    </row>
    <row r="193" ht="48" outlineLevel="1" spans="1:9">
      <c r="A193" s="152">
        <v>7</v>
      </c>
      <c r="B193" s="153" t="s">
        <v>1739</v>
      </c>
      <c r="C193" s="153" t="s">
        <v>3517</v>
      </c>
      <c r="D193" s="153" t="s">
        <v>3518</v>
      </c>
      <c r="E193" s="154" t="s">
        <v>17</v>
      </c>
      <c r="F193" s="155">
        <v>66</v>
      </c>
      <c r="G193" s="156"/>
      <c r="H193" s="199"/>
      <c r="I193" s="157"/>
    </row>
    <row r="194" ht="48" outlineLevel="1" spans="1:9">
      <c r="A194" s="152">
        <v>8</v>
      </c>
      <c r="B194" s="153" t="s">
        <v>1996</v>
      </c>
      <c r="C194" s="153" t="s">
        <v>3519</v>
      </c>
      <c r="D194" s="153" t="s">
        <v>3520</v>
      </c>
      <c r="E194" s="154" t="s">
        <v>17</v>
      </c>
      <c r="F194" s="155">
        <v>33</v>
      </c>
      <c r="G194" s="156"/>
      <c r="H194" s="199"/>
      <c r="I194" s="157"/>
    </row>
    <row r="195" ht="48" outlineLevel="1" spans="1:9">
      <c r="A195" s="152">
        <v>9</v>
      </c>
      <c r="B195" s="153" t="s">
        <v>1732</v>
      </c>
      <c r="C195" s="153" t="s">
        <v>3521</v>
      </c>
      <c r="D195" s="153" t="s">
        <v>3522</v>
      </c>
      <c r="E195" s="154" t="s">
        <v>17</v>
      </c>
      <c r="F195" s="155">
        <v>52</v>
      </c>
      <c r="G195" s="156"/>
      <c r="H195" s="199"/>
      <c r="I195" s="157"/>
    </row>
    <row r="196" ht="48" outlineLevel="1" spans="1:9">
      <c r="A196" s="152">
        <v>10</v>
      </c>
      <c r="B196" s="153" t="s">
        <v>1737</v>
      </c>
      <c r="C196" s="153" t="s">
        <v>3523</v>
      </c>
      <c r="D196" s="153" t="s">
        <v>3524</v>
      </c>
      <c r="E196" s="154" t="s">
        <v>17</v>
      </c>
      <c r="F196" s="155">
        <v>75</v>
      </c>
      <c r="G196" s="156"/>
      <c r="H196" s="199"/>
      <c r="I196" s="157"/>
    </row>
    <row r="197" ht="48" outlineLevel="1" spans="1:9">
      <c r="A197" s="152">
        <v>11</v>
      </c>
      <c r="B197" s="153" t="s">
        <v>1735</v>
      </c>
      <c r="C197" s="153" t="s">
        <v>3525</v>
      </c>
      <c r="D197" s="153" t="s">
        <v>3526</v>
      </c>
      <c r="E197" s="154" t="s">
        <v>17</v>
      </c>
      <c r="F197" s="155">
        <v>4</v>
      </c>
      <c r="G197" s="156"/>
      <c r="H197" s="199"/>
      <c r="I197" s="157"/>
    </row>
    <row r="198" ht="48" outlineLevel="1" spans="1:9">
      <c r="A198" s="152">
        <v>12</v>
      </c>
      <c r="B198" s="153" t="s">
        <v>3527</v>
      </c>
      <c r="C198" s="153" t="s">
        <v>3528</v>
      </c>
      <c r="D198" s="153" t="s">
        <v>3529</v>
      </c>
      <c r="E198" s="154" t="s">
        <v>17</v>
      </c>
      <c r="F198" s="155">
        <v>1</v>
      </c>
      <c r="G198" s="156"/>
      <c r="H198" s="199"/>
      <c r="I198" s="157"/>
    </row>
    <row r="199" ht="60" outlineLevel="1" spans="1:9">
      <c r="A199" s="152">
        <v>13</v>
      </c>
      <c r="B199" s="153" t="s">
        <v>3530</v>
      </c>
      <c r="C199" s="153" t="s">
        <v>3531</v>
      </c>
      <c r="D199" s="153" t="s">
        <v>3532</v>
      </c>
      <c r="E199" s="154" t="s">
        <v>17</v>
      </c>
      <c r="F199" s="155">
        <v>9</v>
      </c>
      <c r="G199" s="156"/>
      <c r="H199" s="199"/>
      <c r="I199" s="157"/>
    </row>
    <row r="200" ht="60" outlineLevel="1" spans="1:9">
      <c r="A200" s="152">
        <v>14</v>
      </c>
      <c r="B200" s="153" t="s">
        <v>3533</v>
      </c>
      <c r="C200" s="153" t="s">
        <v>3534</v>
      </c>
      <c r="D200" s="153" t="s">
        <v>3535</v>
      </c>
      <c r="E200" s="154" t="s">
        <v>17</v>
      </c>
      <c r="F200" s="155">
        <v>5</v>
      </c>
      <c r="G200" s="156"/>
      <c r="H200" s="199"/>
      <c r="I200" s="157"/>
    </row>
    <row r="201" ht="48" outlineLevel="1" spans="1:9">
      <c r="A201" s="152">
        <v>15</v>
      </c>
      <c r="B201" s="153" t="s">
        <v>1744</v>
      </c>
      <c r="C201" s="153" t="s">
        <v>1745</v>
      </c>
      <c r="D201" s="153" t="s">
        <v>3536</v>
      </c>
      <c r="E201" s="154" t="s">
        <v>17</v>
      </c>
      <c r="F201" s="155">
        <v>3093</v>
      </c>
      <c r="G201" s="156"/>
      <c r="H201" s="199"/>
      <c r="I201" s="157"/>
    </row>
    <row r="202" ht="36" outlineLevel="1" spans="1:9">
      <c r="A202" s="152">
        <v>16</v>
      </c>
      <c r="B202" s="153" t="s">
        <v>2230</v>
      </c>
      <c r="C202" s="153" t="s">
        <v>21</v>
      </c>
      <c r="D202" s="153" t="s">
        <v>3537</v>
      </c>
      <c r="E202" s="154" t="s">
        <v>421</v>
      </c>
      <c r="F202" s="155">
        <v>17743.73</v>
      </c>
      <c r="G202" s="156"/>
      <c r="H202" s="199"/>
      <c r="I202" s="157"/>
    </row>
    <row r="203" ht="36" outlineLevel="1" spans="1:9">
      <c r="A203" s="152">
        <v>17</v>
      </c>
      <c r="B203" s="153" t="s">
        <v>2241</v>
      </c>
      <c r="C203" s="153" t="s">
        <v>1640</v>
      </c>
      <c r="D203" s="153" t="s">
        <v>1703</v>
      </c>
      <c r="E203" s="154" t="s">
        <v>421</v>
      </c>
      <c r="F203" s="155">
        <v>25447.06</v>
      </c>
      <c r="G203" s="156"/>
      <c r="H203" s="199"/>
      <c r="I203" s="157"/>
    </row>
    <row r="204" ht="36" outlineLevel="1" spans="1:9">
      <c r="A204" s="152">
        <v>18</v>
      </c>
      <c r="B204" s="153" t="s">
        <v>2251</v>
      </c>
      <c r="C204" s="153" t="s">
        <v>1640</v>
      </c>
      <c r="D204" s="153" t="s">
        <v>1706</v>
      </c>
      <c r="E204" s="154" t="s">
        <v>421</v>
      </c>
      <c r="F204" s="155">
        <v>28169.05</v>
      </c>
      <c r="G204" s="156"/>
      <c r="H204" s="199"/>
      <c r="I204" s="157"/>
    </row>
    <row r="205" ht="36" outlineLevel="1" spans="1:9">
      <c r="A205" s="152">
        <v>19</v>
      </c>
      <c r="B205" s="153" t="s">
        <v>3538</v>
      </c>
      <c r="C205" s="153" t="s">
        <v>3539</v>
      </c>
      <c r="D205" s="153" t="s">
        <v>3540</v>
      </c>
      <c r="E205" s="154" t="s">
        <v>421</v>
      </c>
      <c r="F205" s="155">
        <v>338.93</v>
      </c>
      <c r="G205" s="156"/>
      <c r="H205" s="199"/>
      <c r="I205" s="157"/>
    </row>
    <row r="206" ht="24" outlineLevel="1" spans="1:9">
      <c r="A206" s="152">
        <v>20</v>
      </c>
      <c r="B206" s="153" t="s">
        <v>2018</v>
      </c>
      <c r="C206" s="153" t="s">
        <v>1684</v>
      </c>
      <c r="D206" s="153" t="s">
        <v>1685</v>
      </c>
      <c r="E206" s="154" t="s">
        <v>421</v>
      </c>
      <c r="F206" s="155">
        <v>500</v>
      </c>
      <c r="G206" s="156"/>
      <c r="H206" s="199"/>
      <c r="I206" s="157"/>
    </row>
    <row r="207" spans="1:9">
      <c r="A207" s="152"/>
      <c r="B207" s="153"/>
      <c r="C207" s="153" t="s">
        <v>97</v>
      </c>
      <c r="D207" s="153"/>
      <c r="E207" s="153"/>
      <c r="F207" s="155"/>
      <c r="G207" s="156"/>
      <c r="H207" s="195"/>
      <c r="I207" s="157"/>
    </row>
    <row r="208" ht="48" outlineLevel="1" spans="1:9">
      <c r="A208" s="152">
        <v>21</v>
      </c>
      <c r="B208" s="153" t="s">
        <v>2094</v>
      </c>
      <c r="C208" s="153" t="s">
        <v>22</v>
      </c>
      <c r="D208" s="153" t="s">
        <v>3541</v>
      </c>
      <c r="E208" s="154" t="s">
        <v>421</v>
      </c>
      <c r="F208" s="155">
        <v>134.43</v>
      </c>
      <c r="G208" s="156"/>
      <c r="H208" s="199"/>
      <c r="I208" s="157"/>
    </row>
    <row r="209" ht="48" outlineLevel="1" spans="1:9">
      <c r="A209" s="152">
        <v>22</v>
      </c>
      <c r="B209" s="153" t="s">
        <v>2099</v>
      </c>
      <c r="C209" s="153" t="s">
        <v>22</v>
      </c>
      <c r="D209" s="153" t="s">
        <v>3542</v>
      </c>
      <c r="E209" s="154" t="s">
        <v>421</v>
      </c>
      <c r="F209" s="155">
        <v>61.15</v>
      </c>
      <c r="G209" s="156"/>
      <c r="H209" s="199"/>
      <c r="I209" s="157"/>
    </row>
    <row r="210" ht="48" outlineLevel="1" spans="1:9">
      <c r="A210" s="152">
        <v>23</v>
      </c>
      <c r="B210" s="153" t="s">
        <v>2097</v>
      </c>
      <c r="C210" s="153" t="s">
        <v>22</v>
      </c>
      <c r="D210" s="153" t="s">
        <v>3543</v>
      </c>
      <c r="E210" s="154" t="s">
        <v>421</v>
      </c>
      <c r="F210" s="155">
        <v>451.66</v>
      </c>
      <c r="G210" s="156"/>
      <c r="H210" s="199"/>
      <c r="I210" s="157"/>
    </row>
    <row r="211" ht="48" outlineLevel="1" spans="1:9">
      <c r="A211" s="152">
        <v>24</v>
      </c>
      <c r="B211" s="153" t="s">
        <v>2101</v>
      </c>
      <c r="C211" s="153" t="s">
        <v>22</v>
      </c>
      <c r="D211" s="153" t="s">
        <v>3544</v>
      </c>
      <c r="E211" s="154" t="s">
        <v>421</v>
      </c>
      <c r="F211" s="155">
        <v>20.4</v>
      </c>
      <c r="G211" s="156"/>
      <c r="H211" s="199"/>
      <c r="I211" s="157"/>
    </row>
    <row r="212" ht="48" outlineLevel="1" spans="1:9">
      <c r="A212" s="152">
        <v>25</v>
      </c>
      <c r="B212" s="153" t="s">
        <v>2104</v>
      </c>
      <c r="C212" s="153" t="s">
        <v>22</v>
      </c>
      <c r="D212" s="153" t="s">
        <v>3545</v>
      </c>
      <c r="E212" s="154" t="s">
        <v>421</v>
      </c>
      <c r="F212" s="155">
        <v>12.81</v>
      </c>
      <c r="G212" s="156"/>
      <c r="H212" s="199"/>
      <c r="I212" s="157"/>
    </row>
    <row r="213" ht="48" outlineLevel="1" spans="1:9">
      <c r="A213" s="152">
        <v>26</v>
      </c>
      <c r="B213" s="153" t="s">
        <v>2119</v>
      </c>
      <c r="C213" s="153" t="s">
        <v>2095</v>
      </c>
      <c r="D213" s="153" t="s">
        <v>3546</v>
      </c>
      <c r="E213" s="154" t="s">
        <v>421</v>
      </c>
      <c r="F213" s="155">
        <v>176.26</v>
      </c>
      <c r="G213" s="156"/>
      <c r="H213" s="199"/>
      <c r="I213" s="157"/>
    </row>
    <row r="214" ht="48" outlineLevel="1" spans="1:9">
      <c r="A214" s="152">
        <v>27</v>
      </c>
      <c r="B214" s="153" t="s">
        <v>2163</v>
      </c>
      <c r="C214" s="153" t="s">
        <v>2095</v>
      </c>
      <c r="D214" s="153" t="s">
        <v>2096</v>
      </c>
      <c r="E214" s="154" t="s">
        <v>421</v>
      </c>
      <c r="F214" s="155">
        <v>197.16</v>
      </c>
      <c r="G214" s="156"/>
      <c r="H214" s="199"/>
      <c r="I214" s="157"/>
    </row>
    <row r="215" ht="36" outlineLevel="1" spans="1:9">
      <c r="A215" s="152">
        <v>28</v>
      </c>
      <c r="B215" s="153" t="s">
        <v>1833</v>
      </c>
      <c r="C215" s="153" t="s">
        <v>1834</v>
      </c>
      <c r="D215" s="153" t="s">
        <v>1835</v>
      </c>
      <c r="E215" s="154" t="s">
        <v>1530</v>
      </c>
      <c r="F215" s="155">
        <v>298</v>
      </c>
      <c r="G215" s="156"/>
      <c r="H215" s="199"/>
      <c r="I215" s="157"/>
    </row>
    <row r="216" ht="36" outlineLevel="1" spans="1:9">
      <c r="A216" s="152">
        <v>29</v>
      </c>
      <c r="B216" s="153" t="s">
        <v>3547</v>
      </c>
      <c r="C216" s="153" t="s">
        <v>3548</v>
      </c>
      <c r="D216" s="153" t="s">
        <v>3549</v>
      </c>
      <c r="E216" s="154" t="s">
        <v>1780</v>
      </c>
      <c r="F216" s="155">
        <v>74</v>
      </c>
      <c r="G216" s="156"/>
      <c r="H216" s="199"/>
      <c r="I216" s="157"/>
    </row>
    <row r="217" ht="36" outlineLevel="1" spans="1:9">
      <c r="A217" s="152">
        <v>30</v>
      </c>
      <c r="B217" s="153" t="s">
        <v>3550</v>
      </c>
      <c r="C217" s="153" t="s">
        <v>3551</v>
      </c>
      <c r="D217" s="153" t="s">
        <v>3552</v>
      </c>
      <c r="E217" s="154" t="s">
        <v>1780</v>
      </c>
      <c r="F217" s="155">
        <v>2</v>
      </c>
      <c r="G217" s="156"/>
      <c r="H217" s="199"/>
      <c r="I217" s="157"/>
    </row>
    <row r="218" ht="36" outlineLevel="1" spans="1:9">
      <c r="A218" s="152">
        <v>31</v>
      </c>
      <c r="B218" s="153" t="s">
        <v>3553</v>
      </c>
      <c r="C218" s="153" t="s">
        <v>3554</v>
      </c>
      <c r="D218" s="153" t="s">
        <v>3555</v>
      </c>
      <c r="E218" s="154" t="s">
        <v>1780</v>
      </c>
      <c r="F218" s="155">
        <v>60</v>
      </c>
      <c r="G218" s="156"/>
      <c r="H218" s="199"/>
      <c r="I218" s="157"/>
    </row>
    <row r="219" ht="36" outlineLevel="1" spans="1:9">
      <c r="A219" s="152">
        <v>32</v>
      </c>
      <c r="B219" s="153" t="s">
        <v>3556</v>
      </c>
      <c r="C219" s="153" t="s">
        <v>3554</v>
      </c>
      <c r="D219" s="153" t="s">
        <v>3557</v>
      </c>
      <c r="E219" s="154" t="s">
        <v>1780</v>
      </c>
      <c r="F219" s="155">
        <v>73</v>
      </c>
      <c r="G219" s="156"/>
      <c r="H219" s="199"/>
      <c r="I219" s="157"/>
    </row>
    <row r="220" ht="36" outlineLevel="1" spans="1:9">
      <c r="A220" s="152">
        <v>33</v>
      </c>
      <c r="B220" s="153" t="s">
        <v>3558</v>
      </c>
      <c r="C220" s="153" t="s">
        <v>3559</v>
      </c>
      <c r="D220" s="153" t="s">
        <v>3560</v>
      </c>
      <c r="E220" s="154" t="s">
        <v>1780</v>
      </c>
      <c r="F220" s="155">
        <v>1</v>
      </c>
      <c r="G220" s="156"/>
      <c r="H220" s="199"/>
      <c r="I220" s="157"/>
    </row>
    <row r="221" ht="36" outlineLevel="1" spans="1:9">
      <c r="A221" s="152">
        <v>34</v>
      </c>
      <c r="B221" s="153" t="s">
        <v>3561</v>
      </c>
      <c r="C221" s="153" t="s">
        <v>3562</v>
      </c>
      <c r="D221" s="153" t="s">
        <v>3563</v>
      </c>
      <c r="E221" s="154" t="s">
        <v>1780</v>
      </c>
      <c r="F221" s="155">
        <v>11</v>
      </c>
      <c r="G221" s="156"/>
      <c r="H221" s="199"/>
      <c r="I221" s="157"/>
    </row>
    <row r="222" ht="24" outlineLevel="1" spans="1:9">
      <c r="A222" s="152">
        <v>35</v>
      </c>
      <c r="B222" s="153" t="s">
        <v>3564</v>
      </c>
      <c r="C222" s="153" t="s">
        <v>3565</v>
      </c>
      <c r="D222" s="153" t="s">
        <v>3566</v>
      </c>
      <c r="E222" s="154" t="s">
        <v>17</v>
      </c>
      <c r="F222" s="155">
        <v>28</v>
      </c>
      <c r="G222" s="156"/>
      <c r="H222" s="199"/>
      <c r="I222" s="157"/>
    </row>
    <row r="223" ht="24" outlineLevel="1" spans="1:9">
      <c r="A223" s="152">
        <v>36</v>
      </c>
      <c r="B223" s="153" t="s">
        <v>3567</v>
      </c>
      <c r="C223" s="153" t="s">
        <v>3568</v>
      </c>
      <c r="D223" s="153" t="s">
        <v>3569</v>
      </c>
      <c r="E223" s="154" t="s">
        <v>1780</v>
      </c>
      <c r="F223" s="155">
        <v>28</v>
      </c>
      <c r="G223" s="156"/>
      <c r="H223" s="199"/>
      <c r="I223" s="157"/>
    </row>
    <row r="224" ht="60" outlineLevel="1" spans="1:9">
      <c r="A224" s="152">
        <v>37</v>
      </c>
      <c r="B224" s="153" t="s">
        <v>2037</v>
      </c>
      <c r="C224" s="153" t="s">
        <v>26</v>
      </c>
      <c r="D224" s="153" t="s">
        <v>3570</v>
      </c>
      <c r="E224" s="154" t="s">
        <v>1780</v>
      </c>
      <c r="F224" s="155">
        <v>16</v>
      </c>
      <c r="G224" s="156"/>
      <c r="H224" s="199"/>
      <c r="I224" s="157"/>
    </row>
    <row r="225" ht="60" outlineLevel="1" spans="1:9">
      <c r="A225" s="152">
        <v>38</v>
      </c>
      <c r="B225" s="153" t="s">
        <v>1777</v>
      </c>
      <c r="C225" s="153" t="s">
        <v>26</v>
      </c>
      <c r="D225" s="153" t="s">
        <v>3571</v>
      </c>
      <c r="E225" s="154" t="s">
        <v>1780</v>
      </c>
      <c r="F225" s="155">
        <v>2</v>
      </c>
      <c r="G225" s="156"/>
      <c r="H225" s="199"/>
      <c r="I225" s="157"/>
    </row>
    <row r="226" ht="24" outlineLevel="1" spans="1:9">
      <c r="A226" s="152">
        <v>39</v>
      </c>
      <c r="B226" s="153" t="s">
        <v>1839</v>
      </c>
      <c r="C226" s="153" t="s">
        <v>3572</v>
      </c>
      <c r="D226" s="153" t="s">
        <v>3573</v>
      </c>
      <c r="E226" s="154" t="s">
        <v>17</v>
      </c>
      <c r="F226" s="155">
        <v>16</v>
      </c>
      <c r="G226" s="156"/>
      <c r="H226" s="199"/>
      <c r="I226" s="157"/>
    </row>
    <row r="227" ht="24" outlineLevel="1" spans="1:9">
      <c r="A227" s="152">
        <v>40</v>
      </c>
      <c r="B227" s="153" t="s">
        <v>1842</v>
      </c>
      <c r="C227" s="153" t="s">
        <v>3572</v>
      </c>
      <c r="D227" s="153" t="s">
        <v>3574</v>
      </c>
      <c r="E227" s="154" t="s">
        <v>17</v>
      </c>
      <c r="F227" s="155">
        <v>19</v>
      </c>
      <c r="G227" s="156"/>
      <c r="H227" s="199"/>
      <c r="I227" s="157"/>
    </row>
    <row r="228" ht="24" outlineLevel="1" spans="1:9">
      <c r="A228" s="152">
        <v>41</v>
      </c>
      <c r="B228" s="153" t="s">
        <v>2110</v>
      </c>
      <c r="C228" s="153" t="s">
        <v>2069</v>
      </c>
      <c r="D228" s="153" t="s">
        <v>3573</v>
      </c>
      <c r="E228" s="154" t="s">
        <v>17</v>
      </c>
      <c r="F228" s="155">
        <v>26</v>
      </c>
      <c r="G228" s="156"/>
      <c r="H228" s="199"/>
      <c r="I228" s="157"/>
    </row>
    <row r="229" ht="24" outlineLevel="1" spans="1:9">
      <c r="A229" s="152">
        <v>42</v>
      </c>
      <c r="B229" s="153" t="s">
        <v>2112</v>
      </c>
      <c r="C229" s="153" t="s">
        <v>3575</v>
      </c>
      <c r="D229" s="153" t="s">
        <v>3574</v>
      </c>
      <c r="E229" s="154" t="s">
        <v>17</v>
      </c>
      <c r="F229" s="155">
        <v>15</v>
      </c>
      <c r="G229" s="156"/>
      <c r="H229" s="199"/>
      <c r="I229" s="157"/>
    </row>
    <row r="230" spans="1:9">
      <c r="A230" s="152"/>
      <c r="B230" s="153"/>
      <c r="C230" s="153" t="s">
        <v>3576</v>
      </c>
      <c r="D230" s="153"/>
      <c r="E230" s="153"/>
      <c r="F230" s="155"/>
      <c r="G230" s="156"/>
      <c r="H230" s="195"/>
      <c r="I230" s="157"/>
    </row>
    <row r="231" ht="48" outlineLevel="1" spans="1:9">
      <c r="A231" s="152">
        <v>43</v>
      </c>
      <c r="B231" s="153" t="s">
        <v>3577</v>
      </c>
      <c r="C231" s="153" t="s">
        <v>3578</v>
      </c>
      <c r="D231" s="153" t="s">
        <v>3579</v>
      </c>
      <c r="E231" s="154" t="s">
        <v>9</v>
      </c>
      <c r="F231" s="155">
        <v>8</v>
      </c>
      <c r="G231" s="156"/>
      <c r="H231" s="199"/>
      <c r="I231" s="157"/>
    </row>
    <row r="232" ht="48" outlineLevel="1" spans="1:9">
      <c r="A232" s="152">
        <v>44</v>
      </c>
      <c r="B232" s="153" t="s">
        <v>3580</v>
      </c>
      <c r="C232" s="153" t="s">
        <v>3581</v>
      </c>
      <c r="D232" s="153" t="s">
        <v>3582</v>
      </c>
      <c r="E232" s="154" t="s">
        <v>9</v>
      </c>
      <c r="F232" s="155">
        <v>8</v>
      </c>
      <c r="G232" s="156"/>
      <c r="H232" s="199"/>
      <c r="I232" s="157"/>
    </row>
    <row r="233" ht="36" outlineLevel="1" spans="1:9">
      <c r="A233" s="152">
        <v>45</v>
      </c>
      <c r="B233" s="153" t="s">
        <v>1741</v>
      </c>
      <c r="C233" s="153" t="s">
        <v>3583</v>
      </c>
      <c r="D233" s="153" t="s">
        <v>3584</v>
      </c>
      <c r="E233" s="154" t="s">
        <v>9</v>
      </c>
      <c r="F233" s="155">
        <v>34</v>
      </c>
      <c r="G233" s="156"/>
      <c r="H233" s="199"/>
      <c r="I233" s="157"/>
    </row>
    <row r="234" ht="36" outlineLevel="1" spans="1:9">
      <c r="A234" s="152">
        <v>46</v>
      </c>
      <c r="B234" s="153" t="s">
        <v>3585</v>
      </c>
      <c r="C234" s="153" t="s">
        <v>3586</v>
      </c>
      <c r="D234" s="153" t="s">
        <v>3587</v>
      </c>
      <c r="E234" s="154" t="s">
        <v>17</v>
      </c>
      <c r="F234" s="155">
        <v>5</v>
      </c>
      <c r="G234" s="156"/>
      <c r="H234" s="199"/>
      <c r="I234" s="157"/>
    </row>
    <row r="235" ht="36" outlineLevel="1" spans="1:9">
      <c r="A235" s="152">
        <v>47</v>
      </c>
      <c r="B235" s="153" t="s">
        <v>3588</v>
      </c>
      <c r="C235" s="153" t="s">
        <v>3589</v>
      </c>
      <c r="D235" s="153" t="s">
        <v>3590</v>
      </c>
      <c r="E235" s="154" t="s">
        <v>17</v>
      </c>
      <c r="F235" s="155">
        <v>1</v>
      </c>
      <c r="G235" s="156"/>
      <c r="H235" s="199"/>
      <c r="I235" s="157"/>
    </row>
    <row r="236" ht="48" outlineLevel="1" spans="1:9">
      <c r="A236" s="152">
        <v>48</v>
      </c>
      <c r="B236" s="153" t="s">
        <v>3591</v>
      </c>
      <c r="C236" s="153" t="s">
        <v>3592</v>
      </c>
      <c r="D236" s="153" t="s">
        <v>3593</v>
      </c>
      <c r="E236" s="154" t="s">
        <v>421</v>
      </c>
      <c r="F236" s="155">
        <v>26.96</v>
      </c>
      <c r="G236" s="156"/>
      <c r="H236" s="199"/>
      <c r="I236" s="157"/>
    </row>
    <row r="237" ht="48" outlineLevel="1" spans="1:9">
      <c r="A237" s="152">
        <v>49</v>
      </c>
      <c r="B237" s="153" t="s">
        <v>3594</v>
      </c>
      <c r="C237" s="153" t="s">
        <v>3595</v>
      </c>
      <c r="D237" s="153" t="s">
        <v>3596</v>
      </c>
      <c r="E237" s="154" t="s">
        <v>421</v>
      </c>
      <c r="F237" s="155">
        <v>26.96</v>
      </c>
      <c r="G237" s="156"/>
      <c r="H237" s="199"/>
      <c r="I237" s="157"/>
    </row>
    <row r="238" ht="48" outlineLevel="1" spans="1:9">
      <c r="A238" s="152">
        <v>50</v>
      </c>
      <c r="B238" s="153" t="s">
        <v>2165</v>
      </c>
      <c r="C238" s="153" t="s">
        <v>3597</v>
      </c>
      <c r="D238" s="153" t="s">
        <v>3598</v>
      </c>
      <c r="E238" s="154" t="s">
        <v>421</v>
      </c>
      <c r="F238" s="155">
        <v>26.96</v>
      </c>
      <c r="G238" s="156"/>
      <c r="H238" s="199"/>
      <c r="I238" s="157"/>
    </row>
    <row r="239" ht="36" outlineLevel="1" spans="1:9">
      <c r="A239" s="152">
        <v>51</v>
      </c>
      <c r="B239" s="153" t="s">
        <v>3599</v>
      </c>
      <c r="C239" s="153" t="s">
        <v>3600</v>
      </c>
      <c r="D239" s="153" t="s">
        <v>3601</v>
      </c>
      <c r="E239" s="154" t="s">
        <v>17</v>
      </c>
      <c r="F239" s="155">
        <v>3</v>
      </c>
      <c r="G239" s="156"/>
      <c r="H239" s="199"/>
      <c r="I239" s="157"/>
    </row>
    <row r="240" spans="1:9">
      <c r="A240" s="152"/>
      <c r="B240" s="153"/>
      <c r="C240" s="153" t="s">
        <v>458</v>
      </c>
      <c r="D240" s="153"/>
      <c r="E240" s="153"/>
      <c r="F240" s="155"/>
      <c r="G240" s="156"/>
      <c r="H240" s="195"/>
      <c r="I240" s="157"/>
    </row>
    <row r="241" ht="24" outlineLevel="1" spans="1:9">
      <c r="A241" s="152">
        <v>53</v>
      </c>
      <c r="B241" s="153" t="s">
        <v>1886</v>
      </c>
      <c r="C241" s="153" t="s">
        <v>1887</v>
      </c>
      <c r="D241" s="153"/>
      <c r="E241" s="154" t="s">
        <v>138</v>
      </c>
      <c r="F241" s="155">
        <v>1</v>
      </c>
      <c r="G241" s="156"/>
      <c r="H241" s="199"/>
      <c r="I241" s="157"/>
    </row>
  </sheetData>
  <autoFilter ref="A3:XFD241">
    <extLst/>
  </autoFilter>
  <mergeCells count="2">
    <mergeCell ref="A1:I1"/>
    <mergeCell ref="A2:F2"/>
  </mergeCells>
  <printOptions horizontalCentered="1"/>
  <pageMargins left="0.590277777777778" right="0.590277777777778" top="0.590277777777778" bottom="0.590277777777778" header="0.393055555555556" footer="0.393055555555556"/>
  <pageSetup paperSize="9" scale="94" orientation="landscape" horizontalDpi="600"/>
  <headerFooter>
    <oddFooter>&amp;C第 &amp;P 页，共 &amp;N 页</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J19"/>
  <sheetViews>
    <sheetView view="pageBreakPreview" zoomScaleNormal="100" workbookViewId="0">
      <selection activeCell="G19" sqref="G19"/>
    </sheetView>
  </sheetViews>
  <sheetFormatPr defaultColWidth="9" defaultRowHeight="13.5"/>
  <cols>
    <col min="1" max="1" width="6.63333333333333" customWidth="1"/>
    <col min="2" max="2" width="22.6333333333333" customWidth="1"/>
    <col min="3" max="6" width="15.6333333333333" customWidth="1"/>
    <col min="7" max="7" width="44.1333333333333" customWidth="1"/>
    <col min="8" max="8" width="9.88333333333333" customWidth="1"/>
    <col min="9" max="9" width="9" customWidth="1"/>
    <col min="10" max="10" width="23" customWidth="1"/>
    <col min="11" max="11" width="12.6333333333333"/>
  </cols>
  <sheetData>
    <row r="1" ht="30" customHeight="1" spans="1:7">
      <c r="A1" s="158" t="s">
        <v>3602</v>
      </c>
      <c r="B1" s="158"/>
      <c r="C1" s="158"/>
      <c r="D1" s="158"/>
      <c r="E1" s="158"/>
      <c r="F1" s="158"/>
      <c r="G1" s="158"/>
    </row>
    <row r="2" ht="30" customHeight="1" spans="1:8">
      <c r="A2" s="159" t="s">
        <v>39</v>
      </c>
      <c r="B2" s="159" t="s">
        <v>354</v>
      </c>
      <c r="C2" s="160" t="s">
        <v>3603</v>
      </c>
      <c r="D2" s="159" t="s">
        <v>3604</v>
      </c>
      <c r="E2" s="159" t="s">
        <v>3605</v>
      </c>
      <c r="F2" s="159" t="s">
        <v>151</v>
      </c>
      <c r="G2" s="159" t="s">
        <v>54</v>
      </c>
      <c r="H2" s="161"/>
    </row>
    <row r="3" ht="30" customHeight="1" spans="1:10">
      <c r="A3" s="160" t="s">
        <v>55</v>
      </c>
      <c r="B3" s="162" t="s">
        <v>358</v>
      </c>
      <c r="C3" s="163"/>
      <c r="D3" s="163"/>
      <c r="E3" s="163"/>
      <c r="F3" s="163"/>
      <c r="G3" s="164"/>
      <c r="H3" s="165"/>
      <c r="J3" s="165"/>
    </row>
    <row r="4" ht="30" customHeight="1" spans="1:8">
      <c r="A4" s="160">
        <v>1.1</v>
      </c>
      <c r="B4" s="166" t="s">
        <v>1316</v>
      </c>
      <c r="C4" s="163"/>
      <c r="D4" s="163"/>
      <c r="E4" s="163"/>
      <c r="F4" s="163"/>
      <c r="G4" s="164"/>
      <c r="H4" s="165"/>
    </row>
    <row r="5" ht="30" customHeight="1" spans="1:7">
      <c r="A5" s="160" t="s">
        <v>59</v>
      </c>
      <c r="B5" s="162" t="s">
        <v>360</v>
      </c>
      <c r="C5" s="163"/>
      <c r="D5" s="163"/>
      <c r="E5" s="163"/>
      <c r="F5" s="163"/>
      <c r="G5" s="164"/>
    </row>
    <row r="6" ht="30" customHeight="1" spans="1:7">
      <c r="A6" s="160">
        <v>2.1</v>
      </c>
      <c r="B6" s="167" t="s">
        <v>361</v>
      </c>
      <c r="C6" s="163"/>
      <c r="D6" s="163"/>
      <c r="E6" s="163"/>
      <c r="F6" s="163"/>
      <c r="G6" s="167" t="s">
        <v>3606</v>
      </c>
    </row>
    <row r="7" ht="30" customHeight="1" spans="1:7">
      <c r="A7" s="160">
        <v>2.2</v>
      </c>
      <c r="B7" s="167" t="s">
        <v>363</v>
      </c>
      <c r="C7" s="163"/>
      <c r="D7" s="163"/>
      <c r="E7" s="163"/>
      <c r="F7" s="163"/>
      <c r="G7" s="167" t="s">
        <v>3252</v>
      </c>
    </row>
    <row r="8" ht="30" customHeight="1" spans="1:7">
      <c r="A8" s="160" t="s">
        <v>86</v>
      </c>
      <c r="B8" s="162" t="s">
        <v>344</v>
      </c>
      <c r="C8" s="163"/>
      <c r="D8" s="163"/>
      <c r="E8" s="163"/>
      <c r="F8" s="163"/>
      <c r="G8" s="167"/>
    </row>
    <row r="9" ht="30" customHeight="1" spans="1:8">
      <c r="A9" s="160">
        <v>3.1</v>
      </c>
      <c r="B9" s="162" t="s">
        <v>365</v>
      </c>
      <c r="C9" s="163"/>
      <c r="D9" s="163"/>
      <c r="E9" s="163"/>
      <c r="F9" s="163"/>
      <c r="G9" s="167" t="s">
        <v>3607</v>
      </c>
      <c r="H9" s="168"/>
    </row>
    <row r="10" ht="30" customHeight="1" spans="1:7">
      <c r="A10" s="160">
        <v>3.2</v>
      </c>
      <c r="B10" s="166" t="s">
        <v>367</v>
      </c>
      <c r="C10" s="163"/>
      <c r="D10" s="163"/>
      <c r="E10" s="163"/>
      <c r="F10" s="163">
        <v>277449.79</v>
      </c>
      <c r="G10" s="169" t="s">
        <v>368</v>
      </c>
    </row>
    <row r="11" customFormat="1" ht="30" customHeight="1" spans="1:8">
      <c r="A11" s="160">
        <v>3.3</v>
      </c>
      <c r="B11" s="162" t="s">
        <v>369</v>
      </c>
      <c r="C11" s="163">
        <f>458715.6+342964.97</f>
        <v>801680.57</v>
      </c>
      <c r="D11" s="163"/>
      <c r="E11" s="163"/>
      <c r="F11" s="163">
        <f>SUM(C11:E11)</f>
        <v>801680.57</v>
      </c>
      <c r="G11" s="169" t="s">
        <v>3608</v>
      </c>
      <c r="H11" s="168"/>
    </row>
    <row r="12" ht="30" customHeight="1" spans="1:7">
      <c r="A12" s="160" t="s">
        <v>129</v>
      </c>
      <c r="B12" s="162" t="s">
        <v>371</v>
      </c>
      <c r="C12" s="163"/>
      <c r="D12" s="163"/>
      <c r="E12" s="163"/>
      <c r="F12" s="163"/>
      <c r="G12" s="164" t="s">
        <v>372</v>
      </c>
    </row>
    <row r="13" ht="30" customHeight="1" spans="1:7">
      <c r="A13" s="160" t="s">
        <v>132</v>
      </c>
      <c r="B13" s="162" t="s">
        <v>373</v>
      </c>
      <c r="C13" s="163"/>
      <c r="D13" s="163"/>
      <c r="E13" s="163"/>
      <c r="F13" s="163"/>
      <c r="G13" s="164"/>
    </row>
    <row r="14" ht="30" customHeight="1" spans="1:7">
      <c r="A14" s="170"/>
      <c r="B14" s="170"/>
      <c r="C14" s="171"/>
      <c r="D14" s="171"/>
      <c r="E14" s="170"/>
      <c r="F14" s="170"/>
      <c r="G14" s="170"/>
    </row>
    <row r="15" ht="30" customHeight="1"/>
    <row r="17" spans="3:6">
      <c r="C17" s="165"/>
      <c r="D17" s="165"/>
      <c r="E17" s="165"/>
      <c r="F17" s="165"/>
    </row>
    <row r="18" spans="3:6">
      <c r="C18" s="165"/>
      <c r="D18" s="165"/>
      <c r="E18" s="165"/>
      <c r="F18" s="165"/>
    </row>
    <row r="19" spans="3:6">
      <c r="C19" s="165"/>
      <c r="D19" s="165"/>
      <c r="E19" s="165"/>
      <c r="F19" s="165"/>
    </row>
  </sheetData>
  <mergeCells count="1">
    <mergeCell ref="A1:G1"/>
  </mergeCells>
  <printOptions horizontalCentered="1"/>
  <pageMargins left="0.590277777777778" right="0.590277777777778" top="0.590277777777778" bottom="0.590277777777778" header="0.511805555555556" footer="0.393055555555556"/>
  <pageSetup paperSize="9" orientation="landscape" horizontalDpi="600"/>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outlinePr summaryBelow="0" summaryRight="0"/>
  </sheetPr>
  <dimension ref="A1:K354"/>
  <sheetViews>
    <sheetView showGridLines="0" view="pageBreakPreview" zoomScaleNormal="100" workbookViewId="0">
      <pane ySplit="3" topLeftCell="A4" activePane="bottomLeft" state="frozen"/>
      <selection/>
      <selection pane="bottomLeft" activeCell="J358" sqref="J358"/>
    </sheetView>
  </sheetViews>
  <sheetFormatPr defaultColWidth="6.75833333333333" defaultRowHeight="11.25"/>
  <cols>
    <col min="1" max="1" width="4.63333333333333" style="121" customWidth="1"/>
    <col min="2" max="2" width="6.63333333333333" style="121" customWidth="1"/>
    <col min="3" max="3" width="20.6333333333333" style="121" customWidth="1"/>
    <col min="4" max="4" width="59.6333333333333" style="121" customWidth="1"/>
    <col min="5" max="5" width="4.63333333333333" style="121" customWidth="1"/>
    <col min="6" max="6" width="8.63333333333333" style="124" customWidth="1"/>
    <col min="7" max="7" width="8.63333333333333" style="125" customWidth="1"/>
    <col min="8" max="8" width="12.6333333333333" style="125" customWidth="1"/>
    <col min="9" max="9" width="10.6333333333333" style="125" customWidth="1"/>
    <col min="10" max="10" width="10.1333333333333" style="121"/>
    <col min="11" max="11" width="14.5583333333333" style="121" customWidth="1"/>
    <col min="12" max="12" width="13.6333333333333" style="121" customWidth="1"/>
    <col min="13" max="13" width="13.6666666666667" style="121" customWidth="1"/>
    <col min="14" max="16384" width="6.75833333333333" style="121"/>
  </cols>
  <sheetData>
    <row r="1" s="121" customFormat="1" ht="25" customHeight="1" spans="1:9">
      <c r="A1" s="126" t="s">
        <v>374</v>
      </c>
      <c r="B1" s="126"/>
      <c r="C1" s="126"/>
      <c r="D1" s="126"/>
      <c r="E1" s="126"/>
      <c r="F1" s="127"/>
      <c r="G1" s="128"/>
      <c r="H1" s="129"/>
      <c r="I1" s="129"/>
    </row>
    <row r="2" s="121" customFormat="1" ht="20" customHeight="1" spans="1:9">
      <c r="A2" s="130" t="s">
        <v>3609</v>
      </c>
      <c r="B2" s="130"/>
      <c r="C2" s="130"/>
      <c r="D2" s="130"/>
      <c r="E2" s="130"/>
      <c r="F2" s="131"/>
      <c r="G2" s="132"/>
      <c r="H2" s="133"/>
      <c r="I2" s="133"/>
    </row>
    <row r="3" s="121" customFormat="1" ht="30" customHeight="1" spans="1:10">
      <c r="A3" s="134" t="s">
        <v>39</v>
      </c>
      <c r="B3" s="134" t="s">
        <v>376</v>
      </c>
      <c r="C3" s="134" t="s">
        <v>326</v>
      </c>
      <c r="D3" s="134" t="s">
        <v>377</v>
      </c>
      <c r="E3" s="134" t="s">
        <v>378</v>
      </c>
      <c r="F3" s="135" t="s">
        <v>4</v>
      </c>
      <c r="G3" s="136" t="s">
        <v>379</v>
      </c>
      <c r="H3" s="136" t="s">
        <v>380</v>
      </c>
      <c r="I3" s="136" t="s">
        <v>381</v>
      </c>
      <c r="J3" s="146"/>
    </row>
    <row r="4" s="122" customFormat="1" ht="20" customHeight="1" spans="1:9">
      <c r="A4" s="137" t="s">
        <v>55</v>
      </c>
      <c r="B4" s="137"/>
      <c r="C4" s="138" t="s">
        <v>3610</v>
      </c>
      <c r="D4" s="137"/>
      <c r="E4" s="137"/>
      <c r="F4" s="139"/>
      <c r="G4" s="139"/>
      <c r="H4" s="140"/>
      <c r="I4" s="140"/>
    </row>
    <row r="5" s="121" customFormat="1" ht="20" customHeight="1" outlineLevel="1" spans="1:9">
      <c r="A5" s="141"/>
      <c r="B5" s="141" t="s">
        <v>2171</v>
      </c>
      <c r="C5" s="141" t="s">
        <v>3611</v>
      </c>
      <c r="D5" s="141"/>
      <c r="E5" s="141"/>
      <c r="F5" s="142"/>
      <c r="G5" s="142"/>
      <c r="H5" s="143"/>
      <c r="I5" s="142"/>
    </row>
    <row r="6" s="121" customFormat="1" ht="20" customHeight="1" outlineLevel="2" spans="1:9">
      <c r="A6" s="134"/>
      <c r="B6" s="134"/>
      <c r="C6" s="134" t="s">
        <v>3612</v>
      </c>
      <c r="D6" s="134"/>
      <c r="E6" s="134"/>
      <c r="F6" s="136"/>
      <c r="G6" s="136"/>
      <c r="H6" s="144"/>
      <c r="I6" s="136"/>
    </row>
    <row r="7" s="121" customFormat="1" ht="48" outlineLevel="3" spans="1:9">
      <c r="A7" s="134">
        <v>1</v>
      </c>
      <c r="B7" s="134" t="s">
        <v>3613</v>
      </c>
      <c r="C7" s="134" t="s">
        <v>3614</v>
      </c>
      <c r="D7" s="145" t="s">
        <v>3615</v>
      </c>
      <c r="E7" s="134" t="s">
        <v>417</v>
      </c>
      <c r="F7" s="144">
        <v>277.35</v>
      </c>
      <c r="G7" s="144"/>
      <c r="H7" s="144"/>
      <c r="I7" s="144"/>
    </row>
    <row r="8" s="121" customFormat="1" ht="48" outlineLevel="3" spans="1:9">
      <c r="A8" s="134">
        <v>2</v>
      </c>
      <c r="B8" s="134" t="s">
        <v>3616</v>
      </c>
      <c r="C8" s="134" t="s">
        <v>3617</v>
      </c>
      <c r="D8" s="145" t="s">
        <v>3618</v>
      </c>
      <c r="E8" s="134" t="s">
        <v>417</v>
      </c>
      <c r="F8" s="144">
        <v>296.8</v>
      </c>
      <c r="G8" s="144"/>
      <c r="H8" s="144"/>
      <c r="I8" s="144"/>
    </row>
    <row r="9" s="121" customFormat="1" ht="48" outlineLevel="3" spans="1:9">
      <c r="A9" s="134">
        <v>3</v>
      </c>
      <c r="B9" s="134" t="s">
        <v>3619</v>
      </c>
      <c r="C9" s="134" t="s">
        <v>3620</v>
      </c>
      <c r="D9" s="145" t="s">
        <v>3621</v>
      </c>
      <c r="E9" s="134" t="s">
        <v>417</v>
      </c>
      <c r="F9" s="144">
        <v>1177.92</v>
      </c>
      <c r="G9" s="144"/>
      <c r="H9" s="144"/>
      <c r="I9" s="144"/>
    </row>
    <row r="10" s="121" customFormat="1" ht="60" outlineLevel="3" spans="1:9">
      <c r="A10" s="134">
        <v>4</v>
      </c>
      <c r="B10" s="134" t="s">
        <v>411</v>
      </c>
      <c r="C10" s="134" t="s">
        <v>3622</v>
      </c>
      <c r="D10" s="145" t="s">
        <v>3623</v>
      </c>
      <c r="E10" s="134" t="s">
        <v>386</v>
      </c>
      <c r="F10" s="144">
        <v>175.21</v>
      </c>
      <c r="G10" s="144"/>
      <c r="H10" s="144"/>
      <c r="I10" s="144"/>
    </row>
    <row r="11" s="121" customFormat="1" ht="24" outlineLevel="3" spans="1:9">
      <c r="A11" s="134">
        <v>5</v>
      </c>
      <c r="B11" s="134" t="s">
        <v>3624</v>
      </c>
      <c r="C11" s="134" t="s">
        <v>3625</v>
      </c>
      <c r="D11" s="145" t="s">
        <v>3626</v>
      </c>
      <c r="E11" s="134" t="s">
        <v>386</v>
      </c>
      <c r="F11" s="144">
        <v>262.81</v>
      </c>
      <c r="G11" s="144"/>
      <c r="H11" s="144"/>
      <c r="I11" s="144"/>
    </row>
    <row r="12" s="121" customFormat="1" ht="24" outlineLevel="3" spans="1:11">
      <c r="A12" s="134">
        <v>6</v>
      </c>
      <c r="B12" s="134" t="s">
        <v>3627</v>
      </c>
      <c r="C12" s="134" t="s">
        <v>3628</v>
      </c>
      <c r="D12" s="145" t="s">
        <v>3629</v>
      </c>
      <c r="E12" s="134" t="s">
        <v>417</v>
      </c>
      <c r="F12" s="144">
        <v>1752.07</v>
      </c>
      <c r="G12" s="144"/>
      <c r="H12" s="144"/>
      <c r="I12" s="144"/>
      <c r="K12" s="147"/>
    </row>
    <row r="13" s="121" customFormat="1" ht="20" customHeight="1" outlineLevel="2" spans="1:9">
      <c r="A13" s="134"/>
      <c r="B13" s="134"/>
      <c r="C13" s="134" t="s">
        <v>3630</v>
      </c>
      <c r="D13" s="134"/>
      <c r="E13" s="134"/>
      <c r="F13" s="136"/>
      <c r="G13" s="136"/>
      <c r="H13" s="144"/>
      <c r="I13" s="136"/>
    </row>
    <row r="14" s="121" customFormat="1" ht="60" outlineLevel="3" spans="1:9">
      <c r="A14" s="134">
        <v>7</v>
      </c>
      <c r="B14" s="134" t="s">
        <v>3631</v>
      </c>
      <c r="C14" s="134" t="s">
        <v>3632</v>
      </c>
      <c r="D14" s="145" t="s">
        <v>3633</v>
      </c>
      <c r="E14" s="134" t="s">
        <v>417</v>
      </c>
      <c r="F14" s="144">
        <v>478.33</v>
      </c>
      <c r="G14" s="144"/>
      <c r="H14" s="144"/>
      <c r="I14" s="144"/>
    </row>
    <row r="15" s="121" customFormat="1" ht="60" outlineLevel="3" spans="1:9">
      <c r="A15" s="134">
        <v>8</v>
      </c>
      <c r="B15" s="134" t="s">
        <v>3634</v>
      </c>
      <c r="C15" s="134" t="s">
        <v>3622</v>
      </c>
      <c r="D15" s="145" t="s">
        <v>3623</v>
      </c>
      <c r="E15" s="134" t="s">
        <v>386</v>
      </c>
      <c r="F15" s="144">
        <v>47.83</v>
      </c>
      <c r="G15" s="144"/>
      <c r="H15" s="144"/>
      <c r="I15" s="144"/>
    </row>
    <row r="16" s="121" customFormat="1" ht="24" outlineLevel="3" spans="1:9">
      <c r="A16" s="134">
        <v>9</v>
      </c>
      <c r="B16" s="134" t="s">
        <v>3635</v>
      </c>
      <c r="C16" s="134" t="s">
        <v>3625</v>
      </c>
      <c r="D16" s="145" t="s">
        <v>3626</v>
      </c>
      <c r="E16" s="134" t="s">
        <v>386</v>
      </c>
      <c r="F16" s="144">
        <v>71.75</v>
      </c>
      <c r="G16" s="144"/>
      <c r="H16" s="144"/>
      <c r="I16" s="144"/>
    </row>
    <row r="17" s="121" customFormat="1" ht="24" outlineLevel="3" spans="1:11">
      <c r="A17" s="134">
        <v>10</v>
      </c>
      <c r="B17" s="134" t="s">
        <v>3636</v>
      </c>
      <c r="C17" s="134" t="s">
        <v>3628</v>
      </c>
      <c r="D17" s="145" t="s">
        <v>3629</v>
      </c>
      <c r="E17" s="134" t="s">
        <v>417</v>
      </c>
      <c r="F17" s="144">
        <v>478.33</v>
      </c>
      <c r="G17" s="144"/>
      <c r="H17" s="144"/>
      <c r="I17" s="144"/>
      <c r="K17" s="147"/>
    </row>
    <row r="18" s="121" customFormat="1" ht="20" customHeight="1" outlineLevel="1" spans="1:11">
      <c r="A18" s="141"/>
      <c r="B18" s="141"/>
      <c r="C18" s="141" t="s">
        <v>3637</v>
      </c>
      <c r="D18" s="141"/>
      <c r="E18" s="141"/>
      <c r="F18" s="142"/>
      <c r="G18" s="142"/>
      <c r="H18" s="143"/>
      <c r="I18" s="142"/>
      <c r="K18" s="147"/>
    </row>
    <row r="19" s="121" customFormat="1" ht="20" customHeight="1" outlineLevel="2" spans="1:9">
      <c r="A19" s="134"/>
      <c r="B19" s="134"/>
      <c r="C19" s="134" t="s">
        <v>3638</v>
      </c>
      <c r="D19" s="134"/>
      <c r="E19" s="134"/>
      <c r="F19" s="136"/>
      <c r="G19" s="136"/>
      <c r="H19" s="144"/>
      <c r="I19" s="136"/>
    </row>
    <row r="20" s="121" customFormat="1" ht="48" outlineLevel="3" spans="1:9">
      <c r="A20" s="134">
        <v>11</v>
      </c>
      <c r="B20" s="134" t="s">
        <v>3639</v>
      </c>
      <c r="C20" s="134" t="s">
        <v>3640</v>
      </c>
      <c r="D20" s="145" t="s">
        <v>3641</v>
      </c>
      <c r="E20" s="134" t="s">
        <v>417</v>
      </c>
      <c r="F20" s="144">
        <v>3550.02</v>
      </c>
      <c r="G20" s="144"/>
      <c r="H20" s="144"/>
      <c r="I20" s="144"/>
    </row>
    <row r="21" s="121" customFormat="1" ht="48" outlineLevel="3" spans="1:9">
      <c r="A21" s="134">
        <v>12</v>
      </c>
      <c r="B21" s="134" t="s">
        <v>3642</v>
      </c>
      <c r="C21" s="134" t="s">
        <v>3643</v>
      </c>
      <c r="D21" s="145" t="s">
        <v>3644</v>
      </c>
      <c r="E21" s="134" t="s">
        <v>417</v>
      </c>
      <c r="F21" s="144">
        <v>676.19</v>
      </c>
      <c r="G21" s="144"/>
      <c r="H21" s="144"/>
      <c r="I21" s="144"/>
    </row>
    <row r="22" s="121" customFormat="1" ht="60" outlineLevel="3" spans="1:9">
      <c r="A22" s="134">
        <v>13</v>
      </c>
      <c r="B22" s="134" t="s">
        <v>3645</v>
      </c>
      <c r="C22" s="134" t="s">
        <v>3646</v>
      </c>
      <c r="D22" s="145" t="s">
        <v>3647</v>
      </c>
      <c r="E22" s="134" t="s">
        <v>386</v>
      </c>
      <c r="F22" s="144">
        <v>422.62</v>
      </c>
      <c r="G22" s="144"/>
      <c r="H22" s="144"/>
      <c r="I22" s="144"/>
    </row>
    <row r="23" s="121" customFormat="1" ht="24" outlineLevel="3" spans="1:9">
      <c r="A23" s="134">
        <v>14</v>
      </c>
      <c r="B23" s="134" t="s">
        <v>3648</v>
      </c>
      <c r="C23" s="134" t="s">
        <v>3625</v>
      </c>
      <c r="D23" s="145" t="s">
        <v>3626</v>
      </c>
      <c r="E23" s="134" t="s">
        <v>386</v>
      </c>
      <c r="F23" s="144">
        <v>633.93</v>
      </c>
      <c r="G23" s="144"/>
      <c r="H23" s="144"/>
      <c r="I23" s="144"/>
    </row>
    <row r="24" s="121" customFormat="1" ht="24" outlineLevel="3" spans="1:11">
      <c r="A24" s="134">
        <v>15</v>
      </c>
      <c r="B24" s="134" t="s">
        <v>3649</v>
      </c>
      <c r="C24" s="134" t="s">
        <v>3650</v>
      </c>
      <c r="D24" s="145" t="s">
        <v>3651</v>
      </c>
      <c r="E24" s="134" t="s">
        <v>417</v>
      </c>
      <c r="F24" s="144">
        <v>4226.21</v>
      </c>
      <c r="G24" s="144"/>
      <c r="H24" s="144"/>
      <c r="I24" s="144"/>
      <c r="K24" s="147"/>
    </row>
    <row r="25" s="121" customFormat="1" ht="20" customHeight="1" outlineLevel="2" spans="1:9">
      <c r="A25" s="134"/>
      <c r="B25" s="134"/>
      <c r="C25" s="134" t="s">
        <v>3652</v>
      </c>
      <c r="D25" s="134"/>
      <c r="E25" s="134"/>
      <c r="F25" s="136"/>
      <c r="G25" s="136"/>
      <c r="H25" s="144"/>
      <c r="I25" s="136"/>
    </row>
    <row r="26" s="121" customFormat="1" ht="48" outlineLevel="3" spans="1:9">
      <c r="A26" s="134">
        <v>16</v>
      </c>
      <c r="B26" s="134" t="s">
        <v>3653</v>
      </c>
      <c r="C26" s="134" t="s">
        <v>3654</v>
      </c>
      <c r="D26" s="145" t="s">
        <v>3655</v>
      </c>
      <c r="E26" s="134" t="s">
        <v>417</v>
      </c>
      <c r="F26" s="144">
        <v>102.41</v>
      </c>
      <c r="G26" s="144"/>
      <c r="H26" s="144"/>
      <c r="I26" s="144"/>
    </row>
    <row r="27" s="121" customFormat="1" ht="48" outlineLevel="3" spans="1:9">
      <c r="A27" s="134">
        <v>17</v>
      </c>
      <c r="B27" s="134" t="s">
        <v>3656</v>
      </c>
      <c r="C27" s="134" t="s">
        <v>3657</v>
      </c>
      <c r="D27" s="145" t="s">
        <v>3658</v>
      </c>
      <c r="E27" s="134" t="s">
        <v>417</v>
      </c>
      <c r="F27" s="144">
        <v>102.41</v>
      </c>
      <c r="G27" s="144"/>
      <c r="H27" s="144"/>
      <c r="I27" s="144"/>
    </row>
    <row r="28" s="121" customFormat="1" ht="60" outlineLevel="3" spans="1:9">
      <c r="A28" s="134">
        <v>18</v>
      </c>
      <c r="B28" s="134" t="s">
        <v>3659</v>
      </c>
      <c r="C28" s="134" t="s">
        <v>3646</v>
      </c>
      <c r="D28" s="145" t="s">
        <v>3647</v>
      </c>
      <c r="E28" s="134" t="s">
        <v>386</v>
      </c>
      <c r="F28" s="144">
        <v>20.48</v>
      </c>
      <c r="G28" s="144"/>
      <c r="H28" s="144"/>
      <c r="I28" s="144"/>
    </row>
    <row r="29" s="121" customFormat="1" ht="24" outlineLevel="3" spans="1:9">
      <c r="A29" s="134">
        <v>19</v>
      </c>
      <c r="B29" s="134" t="s">
        <v>3660</v>
      </c>
      <c r="C29" s="134" t="s">
        <v>3625</v>
      </c>
      <c r="D29" s="145" t="s">
        <v>3626</v>
      </c>
      <c r="E29" s="134" t="s">
        <v>386</v>
      </c>
      <c r="F29" s="144">
        <v>30.72</v>
      </c>
      <c r="G29" s="144"/>
      <c r="H29" s="144"/>
      <c r="I29" s="144"/>
    </row>
    <row r="30" s="121" customFormat="1" ht="24" outlineLevel="3" spans="1:11">
      <c r="A30" s="134">
        <v>20</v>
      </c>
      <c r="B30" s="134" t="s">
        <v>3661</v>
      </c>
      <c r="C30" s="134" t="s">
        <v>3650</v>
      </c>
      <c r="D30" s="145" t="s">
        <v>3651</v>
      </c>
      <c r="E30" s="134" t="s">
        <v>417</v>
      </c>
      <c r="F30" s="144">
        <v>204.81</v>
      </c>
      <c r="G30" s="144"/>
      <c r="H30" s="144"/>
      <c r="I30" s="144"/>
      <c r="K30" s="147"/>
    </row>
    <row r="31" s="121" customFormat="1" ht="20" customHeight="1" outlineLevel="2" spans="1:9">
      <c r="A31" s="134"/>
      <c r="B31" s="134"/>
      <c r="C31" s="134" t="s">
        <v>3630</v>
      </c>
      <c r="D31" s="134"/>
      <c r="E31" s="134"/>
      <c r="F31" s="136"/>
      <c r="G31" s="136"/>
      <c r="H31" s="144"/>
      <c r="I31" s="136"/>
    </row>
    <row r="32" s="121" customFormat="1" ht="48" outlineLevel="3" spans="1:9">
      <c r="A32" s="134">
        <v>21</v>
      </c>
      <c r="B32" s="134" t="s">
        <v>3662</v>
      </c>
      <c r="C32" s="134" t="s">
        <v>3663</v>
      </c>
      <c r="D32" s="145" t="s">
        <v>3664</v>
      </c>
      <c r="E32" s="134" t="s">
        <v>417</v>
      </c>
      <c r="F32" s="144">
        <v>405.56</v>
      </c>
      <c r="G32" s="144"/>
      <c r="H32" s="144"/>
      <c r="I32" s="144"/>
    </row>
    <row r="33" s="121" customFormat="1" ht="60" outlineLevel="3" spans="1:9">
      <c r="A33" s="134">
        <v>22</v>
      </c>
      <c r="B33" s="134" t="s">
        <v>3665</v>
      </c>
      <c r="C33" s="134" t="s">
        <v>3646</v>
      </c>
      <c r="D33" s="145" t="s">
        <v>3647</v>
      </c>
      <c r="E33" s="134" t="s">
        <v>386</v>
      </c>
      <c r="F33" s="144">
        <v>40.55</v>
      </c>
      <c r="G33" s="144"/>
      <c r="H33" s="144"/>
      <c r="I33" s="144"/>
    </row>
    <row r="34" s="121" customFormat="1" ht="24" outlineLevel="3" spans="1:9">
      <c r="A34" s="134">
        <v>23</v>
      </c>
      <c r="B34" s="134" t="s">
        <v>3666</v>
      </c>
      <c r="C34" s="134" t="s">
        <v>3625</v>
      </c>
      <c r="D34" s="145" t="s">
        <v>3626</v>
      </c>
      <c r="E34" s="134" t="s">
        <v>386</v>
      </c>
      <c r="F34" s="144">
        <v>60.83</v>
      </c>
      <c r="G34" s="144"/>
      <c r="H34" s="144"/>
      <c r="I34" s="144"/>
    </row>
    <row r="35" s="121" customFormat="1" ht="24" outlineLevel="3" spans="1:11">
      <c r="A35" s="134">
        <v>24</v>
      </c>
      <c r="B35" s="134" t="s">
        <v>3667</v>
      </c>
      <c r="C35" s="134" t="s">
        <v>3650</v>
      </c>
      <c r="D35" s="145" t="s">
        <v>3651</v>
      </c>
      <c r="E35" s="134" t="s">
        <v>417</v>
      </c>
      <c r="F35" s="144">
        <v>405.56</v>
      </c>
      <c r="G35" s="144"/>
      <c r="H35" s="144"/>
      <c r="I35" s="144"/>
      <c r="K35" s="147"/>
    </row>
    <row r="36" s="121" customFormat="1" ht="20" customHeight="1" outlineLevel="1" spans="1:11">
      <c r="A36" s="141"/>
      <c r="B36" s="141"/>
      <c r="C36" s="141" t="s">
        <v>3668</v>
      </c>
      <c r="D36" s="141"/>
      <c r="E36" s="141"/>
      <c r="F36" s="142"/>
      <c r="G36" s="142"/>
      <c r="H36" s="143"/>
      <c r="I36" s="142"/>
      <c r="K36" s="147"/>
    </row>
    <row r="37" s="121" customFormat="1" ht="20" customHeight="1" outlineLevel="2" spans="1:9">
      <c r="A37" s="134"/>
      <c r="B37" s="134"/>
      <c r="C37" s="134" t="s">
        <v>3612</v>
      </c>
      <c r="D37" s="134"/>
      <c r="E37" s="134"/>
      <c r="F37" s="136"/>
      <c r="G37" s="136"/>
      <c r="H37" s="144"/>
      <c r="I37" s="136"/>
    </row>
    <row r="38" s="121" customFormat="1" ht="48" outlineLevel="3" spans="1:9">
      <c r="A38" s="134">
        <v>25</v>
      </c>
      <c r="B38" s="134" t="s">
        <v>3669</v>
      </c>
      <c r="C38" s="134" t="s">
        <v>3614</v>
      </c>
      <c r="D38" s="145" t="s">
        <v>3670</v>
      </c>
      <c r="E38" s="134" t="s">
        <v>417</v>
      </c>
      <c r="F38" s="144">
        <v>203.83</v>
      </c>
      <c r="G38" s="144"/>
      <c r="H38" s="144"/>
      <c r="I38" s="144"/>
    </row>
    <row r="39" s="121" customFormat="1" ht="48" outlineLevel="3" spans="1:9">
      <c r="A39" s="134">
        <v>26</v>
      </c>
      <c r="B39" s="134" t="s">
        <v>3671</v>
      </c>
      <c r="C39" s="134" t="s">
        <v>3617</v>
      </c>
      <c r="D39" s="145" t="s">
        <v>3672</v>
      </c>
      <c r="E39" s="134" t="s">
        <v>417</v>
      </c>
      <c r="F39" s="144">
        <v>218.12</v>
      </c>
      <c r="G39" s="144"/>
      <c r="H39" s="144"/>
      <c r="I39" s="144"/>
    </row>
    <row r="40" s="121" customFormat="1" ht="48" outlineLevel="3" spans="1:9">
      <c r="A40" s="134">
        <v>27</v>
      </c>
      <c r="B40" s="134" t="s">
        <v>3673</v>
      </c>
      <c r="C40" s="134" t="s">
        <v>3620</v>
      </c>
      <c r="D40" s="145" t="s">
        <v>3674</v>
      </c>
      <c r="E40" s="134" t="s">
        <v>417</v>
      </c>
      <c r="F40" s="144">
        <v>865.65</v>
      </c>
      <c r="G40" s="144"/>
      <c r="H40" s="144"/>
      <c r="I40" s="144"/>
    </row>
    <row r="41" s="121" customFormat="1" ht="60" outlineLevel="3" spans="1:9">
      <c r="A41" s="134">
        <v>28</v>
      </c>
      <c r="B41" s="134" t="s">
        <v>3675</v>
      </c>
      <c r="C41" s="134" t="s">
        <v>3676</v>
      </c>
      <c r="D41" s="145" t="s">
        <v>3647</v>
      </c>
      <c r="E41" s="134" t="s">
        <v>386</v>
      </c>
      <c r="F41" s="144">
        <v>257.52</v>
      </c>
      <c r="G41" s="144"/>
      <c r="H41" s="144"/>
      <c r="I41" s="144"/>
    </row>
    <row r="42" s="121" customFormat="1" ht="48" outlineLevel="3" spans="1:9">
      <c r="A42" s="134">
        <v>29</v>
      </c>
      <c r="B42" s="134" t="s">
        <v>405</v>
      </c>
      <c r="C42" s="134" t="s">
        <v>501</v>
      </c>
      <c r="D42" s="145" t="s">
        <v>3677</v>
      </c>
      <c r="E42" s="134" t="s">
        <v>408</v>
      </c>
      <c r="F42" s="144">
        <v>12.71</v>
      </c>
      <c r="G42" s="144"/>
      <c r="H42" s="144"/>
      <c r="I42" s="144"/>
    </row>
    <row r="43" s="121" customFormat="1" ht="24" outlineLevel="3" spans="1:9">
      <c r="A43" s="134">
        <v>30</v>
      </c>
      <c r="B43" s="134" t="s">
        <v>3678</v>
      </c>
      <c r="C43" s="134" t="s">
        <v>3679</v>
      </c>
      <c r="D43" s="145" t="s">
        <v>3680</v>
      </c>
      <c r="E43" s="134" t="s">
        <v>386</v>
      </c>
      <c r="F43" s="144">
        <v>386.28</v>
      </c>
      <c r="G43" s="144"/>
      <c r="H43" s="144"/>
      <c r="I43" s="144"/>
    </row>
    <row r="44" s="121" customFormat="1" ht="24" outlineLevel="3" spans="1:11">
      <c r="A44" s="134">
        <v>31</v>
      </c>
      <c r="B44" s="134" t="s">
        <v>3681</v>
      </c>
      <c r="C44" s="134" t="s">
        <v>3650</v>
      </c>
      <c r="D44" s="145" t="s">
        <v>3651</v>
      </c>
      <c r="E44" s="134" t="s">
        <v>417</v>
      </c>
      <c r="F44" s="144">
        <v>1287.6</v>
      </c>
      <c r="G44" s="144"/>
      <c r="H44" s="144"/>
      <c r="I44" s="144"/>
      <c r="K44" s="147"/>
    </row>
    <row r="45" s="121" customFormat="1" ht="20" customHeight="1" outlineLevel="2" spans="1:9">
      <c r="A45" s="134"/>
      <c r="B45" s="134"/>
      <c r="C45" s="134" t="s">
        <v>3638</v>
      </c>
      <c r="D45" s="134"/>
      <c r="E45" s="134"/>
      <c r="F45" s="136"/>
      <c r="G45" s="136"/>
      <c r="H45" s="144"/>
      <c r="I45" s="136"/>
    </row>
    <row r="46" s="121" customFormat="1" ht="48" outlineLevel="3" spans="1:9">
      <c r="A46" s="134">
        <v>32</v>
      </c>
      <c r="B46" s="134" t="s">
        <v>3682</v>
      </c>
      <c r="C46" s="134" t="s">
        <v>3640</v>
      </c>
      <c r="D46" s="145" t="s">
        <v>3683</v>
      </c>
      <c r="E46" s="134" t="s">
        <v>417</v>
      </c>
      <c r="F46" s="144">
        <v>917.83</v>
      </c>
      <c r="G46" s="144"/>
      <c r="H46" s="144"/>
      <c r="I46" s="144"/>
    </row>
    <row r="47" s="121" customFormat="1" ht="48" outlineLevel="3" spans="1:9">
      <c r="A47" s="134">
        <v>33</v>
      </c>
      <c r="B47" s="134" t="s">
        <v>3684</v>
      </c>
      <c r="C47" s="134" t="s">
        <v>3643</v>
      </c>
      <c r="D47" s="145" t="s">
        <v>3644</v>
      </c>
      <c r="E47" s="134" t="s">
        <v>417</v>
      </c>
      <c r="F47" s="144">
        <v>174.82</v>
      </c>
      <c r="G47" s="144"/>
      <c r="H47" s="144"/>
      <c r="I47" s="144"/>
    </row>
    <row r="48" s="121" customFormat="1" ht="60" outlineLevel="3" spans="1:9">
      <c r="A48" s="134">
        <v>34</v>
      </c>
      <c r="B48" s="134" t="s">
        <v>3685</v>
      </c>
      <c r="C48" s="134" t="s">
        <v>3676</v>
      </c>
      <c r="D48" s="145" t="s">
        <v>3647</v>
      </c>
      <c r="E48" s="134" t="s">
        <v>386</v>
      </c>
      <c r="F48" s="144">
        <v>218.53</v>
      </c>
      <c r="G48" s="144"/>
      <c r="H48" s="144"/>
      <c r="I48" s="144"/>
    </row>
    <row r="49" s="121" customFormat="1" ht="48" outlineLevel="3" spans="1:9">
      <c r="A49" s="134">
        <v>35</v>
      </c>
      <c r="B49" s="134" t="s">
        <v>409</v>
      </c>
      <c r="C49" s="134" t="s">
        <v>501</v>
      </c>
      <c r="D49" s="145" t="s">
        <v>3677</v>
      </c>
      <c r="E49" s="134" t="s">
        <v>408</v>
      </c>
      <c r="F49" s="144">
        <v>10.79</v>
      </c>
      <c r="G49" s="144"/>
      <c r="H49" s="144"/>
      <c r="I49" s="144"/>
    </row>
    <row r="50" s="121" customFormat="1" ht="24" outlineLevel="3" spans="1:9">
      <c r="A50" s="134">
        <v>36</v>
      </c>
      <c r="B50" s="134" t="s">
        <v>3686</v>
      </c>
      <c r="C50" s="134" t="s">
        <v>3679</v>
      </c>
      <c r="D50" s="145" t="s">
        <v>3680</v>
      </c>
      <c r="E50" s="134" t="s">
        <v>386</v>
      </c>
      <c r="F50" s="144">
        <v>327.8</v>
      </c>
      <c r="G50" s="144"/>
      <c r="H50" s="144"/>
      <c r="I50" s="144"/>
    </row>
    <row r="51" s="121" customFormat="1" ht="24" outlineLevel="3" spans="1:11">
      <c r="A51" s="134">
        <v>37</v>
      </c>
      <c r="B51" s="134" t="s">
        <v>3687</v>
      </c>
      <c r="C51" s="134" t="s">
        <v>3650</v>
      </c>
      <c r="D51" s="145" t="s">
        <v>3651</v>
      </c>
      <c r="E51" s="134" t="s">
        <v>417</v>
      </c>
      <c r="F51" s="144">
        <v>1092.65</v>
      </c>
      <c r="G51" s="144"/>
      <c r="H51" s="144"/>
      <c r="I51" s="144"/>
      <c r="K51" s="147"/>
    </row>
    <row r="52" s="121" customFormat="1" ht="20" customHeight="1" outlineLevel="2" spans="1:9">
      <c r="A52" s="134"/>
      <c r="B52" s="134"/>
      <c r="C52" s="134" t="s">
        <v>3630</v>
      </c>
      <c r="D52" s="134"/>
      <c r="E52" s="134"/>
      <c r="F52" s="136"/>
      <c r="G52" s="136"/>
      <c r="H52" s="144"/>
      <c r="I52" s="136"/>
    </row>
    <row r="53" s="121" customFormat="1" ht="60" outlineLevel="3" spans="1:9">
      <c r="A53" s="134">
        <v>38</v>
      </c>
      <c r="B53" s="134" t="s">
        <v>3688</v>
      </c>
      <c r="C53" s="134" t="s">
        <v>3689</v>
      </c>
      <c r="D53" s="145" t="s">
        <v>3690</v>
      </c>
      <c r="E53" s="134" t="s">
        <v>417</v>
      </c>
      <c r="F53" s="144">
        <v>462.85</v>
      </c>
      <c r="G53" s="144"/>
      <c r="H53" s="144"/>
      <c r="I53" s="144"/>
    </row>
    <row r="54" s="121" customFormat="1" ht="60" outlineLevel="3" spans="1:9">
      <c r="A54" s="134">
        <v>39</v>
      </c>
      <c r="B54" s="134" t="s">
        <v>3691</v>
      </c>
      <c r="C54" s="134" t="s">
        <v>3676</v>
      </c>
      <c r="D54" s="145" t="s">
        <v>3647</v>
      </c>
      <c r="E54" s="134" t="s">
        <v>386</v>
      </c>
      <c r="F54" s="144">
        <v>92.57</v>
      </c>
      <c r="G54" s="144"/>
      <c r="H54" s="144"/>
      <c r="I54" s="144"/>
    </row>
    <row r="55" s="121" customFormat="1" ht="48" outlineLevel="3" spans="1:9">
      <c r="A55" s="134">
        <v>40</v>
      </c>
      <c r="B55" s="134" t="s">
        <v>437</v>
      </c>
      <c r="C55" s="134" t="s">
        <v>501</v>
      </c>
      <c r="D55" s="145" t="s">
        <v>3677</v>
      </c>
      <c r="E55" s="134" t="s">
        <v>408</v>
      </c>
      <c r="F55" s="144">
        <v>4.57</v>
      </c>
      <c r="G55" s="144"/>
      <c r="H55" s="144"/>
      <c r="I55" s="144"/>
    </row>
    <row r="56" s="121" customFormat="1" ht="24" outlineLevel="3" spans="1:9">
      <c r="A56" s="134">
        <v>41</v>
      </c>
      <c r="B56" s="134" t="s">
        <v>3692</v>
      </c>
      <c r="C56" s="134" t="s">
        <v>3679</v>
      </c>
      <c r="D56" s="145" t="s">
        <v>3680</v>
      </c>
      <c r="E56" s="134" t="s">
        <v>386</v>
      </c>
      <c r="F56" s="144">
        <v>138.86</v>
      </c>
      <c r="G56" s="144"/>
      <c r="H56" s="144"/>
      <c r="I56" s="144"/>
    </row>
    <row r="57" s="121" customFormat="1" ht="24" outlineLevel="3" spans="1:11">
      <c r="A57" s="134">
        <v>42</v>
      </c>
      <c r="B57" s="134" t="s">
        <v>3693</v>
      </c>
      <c r="C57" s="134" t="s">
        <v>3650</v>
      </c>
      <c r="D57" s="145" t="s">
        <v>3651</v>
      </c>
      <c r="E57" s="134" t="s">
        <v>417</v>
      </c>
      <c r="F57" s="144">
        <v>462.85</v>
      </c>
      <c r="G57" s="144"/>
      <c r="H57" s="144"/>
      <c r="I57" s="144"/>
      <c r="K57" s="147"/>
    </row>
    <row r="58" s="121" customFormat="1" ht="20" customHeight="1" outlineLevel="2" spans="1:9">
      <c r="A58" s="134"/>
      <c r="B58" s="134"/>
      <c r="C58" s="134" t="s">
        <v>3694</v>
      </c>
      <c r="D58" s="134"/>
      <c r="E58" s="134"/>
      <c r="F58" s="136"/>
      <c r="G58" s="136"/>
      <c r="H58" s="144"/>
      <c r="I58" s="136"/>
    </row>
    <row r="59" s="121" customFormat="1" ht="36" outlineLevel="3" spans="1:11">
      <c r="A59" s="134">
        <v>43</v>
      </c>
      <c r="B59" s="134" t="s">
        <v>3695</v>
      </c>
      <c r="C59" s="134" t="s">
        <v>3694</v>
      </c>
      <c r="D59" s="145" t="s">
        <v>3696</v>
      </c>
      <c r="E59" s="134" t="s">
        <v>17</v>
      </c>
      <c r="F59" s="144">
        <v>564</v>
      </c>
      <c r="G59" s="144"/>
      <c r="H59" s="144"/>
      <c r="I59" s="144"/>
      <c r="K59" s="147"/>
    </row>
    <row r="60" s="121" customFormat="1" ht="20" customHeight="1" outlineLevel="1" spans="1:11">
      <c r="A60" s="141"/>
      <c r="B60" s="141"/>
      <c r="C60" s="141" t="s">
        <v>3697</v>
      </c>
      <c r="D60" s="141"/>
      <c r="E60" s="141"/>
      <c r="F60" s="142"/>
      <c r="G60" s="142"/>
      <c r="H60" s="143"/>
      <c r="I60" s="142"/>
      <c r="K60" s="147"/>
    </row>
    <row r="61" s="121" customFormat="1" ht="20" customHeight="1" outlineLevel="2" spans="1:9">
      <c r="A61" s="134"/>
      <c r="B61" s="134"/>
      <c r="C61" s="134" t="s">
        <v>3698</v>
      </c>
      <c r="D61" s="134"/>
      <c r="E61" s="134"/>
      <c r="F61" s="136"/>
      <c r="G61" s="136"/>
      <c r="H61" s="144"/>
      <c r="I61" s="136"/>
    </row>
    <row r="62" s="121" customFormat="1" ht="48" outlineLevel="3" spans="1:9">
      <c r="A62" s="134">
        <v>44</v>
      </c>
      <c r="B62" s="134" t="s">
        <v>3699</v>
      </c>
      <c r="C62" s="134" t="s">
        <v>3614</v>
      </c>
      <c r="D62" s="145" t="s">
        <v>3700</v>
      </c>
      <c r="E62" s="134" t="s">
        <v>417</v>
      </c>
      <c r="F62" s="144">
        <v>5.2</v>
      </c>
      <c r="G62" s="144"/>
      <c r="H62" s="144"/>
      <c r="I62" s="144"/>
    </row>
    <row r="63" s="121" customFormat="1" ht="48" outlineLevel="3" spans="1:9">
      <c r="A63" s="134">
        <v>45</v>
      </c>
      <c r="B63" s="134" t="s">
        <v>3701</v>
      </c>
      <c r="C63" s="134" t="s">
        <v>3617</v>
      </c>
      <c r="D63" s="145" t="s">
        <v>3702</v>
      </c>
      <c r="E63" s="134" t="s">
        <v>417</v>
      </c>
      <c r="F63" s="144">
        <v>5.57</v>
      </c>
      <c r="G63" s="144"/>
      <c r="H63" s="144"/>
      <c r="I63" s="144"/>
    </row>
    <row r="64" s="121" customFormat="1" ht="48" outlineLevel="3" spans="1:9">
      <c r="A64" s="134">
        <v>46</v>
      </c>
      <c r="B64" s="134" t="s">
        <v>3703</v>
      </c>
      <c r="C64" s="134" t="s">
        <v>3620</v>
      </c>
      <c r="D64" s="145" t="s">
        <v>3704</v>
      </c>
      <c r="E64" s="134" t="s">
        <v>417</v>
      </c>
      <c r="F64" s="144">
        <v>22.1</v>
      </c>
      <c r="G64" s="144"/>
      <c r="H64" s="144"/>
      <c r="I64" s="144"/>
    </row>
    <row r="65" s="121" customFormat="1" ht="48" outlineLevel="3" spans="1:9">
      <c r="A65" s="134">
        <v>47</v>
      </c>
      <c r="B65" s="134" t="s">
        <v>3705</v>
      </c>
      <c r="C65" s="134" t="s">
        <v>3620</v>
      </c>
      <c r="D65" s="145" t="s">
        <v>3706</v>
      </c>
      <c r="E65" s="134" t="s">
        <v>417</v>
      </c>
      <c r="F65" s="144">
        <v>190.26</v>
      </c>
      <c r="G65" s="144"/>
      <c r="H65" s="144"/>
      <c r="I65" s="144"/>
    </row>
    <row r="66" s="121" customFormat="1" ht="48" outlineLevel="3" spans="1:9">
      <c r="A66" s="134">
        <v>48</v>
      </c>
      <c r="B66" s="134" t="s">
        <v>3707</v>
      </c>
      <c r="C66" s="134" t="s">
        <v>3643</v>
      </c>
      <c r="D66" s="145" t="s">
        <v>3708</v>
      </c>
      <c r="E66" s="134" t="s">
        <v>417</v>
      </c>
      <c r="F66" s="144">
        <v>36.24</v>
      </c>
      <c r="G66" s="144"/>
      <c r="H66" s="144"/>
      <c r="I66" s="144"/>
    </row>
    <row r="67" s="121" customFormat="1" ht="48" outlineLevel="3" spans="1:9">
      <c r="A67" s="134">
        <v>49</v>
      </c>
      <c r="B67" s="134" t="s">
        <v>3709</v>
      </c>
      <c r="C67" s="134" t="s">
        <v>3710</v>
      </c>
      <c r="D67" s="145" t="s">
        <v>3711</v>
      </c>
      <c r="E67" s="134" t="s">
        <v>417</v>
      </c>
      <c r="F67" s="144">
        <v>16.57</v>
      </c>
      <c r="G67" s="144"/>
      <c r="H67" s="144"/>
      <c r="I67" s="144"/>
    </row>
    <row r="68" s="121" customFormat="1" ht="60" outlineLevel="3" spans="1:9">
      <c r="A68" s="134">
        <v>50</v>
      </c>
      <c r="B68" s="134" t="s">
        <v>3712</v>
      </c>
      <c r="C68" s="134" t="s">
        <v>3622</v>
      </c>
      <c r="D68" s="145" t="s">
        <v>3623</v>
      </c>
      <c r="E68" s="134" t="s">
        <v>386</v>
      </c>
      <c r="F68" s="144">
        <v>4.3</v>
      </c>
      <c r="G68" s="144"/>
      <c r="H68" s="144"/>
      <c r="I68" s="144"/>
    </row>
    <row r="69" s="121" customFormat="1" ht="60" outlineLevel="3" spans="1:9">
      <c r="A69" s="134">
        <v>51</v>
      </c>
      <c r="B69" s="134" t="s">
        <v>3713</v>
      </c>
      <c r="C69" s="134" t="s">
        <v>3714</v>
      </c>
      <c r="D69" s="145" t="s">
        <v>3647</v>
      </c>
      <c r="E69" s="134" t="s">
        <v>386</v>
      </c>
      <c r="F69" s="144">
        <v>29.77</v>
      </c>
      <c r="G69" s="144"/>
      <c r="H69" s="144"/>
      <c r="I69" s="144"/>
    </row>
    <row r="70" s="121" customFormat="1" ht="48" outlineLevel="3" spans="1:9">
      <c r="A70" s="134">
        <v>52</v>
      </c>
      <c r="B70" s="134" t="s">
        <v>619</v>
      </c>
      <c r="C70" s="134" t="s">
        <v>501</v>
      </c>
      <c r="D70" s="145" t="s">
        <v>3677</v>
      </c>
      <c r="E70" s="134" t="s">
        <v>408</v>
      </c>
      <c r="F70" s="144">
        <v>0.64</v>
      </c>
      <c r="G70" s="144"/>
      <c r="H70" s="144"/>
      <c r="I70" s="144"/>
    </row>
    <row r="71" s="121" customFormat="1" ht="24" outlineLevel="3" spans="1:9">
      <c r="A71" s="134">
        <v>53</v>
      </c>
      <c r="B71" s="134" t="s">
        <v>3715</v>
      </c>
      <c r="C71" s="134" t="s">
        <v>3716</v>
      </c>
      <c r="D71" s="145" t="s">
        <v>3717</v>
      </c>
      <c r="E71" s="134" t="s">
        <v>386</v>
      </c>
      <c r="F71" s="144">
        <v>51.12</v>
      </c>
      <c r="G71" s="144"/>
      <c r="H71" s="144"/>
      <c r="I71" s="144"/>
    </row>
    <row r="72" s="121" customFormat="1" ht="24" outlineLevel="3" spans="1:11">
      <c r="A72" s="134">
        <v>54</v>
      </c>
      <c r="B72" s="134" t="s">
        <v>3718</v>
      </c>
      <c r="C72" s="134" t="s">
        <v>3719</v>
      </c>
      <c r="D72" s="145" t="s">
        <v>3720</v>
      </c>
      <c r="E72" s="134" t="s">
        <v>417</v>
      </c>
      <c r="F72" s="144">
        <v>275.94</v>
      </c>
      <c r="G72" s="144"/>
      <c r="H72" s="144"/>
      <c r="I72" s="144"/>
      <c r="K72" s="147"/>
    </row>
    <row r="73" s="121" customFormat="1" ht="20" customHeight="1" outlineLevel="1" spans="1:9">
      <c r="A73" s="141"/>
      <c r="B73" s="141"/>
      <c r="C73" s="141" t="s">
        <v>3721</v>
      </c>
      <c r="D73" s="141"/>
      <c r="E73" s="141"/>
      <c r="F73" s="142"/>
      <c r="G73" s="142"/>
      <c r="H73" s="143"/>
      <c r="I73" s="142"/>
    </row>
    <row r="74" s="121" customFormat="1" ht="120" outlineLevel="3" spans="1:11">
      <c r="A74" s="134">
        <v>55</v>
      </c>
      <c r="B74" s="134" t="s">
        <v>1149</v>
      </c>
      <c r="C74" s="134" t="s">
        <v>3722</v>
      </c>
      <c r="D74" s="145" t="s">
        <v>3723</v>
      </c>
      <c r="E74" s="134" t="s">
        <v>17</v>
      </c>
      <c r="F74" s="144">
        <v>93</v>
      </c>
      <c r="G74" s="144"/>
      <c r="H74" s="144"/>
      <c r="I74" s="144"/>
      <c r="K74" s="147"/>
    </row>
    <row r="75" s="121" customFormat="1" ht="20" customHeight="1" outlineLevel="1" spans="1:9">
      <c r="A75" s="141"/>
      <c r="B75" s="141"/>
      <c r="C75" s="141" t="s">
        <v>3724</v>
      </c>
      <c r="D75" s="141"/>
      <c r="E75" s="141"/>
      <c r="F75" s="142"/>
      <c r="G75" s="142"/>
      <c r="H75" s="143"/>
      <c r="I75" s="142"/>
    </row>
    <row r="76" s="121" customFormat="1" ht="72" outlineLevel="3" spans="1:9">
      <c r="A76" s="134">
        <v>56</v>
      </c>
      <c r="B76" s="134" t="s">
        <v>3725</v>
      </c>
      <c r="C76" s="134" t="s">
        <v>3726</v>
      </c>
      <c r="D76" s="145" t="s">
        <v>3727</v>
      </c>
      <c r="E76" s="134" t="s">
        <v>421</v>
      </c>
      <c r="F76" s="144">
        <v>509.44</v>
      </c>
      <c r="G76" s="144"/>
      <c r="H76" s="144"/>
      <c r="I76" s="144"/>
    </row>
    <row r="77" s="121" customFormat="1" ht="72" outlineLevel="3" spans="1:11">
      <c r="A77" s="134">
        <v>57</v>
      </c>
      <c r="B77" s="134" t="s">
        <v>3728</v>
      </c>
      <c r="C77" s="134" t="s">
        <v>3729</v>
      </c>
      <c r="D77" s="145" t="s">
        <v>3730</v>
      </c>
      <c r="E77" s="134" t="s">
        <v>421</v>
      </c>
      <c r="F77" s="144">
        <v>129.21</v>
      </c>
      <c r="G77" s="144"/>
      <c r="H77" s="144"/>
      <c r="I77" s="144"/>
      <c r="K77" s="147"/>
    </row>
    <row r="78" s="121" customFormat="1" ht="20" customHeight="1" outlineLevel="1" spans="1:9">
      <c r="A78" s="141"/>
      <c r="B78" s="141"/>
      <c r="C78" s="141" t="s">
        <v>3731</v>
      </c>
      <c r="D78" s="141"/>
      <c r="E78" s="141"/>
      <c r="F78" s="142"/>
      <c r="G78" s="142"/>
      <c r="H78" s="143"/>
      <c r="I78" s="142"/>
    </row>
    <row r="79" s="121" customFormat="1" ht="24" outlineLevel="3" spans="1:9">
      <c r="A79" s="134">
        <v>58</v>
      </c>
      <c r="B79" s="134" t="s">
        <v>3732</v>
      </c>
      <c r="C79" s="134" t="s">
        <v>3733</v>
      </c>
      <c r="D79" s="145" t="s">
        <v>3734</v>
      </c>
      <c r="E79" s="134" t="s">
        <v>386</v>
      </c>
      <c r="F79" s="144">
        <v>5.34</v>
      </c>
      <c r="G79" s="144"/>
      <c r="H79" s="144"/>
      <c r="I79" s="144"/>
    </row>
    <row r="80" s="121" customFormat="1" ht="24" outlineLevel="3" spans="1:9">
      <c r="A80" s="134">
        <v>59</v>
      </c>
      <c r="B80" s="134" t="s">
        <v>3735</v>
      </c>
      <c r="C80" s="134" t="s">
        <v>3736</v>
      </c>
      <c r="D80" s="145" t="s">
        <v>3737</v>
      </c>
      <c r="E80" s="134" t="s">
        <v>421</v>
      </c>
      <c r="F80" s="144">
        <v>45.66</v>
      </c>
      <c r="G80" s="144"/>
      <c r="H80" s="144"/>
      <c r="I80" s="144"/>
    </row>
    <row r="81" s="121" customFormat="1" ht="24" outlineLevel="3" spans="1:9">
      <c r="A81" s="134">
        <v>60</v>
      </c>
      <c r="B81" s="134" t="s">
        <v>3738</v>
      </c>
      <c r="C81" s="134" t="s">
        <v>3739</v>
      </c>
      <c r="D81" s="145" t="s">
        <v>3740</v>
      </c>
      <c r="E81" s="134" t="s">
        <v>386</v>
      </c>
      <c r="F81" s="144">
        <v>10.67</v>
      </c>
      <c r="G81" s="144"/>
      <c r="H81" s="144"/>
      <c r="I81" s="144"/>
    </row>
    <row r="82" s="121" customFormat="1" ht="24" outlineLevel="3" spans="1:11">
      <c r="A82" s="134">
        <v>61</v>
      </c>
      <c r="B82" s="134" t="s">
        <v>3741</v>
      </c>
      <c r="C82" s="134" t="s">
        <v>3650</v>
      </c>
      <c r="D82" s="145" t="s">
        <v>3651</v>
      </c>
      <c r="E82" s="134" t="s">
        <v>417</v>
      </c>
      <c r="F82" s="144">
        <v>53.37</v>
      </c>
      <c r="G82" s="144"/>
      <c r="H82" s="144"/>
      <c r="I82" s="144"/>
      <c r="K82" s="147"/>
    </row>
    <row r="83" s="121" customFormat="1" ht="20" customHeight="1" outlineLevel="1" spans="1:11">
      <c r="A83" s="141"/>
      <c r="B83" s="141"/>
      <c r="C83" s="141" t="s">
        <v>3742</v>
      </c>
      <c r="D83" s="141"/>
      <c r="E83" s="141"/>
      <c r="F83" s="142"/>
      <c r="G83" s="142"/>
      <c r="H83" s="143"/>
      <c r="I83" s="142"/>
      <c r="K83" s="147"/>
    </row>
    <row r="84" s="121" customFormat="1" ht="20" customHeight="1" outlineLevel="2" spans="1:9">
      <c r="A84" s="134"/>
      <c r="B84" s="134"/>
      <c r="C84" s="134" t="s">
        <v>3612</v>
      </c>
      <c r="D84" s="134"/>
      <c r="E84" s="134"/>
      <c r="F84" s="136"/>
      <c r="G84" s="136"/>
      <c r="H84" s="144"/>
      <c r="I84" s="136"/>
    </row>
    <row r="85" s="121" customFormat="1" ht="48" outlineLevel="3" spans="1:9">
      <c r="A85" s="134">
        <v>62</v>
      </c>
      <c r="B85" s="134" t="s">
        <v>3743</v>
      </c>
      <c r="C85" s="134" t="s">
        <v>3614</v>
      </c>
      <c r="D85" s="145" t="s">
        <v>3615</v>
      </c>
      <c r="E85" s="134" t="s">
        <v>417</v>
      </c>
      <c r="F85" s="144">
        <v>27.89</v>
      </c>
      <c r="G85" s="144"/>
      <c r="H85" s="144"/>
      <c r="I85" s="144"/>
    </row>
    <row r="86" s="121" customFormat="1" ht="48" outlineLevel="3" spans="1:9">
      <c r="A86" s="134">
        <v>63</v>
      </c>
      <c r="B86" s="134" t="s">
        <v>3744</v>
      </c>
      <c r="C86" s="134" t="s">
        <v>3617</v>
      </c>
      <c r="D86" s="145" t="s">
        <v>3745</v>
      </c>
      <c r="E86" s="134" t="s">
        <v>417</v>
      </c>
      <c r="F86" s="144">
        <v>29.84</v>
      </c>
      <c r="G86" s="144"/>
      <c r="H86" s="144"/>
      <c r="I86" s="144"/>
    </row>
    <row r="87" s="121" customFormat="1" ht="48" outlineLevel="3" spans="1:9">
      <c r="A87" s="134">
        <v>64</v>
      </c>
      <c r="B87" s="134" t="s">
        <v>3746</v>
      </c>
      <c r="C87" s="134" t="s">
        <v>3620</v>
      </c>
      <c r="D87" s="145" t="s">
        <v>3621</v>
      </c>
      <c r="E87" s="134" t="s">
        <v>417</v>
      </c>
      <c r="F87" s="144">
        <v>118.45</v>
      </c>
      <c r="G87" s="144"/>
      <c r="H87" s="144"/>
      <c r="I87" s="144"/>
    </row>
    <row r="88" s="121" customFormat="1" ht="60" outlineLevel="3" spans="1:9">
      <c r="A88" s="134">
        <v>65</v>
      </c>
      <c r="B88" s="134" t="s">
        <v>3747</v>
      </c>
      <c r="C88" s="134" t="s">
        <v>3714</v>
      </c>
      <c r="D88" s="145" t="s">
        <v>3647</v>
      </c>
      <c r="E88" s="134" t="s">
        <v>386</v>
      </c>
      <c r="F88" s="144">
        <v>26.43</v>
      </c>
      <c r="G88" s="144"/>
      <c r="H88" s="144"/>
      <c r="I88" s="144"/>
    </row>
    <row r="89" s="121" customFormat="1" ht="48" outlineLevel="3" spans="1:9">
      <c r="A89" s="134">
        <v>66</v>
      </c>
      <c r="B89" s="134" t="s">
        <v>621</v>
      </c>
      <c r="C89" s="134" t="s">
        <v>501</v>
      </c>
      <c r="D89" s="145" t="s">
        <v>3748</v>
      </c>
      <c r="E89" s="134" t="s">
        <v>408</v>
      </c>
      <c r="F89" s="144">
        <v>1.74</v>
      </c>
      <c r="G89" s="144"/>
      <c r="H89" s="144"/>
      <c r="I89" s="144"/>
    </row>
    <row r="90" s="121" customFormat="1" ht="24" outlineLevel="3" spans="1:9">
      <c r="A90" s="134">
        <v>67</v>
      </c>
      <c r="B90" s="134" t="s">
        <v>3749</v>
      </c>
      <c r="C90" s="134" t="s">
        <v>3625</v>
      </c>
      <c r="D90" s="145" t="s">
        <v>3626</v>
      </c>
      <c r="E90" s="134" t="s">
        <v>386</v>
      </c>
      <c r="F90" s="144">
        <v>26.43</v>
      </c>
      <c r="G90" s="144"/>
      <c r="H90" s="144"/>
      <c r="I90" s="144"/>
    </row>
    <row r="91" s="121" customFormat="1" ht="24" outlineLevel="3" spans="1:11">
      <c r="A91" s="134">
        <v>68</v>
      </c>
      <c r="B91" s="134" t="s">
        <v>3750</v>
      </c>
      <c r="C91" s="134" t="s">
        <v>3650</v>
      </c>
      <c r="D91" s="145" t="s">
        <v>3651</v>
      </c>
      <c r="E91" s="134" t="s">
        <v>417</v>
      </c>
      <c r="F91" s="144">
        <v>176.18</v>
      </c>
      <c r="G91" s="144"/>
      <c r="H91" s="144"/>
      <c r="I91" s="144"/>
      <c r="K91" s="147"/>
    </row>
    <row r="92" s="121" customFormat="1" ht="20" customHeight="1" outlineLevel="2" spans="1:9">
      <c r="A92" s="134"/>
      <c r="B92" s="134"/>
      <c r="C92" s="134" t="s">
        <v>3638</v>
      </c>
      <c r="D92" s="134"/>
      <c r="E92" s="134"/>
      <c r="F92" s="136"/>
      <c r="G92" s="136"/>
      <c r="H92" s="144"/>
      <c r="I92" s="136"/>
    </row>
    <row r="93" s="121" customFormat="1" ht="48" outlineLevel="3" spans="1:9">
      <c r="A93" s="134">
        <v>69</v>
      </c>
      <c r="B93" s="134" t="s">
        <v>3751</v>
      </c>
      <c r="C93" s="134" t="s">
        <v>3640</v>
      </c>
      <c r="D93" s="145" t="s">
        <v>3752</v>
      </c>
      <c r="E93" s="134" t="s">
        <v>417</v>
      </c>
      <c r="F93" s="144">
        <v>93.22</v>
      </c>
      <c r="G93" s="144"/>
      <c r="H93" s="144"/>
      <c r="I93" s="144"/>
    </row>
    <row r="94" s="121" customFormat="1" ht="48" outlineLevel="3" spans="1:9">
      <c r="A94" s="134">
        <v>70</v>
      </c>
      <c r="B94" s="134" t="s">
        <v>3753</v>
      </c>
      <c r="C94" s="134" t="s">
        <v>3643</v>
      </c>
      <c r="D94" s="145" t="s">
        <v>3754</v>
      </c>
      <c r="E94" s="134" t="s">
        <v>417</v>
      </c>
      <c r="F94" s="144">
        <v>17.76</v>
      </c>
      <c r="G94" s="144"/>
      <c r="H94" s="144"/>
      <c r="I94" s="144"/>
    </row>
    <row r="95" s="121" customFormat="1" ht="60" outlineLevel="3" spans="1:9">
      <c r="A95" s="134">
        <v>71</v>
      </c>
      <c r="B95" s="134" t="s">
        <v>3755</v>
      </c>
      <c r="C95" s="134" t="s">
        <v>3756</v>
      </c>
      <c r="D95" s="145" t="s">
        <v>3757</v>
      </c>
      <c r="E95" s="134" t="s">
        <v>386</v>
      </c>
      <c r="F95" s="144">
        <v>16.65</v>
      </c>
      <c r="G95" s="144"/>
      <c r="H95" s="144"/>
      <c r="I95" s="144"/>
    </row>
    <row r="96" s="121" customFormat="1" ht="48" outlineLevel="3" spans="1:9">
      <c r="A96" s="134">
        <v>72</v>
      </c>
      <c r="B96" s="134" t="s">
        <v>625</v>
      </c>
      <c r="C96" s="134" t="s">
        <v>501</v>
      </c>
      <c r="D96" s="145" t="s">
        <v>3677</v>
      </c>
      <c r="E96" s="134" t="s">
        <v>408</v>
      </c>
      <c r="F96" s="144">
        <v>1.1</v>
      </c>
      <c r="G96" s="144"/>
      <c r="H96" s="144"/>
      <c r="I96" s="144"/>
    </row>
    <row r="97" s="121" customFormat="1" ht="24" outlineLevel="3" spans="1:9">
      <c r="A97" s="134">
        <v>73</v>
      </c>
      <c r="B97" s="134" t="s">
        <v>3758</v>
      </c>
      <c r="C97" s="134" t="s">
        <v>3625</v>
      </c>
      <c r="D97" s="145" t="s">
        <v>3626</v>
      </c>
      <c r="E97" s="134" t="s">
        <v>386</v>
      </c>
      <c r="F97" s="144">
        <v>16.65</v>
      </c>
      <c r="G97" s="144"/>
      <c r="H97" s="144"/>
      <c r="I97" s="144"/>
    </row>
    <row r="98" s="121" customFormat="1" ht="24" outlineLevel="3" spans="1:11">
      <c r="A98" s="134">
        <v>74</v>
      </c>
      <c r="B98" s="134" t="s">
        <v>3759</v>
      </c>
      <c r="C98" s="134" t="s">
        <v>3650</v>
      </c>
      <c r="D98" s="145" t="s">
        <v>3651</v>
      </c>
      <c r="E98" s="134" t="s">
        <v>417</v>
      </c>
      <c r="F98" s="144">
        <v>110.98</v>
      </c>
      <c r="G98" s="144"/>
      <c r="H98" s="144"/>
      <c r="I98" s="144"/>
      <c r="K98" s="147"/>
    </row>
    <row r="99" s="121" customFormat="1" ht="20" customHeight="1" outlineLevel="2" spans="1:9">
      <c r="A99" s="134"/>
      <c r="B99" s="134"/>
      <c r="C99" s="134" t="s">
        <v>3630</v>
      </c>
      <c r="D99" s="134"/>
      <c r="E99" s="134"/>
      <c r="F99" s="136"/>
      <c r="G99" s="136"/>
      <c r="H99" s="144"/>
      <c r="I99" s="136"/>
    </row>
    <row r="100" s="121" customFormat="1" ht="48" outlineLevel="3" spans="1:9">
      <c r="A100" s="134">
        <v>75</v>
      </c>
      <c r="B100" s="134" t="s">
        <v>3760</v>
      </c>
      <c r="C100" s="134" t="s">
        <v>3710</v>
      </c>
      <c r="D100" s="145" t="s">
        <v>3761</v>
      </c>
      <c r="E100" s="134" t="s">
        <v>417</v>
      </c>
      <c r="F100" s="144">
        <v>46.99</v>
      </c>
      <c r="G100" s="144"/>
      <c r="H100" s="144"/>
      <c r="I100" s="144"/>
    </row>
    <row r="101" s="121" customFormat="1" ht="60" outlineLevel="3" spans="1:9">
      <c r="A101" s="134">
        <v>76</v>
      </c>
      <c r="B101" s="134" t="s">
        <v>3762</v>
      </c>
      <c r="C101" s="134" t="s">
        <v>3714</v>
      </c>
      <c r="D101" s="145" t="s">
        <v>3647</v>
      </c>
      <c r="E101" s="134" t="s">
        <v>386</v>
      </c>
      <c r="F101" s="144">
        <v>7.05</v>
      </c>
      <c r="G101" s="144"/>
      <c r="H101" s="144"/>
      <c r="I101" s="144"/>
    </row>
    <row r="102" s="121" customFormat="1" ht="48" outlineLevel="3" spans="1:9">
      <c r="A102" s="134">
        <v>77</v>
      </c>
      <c r="B102" s="134" t="s">
        <v>627</v>
      </c>
      <c r="C102" s="134" t="s">
        <v>501</v>
      </c>
      <c r="D102" s="145" t="s">
        <v>3677</v>
      </c>
      <c r="E102" s="134" t="s">
        <v>408</v>
      </c>
      <c r="F102" s="144">
        <v>0.46</v>
      </c>
      <c r="G102" s="144"/>
      <c r="H102" s="144"/>
      <c r="I102" s="144"/>
    </row>
    <row r="103" s="121" customFormat="1" ht="24" outlineLevel="3" spans="1:9">
      <c r="A103" s="134">
        <v>78</v>
      </c>
      <c r="B103" s="134" t="s">
        <v>3763</v>
      </c>
      <c r="C103" s="134" t="s">
        <v>3625</v>
      </c>
      <c r="D103" s="145" t="s">
        <v>3626</v>
      </c>
      <c r="E103" s="134" t="s">
        <v>386</v>
      </c>
      <c r="F103" s="144">
        <v>7.05</v>
      </c>
      <c r="G103" s="144"/>
      <c r="H103" s="144"/>
      <c r="I103" s="144"/>
    </row>
    <row r="104" s="121" customFormat="1" ht="24" outlineLevel="3" spans="1:11">
      <c r="A104" s="134">
        <v>79</v>
      </c>
      <c r="B104" s="134" t="s">
        <v>3764</v>
      </c>
      <c r="C104" s="134" t="s">
        <v>3650</v>
      </c>
      <c r="D104" s="145" t="s">
        <v>3651</v>
      </c>
      <c r="E104" s="134" t="s">
        <v>417</v>
      </c>
      <c r="F104" s="144">
        <v>46.99</v>
      </c>
      <c r="G104" s="144"/>
      <c r="H104" s="144"/>
      <c r="I104" s="144"/>
      <c r="K104" s="147"/>
    </row>
    <row r="105" s="121" customFormat="1" ht="20" customHeight="1" outlineLevel="1" spans="1:9">
      <c r="A105" s="141"/>
      <c r="B105" s="141"/>
      <c r="C105" s="141" t="s">
        <v>3765</v>
      </c>
      <c r="D105" s="141"/>
      <c r="E105" s="141"/>
      <c r="F105" s="142"/>
      <c r="G105" s="142"/>
      <c r="H105" s="143"/>
      <c r="I105" s="142"/>
    </row>
    <row r="106" s="121" customFormat="1" ht="24" outlineLevel="3" spans="1:11">
      <c r="A106" s="134">
        <v>80</v>
      </c>
      <c r="B106" s="134" t="s">
        <v>3312</v>
      </c>
      <c r="C106" s="134" t="s">
        <v>3766</v>
      </c>
      <c r="D106" s="145" t="s">
        <v>3767</v>
      </c>
      <c r="E106" s="134" t="s">
        <v>421</v>
      </c>
      <c r="F106" s="144">
        <v>961.32</v>
      </c>
      <c r="G106" s="144"/>
      <c r="H106" s="144"/>
      <c r="I106" s="144"/>
      <c r="K106" s="147"/>
    </row>
    <row r="107" s="121" customFormat="1" ht="20" customHeight="1" outlineLevel="1" spans="1:9">
      <c r="A107" s="141"/>
      <c r="B107" s="141"/>
      <c r="C107" s="141" t="s">
        <v>3768</v>
      </c>
      <c r="D107" s="141"/>
      <c r="E107" s="141"/>
      <c r="F107" s="142"/>
      <c r="G107" s="142"/>
      <c r="H107" s="143"/>
      <c r="I107" s="142"/>
    </row>
    <row r="108" s="121" customFormat="1" ht="48" outlineLevel="3" spans="1:9">
      <c r="A108" s="134">
        <v>81</v>
      </c>
      <c r="B108" s="134" t="s">
        <v>3769</v>
      </c>
      <c r="C108" s="134" t="s">
        <v>3770</v>
      </c>
      <c r="D108" s="145" t="s">
        <v>3771</v>
      </c>
      <c r="E108" s="134" t="s">
        <v>417</v>
      </c>
      <c r="F108" s="144">
        <v>30.92</v>
      </c>
      <c r="G108" s="144"/>
      <c r="H108" s="144"/>
      <c r="I108" s="144"/>
    </row>
    <row r="109" s="121" customFormat="1" ht="60" outlineLevel="3" spans="1:9">
      <c r="A109" s="134">
        <v>82</v>
      </c>
      <c r="B109" s="134" t="s">
        <v>3772</v>
      </c>
      <c r="C109" s="134" t="s">
        <v>3773</v>
      </c>
      <c r="D109" s="145" t="s">
        <v>3774</v>
      </c>
      <c r="E109" s="134" t="s">
        <v>417</v>
      </c>
      <c r="F109" s="144">
        <v>27.64</v>
      </c>
      <c r="G109" s="144"/>
      <c r="H109" s="144"/>
      <c r="I109" s="144"/>
    </row>
    <row r="110" s="121" customFormat="1" ht="24" outlineLevel="3" spans="1:9">
      <c r="A110" s="134">
        <v>83</v>
      </c>
      <c r="B110" s="134" t="s">
        <v>532</v>
      </c>
      <c r="C110" s="134" t="s">
        <v>3775</v>
      </c>
      <c r="D110" s="145" t="s">
        <v>3776</v>
      </c>
      <c r="E110" s="134" t="s">
        <v>386</v>
      </c>
      <c r="F110" s="144">
        <v>19.75</v>
      </c>
      <c r="G110" s="144"/>
      <c r="H110" s="144"/>
      <c r="I110" s="144"/>
    </row>
    <row r="111" s="121" customFormat="1" ht="24" outlineLevel="3" spans="1:9">
      <c r="A111" s="134">
        <v>84</v>
      </c>
      <c r="B111" s="134" t="s">
        <v>3777</v>
      </c>
      <c r="C111" s="134" t="s">
        <v>3778</v>
      </c>
      <c r="D111" s="145" t="s">
        <v>3779</v>
      </c>
      <c r="E111" s="134" t="s">
        <v>417</v>
      </c>
      <c r="F111" s="144">
        <v>95.57</v>
      </c>
      <c r="G111" s="144"/>
      <c r="H111" s="144"/>
      <c r="I111" s="144"/>
    </row>
    <row r="112" s="121" customFormat="1" ht="24" outlineLevel="3" spans="1:9">
      <c r="A112" s="134">
        <v>85</v>
      </c>
      <c r="B112" s="134" t="s">
        <v>3780</v>
      </c>
      <c r="C112" s="134" t="s">
        <v>3781</v>
      </c>
      <c r="D112" s="145" t="s">
        <v>3782</v>
      </c>
      <c r="E112" s="134" t="s">
        <v>417</v>
      </c>
      <c r="F112" s="144">
        <v>195</v>
      </c>
      <c r="G112" s="144"/>
      <c r="H112" s="144"/>
      <c r="I112" s="144"/>
    </row>
    <row r="113" s="121" customFormat="1" ht="24" outlineLevel="3" spans="1:9">
      <c r="A113" s="134">
        <v>86</v>
      </c>
      <c r="B113" s="134" t="s">
        <v>3783</v>
      </c>
      <c r="C113" s="134" t="s">
        <v>3784</v>
      </c>
      <c r="D113" s="145" t="s">
        <v>3785</v>
      </c>
      <c r="E113" s="134" t="s">
        <v>417</v>
      </c>
      <c r="F113" s="144">
        <v>195</v>
      </c>
      <c r="G113" s="144"/>
      <c r="H113" s="144"/>
      <c r="I113" s="144"/>
    </row>
    <row r="114" s="121" customFormat="1" ht="24" outlineLevel="3" spans="1:9">
      <c r="A114" s="134">
        <v>87</v>
      </c>
      <c r="B114" s="134" t="s">
        <v>3786</v>
      </c>
      <c r="C114" s="134" t="s">
        <v>3787</v>
      </c>
      <c r="D114" s="145" t="s">
        <v>3788</v>
      </c>
      <c r="E114" s="134" t="s">
        <v>421</v>
      </c>
      <c r="F114" s="144">
        <v>3.2</v>
      </c>
      <c r="G114" s="144"/>
      <c r="H114" s="144"/>
      <c r="I114" s="144"/>
    </row>
    <row r="115" s="121" customFormat="1" ht="60" outlineLevel="3" spans="1:9">
      <c r="A115" s="134">
        <v>88</v>
      </c>
      <c r="B115" s="134" t="s">
        <v>3789</v>
      </c>
      <c r="C115" s="134" t="s">
        <v>3790</v>
      </c>
      <c r="D115" s="145" t="s">
        <v>3791</v>
      </c>
      <c r="E115" s="134" t="s">
        <v>386</v>
      </c>
      <c r="F115" s="144">
        <v>5.45</v>
      </c>
      <c r="G115" s="144"/>
      <c r="H115" s="144"/>
      <c r="I115" s="144"/>
    </row>
    <row r="116" s="121" customFormat="1" ht="24" outlineLevel="3" spans="1:9">
      <c r="A116" s="134">
        <v>89</v>
      </c>
      <c r="B116" s="134" t="s">
        <v>3792</v>
      </c>
      <c r="C116" s="134" t="s">
        <v>3650</v>
      </c>
      <c r="D116" s="145" t="s">
        <v>3651</v>
      </c>
      <c r="E116" s="134" t="s">
        <v>417</v>
      </c>
      <c r="F116" s="144">
        <v>54.5</v>
      </c>
      <c r="G116" s="144"/>
      <c r="H116" s="144"/>
      <c r="I116" s="144"/>
    </row>
    <row r="117" s="121" customFormat="1" ht="36" outlineLevel="3" spans="1:9">
      <c r="A117" s="134">
        <v>90</v>
      </c>
      <c r="B117" s="134" t="s">
        <v>3793</v>
      </c>
      <c r="C117" s="134" t="s">
        <v>2208</v>
      </c>
      <c r="D117" s="145" t="s">
        <v>3794</v>
      </c>
      <c r="E117" s="134" t="s">
        <v>386</v>
      </c>
      <c r="F117" s="144">
        <v>3.16</v>
      </c>
      <c r="G117" s="144"/>
      <c r="H117" s="144"/>
      <c r="I117" s="144"/>
    </row>
    <row r="118" s="121" customFormat="1" ht="36" outlineLevel="3" spans="1:9">
      <c r="A118" s="134">
        <v>91</v>
      </c>
      <c r="B118" s="134" t="s">
        <v>455</v>
      </c>
      <c r="C118" s="134" t="s">
        <v>527</v>
      </c>
      <c r="D118" s="145" t="s">
        <v>3795</v>
      </c>
      <c r="E118" s="134" t="s">
        <v>386</v>
      </c>
      <c r="F118" s="144">
        <v>1.58</v>
      </c>
      <c r="G118" s="144"/>
      <c r="H118" s="144"/>
      <c r="I118" s="144"/>
    </row>
    <row r="119" s="121" customFormat="1" ht="36" outlineLevel="3" spans="1:11">
      <c r="A119" s="134">
        <v>92</v>
      </c>
      <c r="B119" s="134" t="s">
        <v>387</v>
      </c>
      <c r="C119" s="134" t="s">
        <v>388</v>
      </c>
      <c r="D119" s="145" t="s">
        <v>3796</v>
      </c>
      <c r="E119" s="134" t="s">
        <v>386</v>
      </c>
      <c r="F119" s="144">
        <v>1.58</v>
      </c>
      <c r="G119" s="144"/>
      <c r="H119" s="144"/>
      <c r="I119" s="144"/>
      <c r="K119" s="147"/>
    </row>
    <row r="120" s="121" customFormat="1" ht="24" outlineLevel="1" spans="1:9">
      <c r="A120" s="141"/>
      <c r="B120" s="141"/>
      <c r="C120" s="141" t="s">
        <v>3797</v>
      </c>
      <c r="D120" s="141"/>
      <c r="E120" s="141"/>
      <c r="F120" s="142"/>
      <c r="G120" s="142"/>
      <c r="H120" s="143"/>
      <c r="I120" s="142"/>
    </row>
    <row r="121" s="121" customFormat="1" ht="24" outlineLevel="3" spans="1:9">
      <c r="A121" s="134">
        <v>93</v>
      </c>
      <c r="B121" s="134" t="s">
        <v>3798</v>
      </c>
      <c r="C121" s="134" t="s">
        <v>3799</v>
      </c>
      <c r="D121" s="145" t="s">
        <v>3800</v>
      </c>
      <c r="E121" s="134" t="s">
        <v>417</v>
      </c>
      <c r="F121" s="144">
        <v>14.7</v>
      </c>
      <c r="G121" s="144"/>
      <c r="H121" s="144"/>
      <c r="I121" s="144"/>
    </row>
    <row r="122" s="121" customFormat="1" ht="24" outlineLevel="3" spans="1:9">
      <c r="A122" s="134">
        <v>94</v>
      </c>
      <c r="B122" s="134" t="s">
        <v>488</v>
      </c>
      <c r="C122" s="134" t="s">
        <v>3801</v>
      </c>
      <c r="D122" s="145" t="s">
        <v>3802</v>
      </c>
      <c r="E122" s="134" t="s">
        <v>386</v>
      </c>
      <c r="F122" s="144">
        <v>0.74</v>
      </c>
      <c r="G122" s="144"/>
      <c r="H122" s="144"/>
      <c r="I122" s="144"/>
    </row>
    <row r="123" s="121" customFormat="1" ht="24" outlineLevel="3" spans="1:9">
      <c r="A123" s="134">
        <v>95</v>
      </c>
      <c r="B123" s="134" t="s">
        <v>3803</v>
      </c>
      <c r="C123" s="134" t="s">
        <v>3804</v>
      </c>
      <c r="D123" s="145" t="s">
        <v>3805</v>
      </c>
      <c r="E123" s="134" t="s">
        <v>386</v>
      </c>
      <c r="F123" s="144">
        <v>2.94</v>
      </c>
      <c r="G123" s="144"/>
      <c r="H123" s="144"/>
      <c r="I123" s="144"/>
    </row>
    <row r="124" s="121" customFormat="1" ht="24" outlineLevel="3" spans="1:9">
      <c r="A124" s="134">
        <v>96</v>
      </c>
      <c r="B124" s="134" t="s">
        <v>3806</v>
      </c>
      <c r="C124" s="134" t="s">
        <v>3679</v>
      </c>
      <c r="D124" s="145" t="s">
        <v>3680</v>
      </c>
      <c r="E124" s="134" t="s">
        <v>386</v>
      </c>
      <c r="F124" s="144">
        <v>4.34</v>
      </c>
      <c r="G124" s="144"/>
      <c r="H124" s="144"/>
      <c r="I124" s="144"/>
    </row>
    <row r="125" s="121" customFormat="1" ht="24" outlineLevel="3" spans="1:11">
      <c r="A125" s="134">
        <v>97</v>
      </c>
      <c r="B125" s="134" t="s">
        <v>3807</v>
      </c>
      <c r="C125" s="134" t="s">
        <v>3650</v>
      </c>
      <c r="D125" s="145" t="s">
        <v>3651</v>
      </c>
      <c r="E125" s="134" t="s">
        <v>417</v>
      </c>
      <c r="F125" s="144">
        <v>14.7</v>
      </c>
      <c r="G125" s="144"/>
      <c r="H125" s="144"/>
      <c r="I125" s="144"/>
      <c r="K125" s="147"/>
    </row>
    <row r="126" s="121" customFormat="1" ht="20" customHeight="1" outlineLevel="1" spans="1:11">
      <c r="A126" s="141"/>
      <c r="B126" s="141"/>
      <c r="C126" s="141" t="s">
        <v>3808</v>
      </c>
      <c r="D126" s="141"/>
      <c r="E126" s="141"/>
      <c r="F126" s="142"/>
      <c r="G126" s="142"/>
      <c r="H126" s="143"/>
      <c r="I126" s="142"/>
      <c r="K126" s="147"/>
    </row>
    <row r="127" s="121" customFormat="1" ht="20" customHeight="1" outlineLevel="2" spans="1:9">
      <c r="A127" s="134"/>
      <c r="B127" s="134"/>
      <c r="C127" s="134" t="s">
        <v>3809</v>
      </c>
      <c r="D127" s="134"/>
      <c r="E127" s="134"/>
      <c r="F127" s="136"/>
      <c r="G127" s="136"/>
      <c r="H127" s="144"/>
      <c r="I127" s="136"/>
    </row>
    <row r="128" s="121" customFormat="1" ht="48" outlineLevel="3" spans="1:9">
      <c r="A128" s="134">
        <v>98</v>
      </c>
      <c r="B128" s="134" t="s">
        <v>3810</v>
      </c>
      <c r="C128" s="134" t="s">
        <v>3811</v>
      </c>
      <c r="D128" s="145" t="s">
        <v>3812</v>
      </c>
      <c r="E128" s="134" t="s">
        <v>417</v>
      </c>
      <c r="F128" s="144">
        <v>42.6</v>
      </c>
      <c r="G128" s="144"/>
      <c r="H128" s="144"/>
      <c r="I128" s="144"/>
    </row>
    <row r="129" s="121" customFormat="1" ht="24" outlineLevel="3" spans="1:9">
      <c r="A129" s="134">
        <v>99</v>
      </c>
      <c r="B129" s="134" t="s">
        <v>1014</v>
      </c>
      <c r="C129" s="134" t="s">
        <v>3813</v>
      </c>
      <c r="D129" s="145" t="s">
        <v>3814</v>
      </c>
      <c r="E129" s="134" t="s">
        <v>417</v>
      </c>
      <c r="F129" s="144">
        <v>66.01</v>
      </c>
      <c r="G129" s="144"/>
      <c r="H129" s="144"/>
      <c r="I129" s="144"/>
    </row>
    <row r="130" s="121" customFormat="1" ht="60" outlineLevel="3" spans="1:9">
      <c r="A130" s="134">
        <v>100</v>
      </c>
      <c r="B130" s="134" t="s">
        <v>3815</v>
      </c>
      <c r="C130" s="134" t="s">
        <v>3816</v>
      </c>
      <c r="D130" s="145" t="s">
        <v>3817</v>
      </c>
      <c r="E130" s="134" t="s">
        <v>386</v>
      </c>
      <c r="F130" s="144">
        <v>2.02</v>
      </c>
      <c r="G130" s="144"/>
      <c r="H130" s="144"/>
      <c r="I130" s="144"/>
    </row>
    <row r="131" s="121" customFormat="1" ht="24" outlineLevel="3" spans="1:9">
      <c r="A131" s="134">
        <v>101</v>
      </c>
      <c r="B131" s="134" t="s">
        <v>3818</v>
      </c>
      <c r="C131" s="134" t="s">
        <v>3625</v>
      </c>
      <c r="D131" s="145" t="s">
        <v>3626</v>
      </c>
      <c r="E131" s="134" t="s">
        <v>386</v>
      </c>
      <c r="F131" s="144">
        <v>3.02</v>
      </c>
      <c r="G131" s="144"/>
      <c r="H131" s="144"/>
      <c r="I131" s="144"/>
    </row>
    <row r="132" s="121" customFormat="1" ht="24" outlineLevel="3" spans="1:9">
      <c r="A132" s="134">
        <v>102</v>
      </c>
      <c r="B132" s="134" t="s">
        <v>3819</v>
      </c>
      <c r="C132" s="134" t="s">
        <v>3775</v>
      </c>
      <c r="D132" s="145" t="s">
        <v>3776</v>
      </c>
      <c r="E132" s="134" t="s">
        <v>386</v>
      </c>
      <c r="F132" s="144">
        <v>7.84</v>
      </c>
      <c r="G132" s="144"/>
      <c r="H132" s="144"/>
      <c r="I132" s="144"/>
    </row>
    <row r="133" s="121" customFormat="1" ht="60" outlineLevel="3" spans="1:9">
      <c r="A133" s="134">
        <v>103</v>
      </c>
      <c r="B133" s="134" t="s">
        <v>3820</v>
      </c>
      <c r="C133" s="134" t="s">
        <v>3790</v>
      </c>
      <c r="D133" s="145" t="s">
        <v>3791</v>
      </c>
      <c r="E133" s="134" t="s">
        <v>386</v>
      </c>
      <c r="F133" s="144">
        <v>5.56</v>
      </c>
      <c r="G133" s="144"/>
      <c r="H133" s="144"/>
      <c r="I133" s="144"/>
    </row>
    <row r="134" s="121" customFormat="1" ht="24" outlineLevel="3" spans="1:9">
      <c r="A134" s="134">
        <v>104</v>
      </c>
      <c r="B134" s="134" t="s">
        <v>3821</v>
      </c>
      <c r="C134" s="134" t="s">
        <v>3650</v>
      </c>
      <c r="D134" s="145" t="s">
        <v>3651</v>
      </c>
      <c r="E134" s="134" t="s">
        <v>417</v>
      </c>
      <c r="F134" s="144">
        <v>55.62</v>
      </c>
      <c r="G134" s="144"/>
      <c r="H134" s="144"/>
      <c r="I134" s="144"/>
    </row>
    <row r="135" s="121" customFormat="1" ht="36" outlineLevel="3" spans="1:9">
      <c r="A135" s="134">
        <v>105</v>
      </c>
      <c r="B135" s="134" t="s">
        <v>3822</v>
      </c>
      <c r="C135" s="134" t="s">
        <v>3823</v>
      </c>
      <c r="D135" s="145" t="s">
        <v>3824</v>
      </c>
      <c r="E135" s="134" t="s">
        <v>408</v>
      </c>
      <c r="F135" s="144">
        <v>1.14</v>
      </c>
      <c r="G135" s="144"/>
      <c r="H135" s="144"/>
      <c r="I135" s="144"/>
    </row>
    <row r="136" s="121" customFormat="1" ht="24" outlineLevel="3" spans="1:9">
      <c r="A136" s="134">
        <v>106</v>
      </c>
      <c r="B136" s="134" t="s">
        <v>3825</v>
      </c>
      <c r="C136" s="134" t="s">
        <v>3826</v>
      </c>
      <c r="D136" s="145" t="s">
        <v>3827</v>
      </c>
      <c r="E136" s="134" t="s">
        <v>417</v>
      </c>
      <c r="F136" s="144">
        <v>34.55</v>
      </c>
      <c r="G136" s="144"/>
      <c r="H136" s="144"/>
      <c r="I136" s="144"/>
    </row>
    <row r="137" s="121" customFormat="1" ht="24" outlineLevel="3" spans="1:9">
      <c r="A137" s="134">
        <v>107</v>
      </c>
      <c r="B137" s="134" t="s">
        <v>3828</v>
      </c>
      <c r="C137" s="134" t="s">
        <v>3829</v>
      </c>
      <c r="D137" s="145" t="s">
        <v>3830</v>
      </c>
      <c r="E137" s="134" t="s">
        <v>417</v>
      </c>
      <c r="F137" s="144">
        <v>24.86</v>
      </c>
      <c r="G137" s="144"/>
      <c r="H137" s="144"/>
      <c r="I137" s="144"/>
    </row>
    <row r="138" s="121" customFormat="1" ht="36" outlineLevel="3" spans="1:9">
      <c r="A138" s="134">
        <v>108</v>
      </c>
      <c r="B138" s="134" t="s">
        <v>3831</v>
      </c>
      <c r="C138" s="134" t="s">
        <v>2208</v>
      </c>
      <c r="D138" s="145" t="s">
        <v>3794</v>
      </c>
      <c r="E138" s="134" t="s">
        <v>386</v>
      </c>
      <c r="F138" s="144">
        <v>15.05</v>
      </c>
      <c r="G138" s="144"/>
      <c r="H138" s="144"/>
      <c r="I138" s="144"/>
    </row>
    <row r="139" s="121" customFormat="1" ht="36" outlineLevel="3" spans="1:9">
      <c r="A139" s="134">
        <v>109</v>
      </c>
      <c r="B139" s="134" t="s">
        <v>509</v>
      </c>
      <c r="C139" s="134" t="s">
        <v>527</v>
      </c>
      <c r="D139" s="145" t="s">
        <v>3795</v>
      </c>
      <c r="E139" s="134" t="s">
        <v>386</v>
      </c>
      <c r="F139" s="144">
        <v>7.85</v>
      </c>
      <c r="G139" s="144"/>
      <c r="H139" s="144"/>
      <c r="I139" s="144"/>
    </row>
    <row r="140" s="121" customFormat="1" ht="36" outlineLevel="3" spans="1:11">
      <c r="A140" s="134">
        <v>110</v>
      </c>
      <c r="B140" s="134" t="s">
        <v>3832</v>
      </c>
      <c r="C140" s="134" t="s">
        <v>388</v>
      </c>
      <c r="D140" s="145" t="s">
        <v>3796</v>
      </c>
      <c r="E140" s="134" t="s">
        <v>386</v>
      </c>
      <c r="F140" s="144">
        <v>7.2</v>
      </c>
      <c r="G140" s="144"/>
      <c r="H140" s="144"/>
      <c r="I140" s="144"/>
      <c r="K140" s="147"/>
    </row>
    <row r="141" s="121" customFormat="1" ht="20" customHeight="1" outlineLevel="2" spans="1:9">
      <c r="A141" s="134"/>
      <c r="B141" s="134"/>
      <c r="C141" s="134" t="s">
        <v>3833</v>
      </c>
      <c r="D141" s="134"/>
      <c r="E141" s="134"/>
      <c r="F141" s="136"/>
      <c r="G141" s="136"/>
      <c r="H141" s="144"/>
      <c r="I141" s="136"/>
    </row>
    <row r="142" s="121" customFormat="1" ht="48" outlineLevel="3" spans="1:9">
      <c r="A142" s="134">
        <v>111</v>
      </c>
      <c r="B142" s="134" t="s">
        <v>3834</v>
      </c>
      <c r="C142" s="134" t="s">
        <v>3811</v>
      </c>
      <c r="D142" s="145" t="s">
        <v>3812</v>
      </c>
      <c r="E142" s="134" t="s">
        <v>417</v>
      </c>
      <c r="F142" s="144">
        <v>5.74</v>
      </c>
      <c r="G142" s="144"/>
      <c r="H142" s="144"/>
      <c r="I142" s="144"/>
    </row>
    <row r="143" s="121" customFormat="1" ht="24" outlineLevel="3" spans="1:9">
      <c r="A143" s="134">
        <v>112</v>
      </c>
      <c r="B143" s="134" t="s">
        <v>3835</v>
      </c>
      <c r="C143" s="134" t="s">
        <v>3813</v>
      </c>
      <c r="D143" s="145" t="s">
        <v>3814</v>
      </c>
      <c r="E143" s="134" t="s">
        <v>417</v>
      </c>
      <c r="F143" s="144">
        <v>9.14</v>
      </c>
      <c r="G143" s="144"/>
      <c r="H143" s="144"/>
      <c r="I143" s="144"/>
    </row>
    <row r="144" s="121" customFormat="1" ht="60" outlineLevel="3" spans="1:9">
      <c r="A144" s="134">
        <v>113</v>
      </c>
      <c r="B144" s="134" t="s">
        <v>3836</v>
      </c>
      <c r="C144" s="134" t="s">
        <v>3816</v>
      </c>
      <c r="D144" s="145" t="s">
        <v>3817</v>
      </c>
      <c r="E144" s="134" t="s">
        <v>386</v>
      </c>
      <c r="F144" s="144">
        <v>1.72</v>
      </c>
      <c r="G144" s="144"/>
      <c r="H144" s="144"/>
      <c r="I144" s="144"/>
    </row>
    <row r="145" s="121" customFormat="1" ht="24" outlineLevel="3" spans="1:9">
      <c r="A145" s="134">
        <v>114</v>
      </c>
      <c r="B145" s="134" t="s">
        <v>3837</v>
      </c>
      <c r="C145" s="134" t="s">
        <v>3625</v>
      </c>
      <c r="D145" s="145" t="s">
        <v>3626</v>
      </c>
      <c r="E145" s="134" t="s">
        <v>386</v>
      </c>
      <c r="F145" s="144">
        <v>0.19</v>
      </c>
      <c r="G145" s="144"/>
      <c r="H145" s="144"/>
      <c r="I145" s="144"/>
    </row>
    <row r="146" s="121" customFormat="1" ht="24" outlineLevel="3" spans="1:9">
      <c r="A146" s="134">
        <v>115</v>
      </c>
      <c r="B146" s="134" t="s">
        <v>3838</v>
      </c>
      <c r="C146" s="134" t="s">
        <v>3775</v>
      </c>
      <c r="D146" s="145" t="s">
        <v>3776</v>
      </c>
      <c r="E146" s="134" t="s">
        <v>386</v>
      </c>
      <c r="F146" s="144">
        <v>1.94</v>
      </c>
      <c r="G146" s="144"/>
      <c r="H146" s="144"/>
      <c r="I146" s="144"/>
    </row>
    <row r="147" s="121" customFormat="1" ht="60" outlineLevel="3" spans="1:9">
      <c r="A147" s="134">
        <v>116</v>
      </c>
      <c r="B147" s="134" t="s">
        <v>3839</v>
      </c>
      <c r="C147" s="134" t="s">
        <v>3790</v>
      </c>
      <c r="D147" s="145" t="s">
        <v>3791</v>
      </c>
      <c r="E147" s="134" t="s">
        <v>386</v>
      </c>
      <c r="F147" s="144">
        <v>0.87</v>
      </c>
      <c r="G147" s="144"/>
      <c r="H147" s="144"/>
      <c r="I147" s="144"/>
    </row>
    <row r="148" s="121" customFormat="1" ht="24" outlineLevel="3" spans="1:9">
      <c r="A148" s="134">
        <v>117</v>
      </c>
      <c r="B148" s="134" t="s">
        <v>3840</v>
      </c>
      <c r="C148" s="134" t="s">
        <v>3650</v>
      </c>
      <c r="D148" s="145" t="s">
        <v>3651</v>
      </c>
      <c r="E148" s="134" t="s">
        <v>417</v>
      </c>
      <c r="F148" s="144">
        <v>8.73</v>
      </c>
      <c r="G148" s="144"/>
      <c r="H148" s="144"/>
      <c r="I148" s="144"/>
    </row>
    <row r="149" s="121" customFormat="1" ht="36" outlineLevel="3" spans="1:9">
      <c r="A149" s="134">
        <v>118</v>
      </c>
      <c r="B149" s="134" t="s">
        <v>3841</v>
      </c>
      <c r="C149" s="134" t="s">
        <v>3823</v>
      </c>
      <c r="D149" s="145" t="s">
        <v>3824</v>
      </c>
      <c r="E149" s="134" t="s">
        <v>408</v>
      </c>
      <c r="F149" s="144">
        <v>0.18</v>
      </c>
      <c r="G149" s="144"/>
      <c r="H149" s="144"/>
      <c r="I149" s="144"/>
    </row>
    <row r="150" s="121" customFormat="1" ht="24" outlineLevel="3" spans="1:9">
      <c r="A150" s="134">
        <v>119</v>
      </c>
      <c r="B150" s="134" t="s">
        <v>3842</v>
      </c>
      <c r="C150" s="134" t="s">
        <v>3826</v>
      </c>
      <c r="D150" s="145" t="s">
        <v>3827</v>
      </c>
      <c r="E150" s="134" t="s">
        <v>417</v>
      </c>
      <c r="F150" s="144">
        <v>6.04</v>
      </c>
      <c r="G150" s="144"/>
      <c r="H150" s="144"/>
      <c r="I150" s="144"/>
    </row>
    <row r="151" s="121" customFormat="1" ht="24" outlineLevel="3" spans="1:9">
      <c r="A151" s="134">
        <v>120</v>
      </c>
      <c r="B151" s="134" t="s">
        <v>3843</v>
      </c>
      <c r="C151" s="134" t="s">
        <v>3829</v>
      </c>
      <c r="D151" s="145" t="s">
        <v>3830</v>
      </c>
      <c r="E151" s="134" t="s">
        <v>417</v>
      </c>
      <c r="F151" s="144">
        <v>3.07</v>
      </c>
      <c r="G151" s="144"/>
      <c r="H151" s="144"/>
      <c r="I151" s="144"/>
    </row>
    <row r="152" s="121" customFormat="1" ht="36" outlineLevel="3" spans="1:9">
      <c r="A152" s="134">
        <v>121</v>
      </c>
      <c r="B152" s="134" t="s">
        <v>3844</v>
      </c>
      <c r="C152" s="134" t="s">
        <v>2208</v>
      </c>
      <c r="D152" s="145" t="s">
        <v>3794</v>
      </c>
      <c r="E152" s="134" t="s">
        <v>386</v>
      </c>
      <c r="F152" s="144">
        <v>0.94</v>
      </c>
      <c r="G152" s="144"/>
      <c r="H152" s="144"/>
      <c r="I152" s="144"/>
    </row>
    <row r="153" s="121" customFormat="1" ht="36" outlineLevel="3" spans="1:9">
      <c r="A153" s="134">
        <v>122</v>
      </c>
      <c r="B153" s="134" t="s">
        <v>3845</v>
      </c>
      <c r="C153" s="134" t="s">
        <v>527</v>
      </c>
      <c r="D153" s="145" t="s">
        <v>3795</v>
      </c>
      <c r="E153" s="134" t="s">
        <v>386</v>
      </c>
      <c r="F153" s="144">
        <v>0.35</v>
      </c>
      <c r="G153" s="144"/>
      <c r="H153" s="144"/>
      <c r="I153" s="144"/>
    </row>
    <row r="154" s="121" customFormat="1" ht="36" outlineLevel="3" spans="1:11">
      <c r="A154" s="134">
        <v>123</v>
      </c>
      <c r="B154" s="134" t="s">
        <v>3846</v>
      </c>
      <c r="C154" s="134" t="s">
        <v>388</v>
      </c>
      <c r="D154" s="145" t="s">
        <v>3796</v>
      </c>
      <c r="E154" s="134" t="s">
        <v>386</v>
      </c>
      <c r="F154" s="144">
        <v>0.59</v>
      </c>
      <c r="G154" s="144"/>
      <c r="H154" s="144"/>
      <c r="I154" s="144"/>
      <c r="K154" s="147"/>
    </row>
    <row r="155" s="121" customFormat="1" ht="20" customHeight="1" outlineLevel="1" spans="1:9">
      <c r="A155" s="141"/>
      <c r="B155" s="141"/>
      <c r="C155" s="141" t="s">
        <v>3847</v>
      </c>
      <c r="D155" s="141"/>
      <c r="E155" s="141"/>
      <c r="F155" s="142"/>
      <c r="G155" s="142"/>
      <c r="H155" s="143"/>
      <c r="I155" s="142"/>
    </row>
    <row r="156" s="121" customFormat="1" ht="48" outlineLevel="3" spans="1:9">
      <c r="A156" s="134">
        <v>124</v>
      </c>
      <c r="B156" s="134" t="s">
        <v>3848</v>
      </c>
      <c r="C156" s="134" t="s">
        <v>3849</v>
      </c>
      <c r="D156" s="145" t="s">
        <v>3850</v>
      </c>
      <c r="E156" s="134" t="s">
        <v>417</v>
      </c>
      <c r="F156" s="144">
        <v>21.08</v>
      </c>
      <c r="G156" s="144"/>
      <c r="H156" s="144"/>
      <c r="I156" s="144"/>
    </row>
    <row r="157" s="121" customFormat="1" ht="60" outlineLevel="3" spans="1:9">
      <c r="A157" s="134">
        <v>125</v>
      </c>
      <c r="B157" s="134" t="s">
        <v>3851</v>
      </c>
      <c r="C157" s="134" t="s">
        <v>3816</v>
      </c>
      <c r="D157" s="145" t="s">
        <v>3817</v>
      </c>
      <c r="E157" s="134" t="s">
        <v>386</v>
      </c>
      <c r="F157" s="144">
        <v>2.11</v>
      </c>
      <c r="G157" s="144"/>
      <c r="H157" s="144"/>
      <c r="I157" s="144"/>
    </row>
    <row r="158" s="121" customFormat="1" ht="48" outlineLevel="3" spans="1:9">
      <c r="A158" s="134">
        <v>126</v>
      </c>
      <c r="B158" s="134" t="s">
        <v>3852</v>
      </c>
      <c r="C158" s="134" t="s">
        <v>3853</v>
      </c>
      <c r="D158" s="145" t="s">
        <v>3854</v>
      </c>
      <c r="E158" s="134" t="s">
        <v>417</v>
      </c>
      <c r="F158" s="144">
        <v>33.31</v>
      </c>
      <c r="G158" s="144"/>
      <c r="H158" s="144"/>
      <c r="I158" s="144"/>
    </row>
    <row r="159" s="121" customFormat="1" ht="60" outlineLevel="3" spans="1:9">
      <c r="A159" s="134">
        <v>127</v>
      </c>
      <c r="B159" s="134" t="s">
        <v>3855</v>
      </c>
      <c r="C159" s="134" t="s">
        <v>3856</v>
      </c>
      <c r="D159" s="145" t="s">
        <v>3857</v>
      </c>
      <c r="E159" s="134" t="s">
        <v>417</v>
      </c>
      <c r="F159" s="144">
        <v>28.18</v>
      </c>
      <c r="G159" s="144"/>
      <c r="H159" s="144"/>
      <c r="I159" s="144"/>
    </row>
    <row r="160" s="121" customFormat="1" ht="36" outlineLevel="3" spans="1:9">
      <c r="A160" s="134">
        <v>128</v>
      </c>
      <c r="B160" s="134" t="s">
        <v>447</v>
      </c>
      <c r="C160" s="134" t="s">
        <v>3858</v>
      </c>
      <c r="D160" s="145" t="s">
        <v>3859</v>
      </c>
      <c r="E160" s="134" t="s">
        <v>421</v>
      </c>
      <c r="F160" s="144">
        <v>70.9</v>
      </c>
      <c r="G160" s="144"/>
      <c r="H160" s="144"/>
      <c r="I160" s="144"/>
    </row>
    <row r="161" s="121" customFormat="1" ht="24" outlineLevel="3" spans="1:9">
      <c r="A161" s="134">
        <v>129</v>
      </c>
      <c r="B161" s="134" t="s">
        <v>3860</v>
      </c>
      <c r="C161" s="134" t="s">
        <v>3775</v>
      </c>
      <c r="D161" s="145" t="s">
        <v>3776</v>
      </c>
      <c r="E161" s="134" t="s">
        <v>386</v>
      </c>
      <c r="F161" s="144">
        <v>8.24</v>
      </c>
      <c r="G161" s="144"/>
      <c r="H161" s="144"/>
      <c r="I161" s="144"/>
    </row>
    <row r="162" s="121" customFormat="1" ht="24" outlineLevel="3" spans="1:9">
      <c r="A162" s="134">
        <v>130</v>
      </c>
      <c r="B162" s="134" t="s">
        <v>3861</v>
      </c>
      <c r="C162" s="134" t="s">
        <v>3862</v>
      </c>
      <c r="D162" s="145" t="s">
        <v>3779</v>
      </c>
      <c r="E162" s="134" t="s">
        <v>417</v>
      </c>
      <c r="F162" s="144">
        <v>74.45</v>
      </c>
      <c r="G162" s="144"/>
      <c r="H162" s="144"/>
      <c r="I162" s="144"/>
    </row>
    <row r="163" s="121" customFormat="1" ht="60" outlineLevel="3" spans="1:9">
      <c r="A163" s="134">
        <v>131</v>
      </c>
      <c r="B163" s="134" t="s">
        <v>3863</v>
      </c>
      <c r="C163" s="134" t="s">
        <v>3864</v>
      </c>
      <c r="D163" s="145" t="s">
        <v>3791</v>
      </c>
      <c r="E163" s="134" t="s">
        <v>386</v>
      </c>
      <c r="F163" s="144">
        <v>4.98</v>
      </c>
      <c r="G163" s="144"/>
      <c r="H163" s="144"/>
      <c r="I163" s="144"/>
    </row>
    <row r="164" s="121" customFormat="1" ht="24" outlineLevel="3" spans="1:9">
      <c r="A164" s="134">
        <v>132</v>
      </c>
      <c r="B164" s="134" t="s">
        <v>3865</v>
      </c>
      <c r="C164" s="134" t="s">
        <v>3866</v>
      </c>
      <c r="D164" s="145" t="s">
        <v>3651</v>
      </c>
      <c r="E164" s="134" t="s">
        <v>417</v>
      </c>
      <c r="F164" s="144">
        <v>49.77</v>
      </c>
      <c r="G164" s="144"/>
      <c r="H164" s="144"/>
      <c r="I164" s="144"/>
    </row>
    <row r="165" s="121" customFormat="1" ht="24" outlineLevel="3" spans="1:9">
      <c r="A165" s="134">
        <v>133</v>
      </c>
      <c r="B165" s="134" t="s">
        <v>674</v>
      </c>
      <c r="C165" s="134" t="s">
        <v>3867</v>
      </c>
      <c r="D165" s="145" t="s">
        <v>3868</v>
      </c>
      <c r="E165" s="134" t="s">
        <v>417</v>
      </c>
      <c r="F165" s="144">
        <v>45.37</v>
      </c>
      <c r="G165" s="144"/>
      <c r="H165" s="144"/>
      <c r="I165" s="144"/>
    </row>
    <row r="166" s="121" customFormat="1" ht="24" outlineLevel="3" spans="1:9">
      <c r="A166" s="134">
        <v>134</v>
      </c>
      <c r="B166" s="134" t="s">
        <v>3869</v>
      </c>
      <c r="C166" s="134" t="s">
        <v>3870</v>
      </c>
      <c r="D166" s="145" t="s">
        <v>3779</v>
      </c>
      <c r="E166" s="134" t="s">
        <v>417</v>
      </c>
      <c r="F166" s="144">
        <v>45.37</v>
      </c>
      <c r="G166" s="144"/>
      <c r="H166" s="144"/>
      <c r="I166" s="144"/>
    </row>
    <row r="167" s="121" customFormat="1" ht="60" outlineLevel="3" spans="1:9">
      <c r="A167" s="134">
        <v>135</v>
      </c>
      <c r="B167" s="134" t="s">
        <v>3871</v>
      </c>
      <c r="C167" s="134" t="s">
        <v>3872</v>
      </c>
      <c r="D167" s="145" t="s">
        <v>3873</v>
      </c>
      <c r="E167" s="134" t="s">
        <v>386</v>
      </c>
      <c r="F167" s="144">
        <v>7.8</v>
      </c>
      <c r="G167" s="144"/>
      <c r="H167" s="144"/>
      <c r="I167" s="144"/>
    </row>
    <row r="168" s="121" customFormat="1" ht="48" outlineLevel="3" spans="1:9">
      <c r="A168" s="134">
        <v>136</v>
      </c>
      <c r="B168" s="134" t="s">
        <v>629</v>
      </c>
      <c r="C168" s="134" t="s">
        <v>3874</v>
      </c>
      <c r="D168" s="145" t="s">
        <v>3875</v>
      </c>
      <c r="E168" s="134" t="s">
        <v>408</v>
      </c>
      <c r="F168" s="144">
        <v>0.02</v>
      </c>
      <c r="G168" s="144"/>
      <c r="H168" s="144"/>
      <c r="I168" s="144"/>
    </row>
    <row r="169" s="121" customFormat="1" ht="48" outlineLevel="3" spans="1:9">
      <c r="A169" s="134">
        <v>137</v>
      </c>
      <c r="B169" s="134" t="s">
        <v>623</v>
      </c>
      <c r="C169" s="134" t="s">
        <v>3874</v>
      </c>
      <c r="D169" s="145" t="s">
        <v>3876</v>
      </c>
      <c r="E169" s="134" t="s">
        <v>408</v>
      </c>
      <c r="F169" s="144">
        <v>1.48</v>
      </c>
      <c r="G169" s="144"/>
      <c r="H169" s="144"/>
      <c r="I169" s="144"/>
    </row>
    <row r="170" s="121" customFormat="1" ht="60" outlineLevel="3" spans="1:9">
      <c r="A170" s="134">
        <v>138</v>
      </c>
      <c r="B170" s="134" t="s">
        <v>3877</v>
      </c>
      <c r="C170" s="134" t="s">
        <v>3878</v>
      </c>
      <c r="D170" s="145" t="s">
        <v>3791</v>
      </c>
      <c r="E170" s="134" t="s">
        <v>386</v>
      </c>
      <c r="F170" s="144">
        <v>8.99</v>
      </c>
      <c r="G170" s="144"/>
      <c r="H170" s="144"/>
      <c r="I170" s="144"/>
    </row>
    <row r="171" s="121" customFormat="1" ht="24" outlineLevel="3" spans="1:9">
      <c r="A171" s="134">
        <v>139</v>
      </c>
      <c r="B171" s="134" t="s">
        <v>3879</v>
      </c>
      <c r="C171" s="134" t="s">
        <v>3650</v>
      </c>
      <c r="D171" s="145" t="s">
        <v>3651</v>
      </c>
      <c r="E171" s="134" t="s">
        <v>417</v>
      </c>
      <c r="F171" s="144">
        <v>89.93</v>
      </c>
      <c r="G171" s="144"/>
      <c r="H171" s="144"/>
      <c r="I171" s="144"/>
    </row>
    <row r="172" s="121" customFormat="1" ht="36" outlineLevel="3" spans="1:9">
      <c r="A172" s="134">
        <v>140</v>
      </c>
      <c r="B172" s="134" t="s">
        <v>3880</v>
      </c>
      <c r="C172" s="134" t="s">
        <v>3881</v>
      </c>
      <c r="D172" s="145" t="s">
        <v>3882</v>
      </c>
      <c r="E172" s="134" t="s">
        <v>17</v>
      </c>
      <c r="F172" s="144">
        <v>84</v>
      </c>
      <c r="G172" s="144"/>
      <c r="H172" s="144"/>
      <c r="I172" s="144"/>
    </row>
    <row r="173" s="121" customFormat="1" ht="36" outlineLevel="3" spans="1:9">
      <c r="A173" s="134">
        <v>141</v>
      </c>
      <c r="B173" s="134" t="s">
        <v>3883</v>
      </c>
      <c r="C173" s="134" t="s">
        <v>2208</v>
      </c>
      <c r="D173" s="145" t="s">
        <v>3794</v>
      </c>
      <c r="E173" s="134" t="s">
        <v>386</v>
      </c>
      <c r="F173" s="144">
        <v>78.24</v>
      </c>
      <c r="G173" s="144"/>
      <c r="H173" s="144"/>
      <c r="I173" s="144"/>
    </row>
    <row r="174" s="121" customFormat="1" ht="36" outlineLevel="3" spans="1:9">
      <c r="A174" s="134">
        <v>142</v>
      </c>
      <c r="B174" s="134" t="s">
        <v>3884</v>
      </c>
      <c r="C174" s="134" t="s">
        <v>527</v>
      </c>
      <c r="D174" s="145" t="s">
        <v>3795</v>
      </c>
      <c r="E174" s="134" t="s">
        <v>386</v>
      </c>
      <c r="F174" s="144">
        <v>7.38</v>
      </c>
      <c r="G174" s="144"/>
      <c r="H174" s="144"/>
      <c r="I174" s="144"/>
    </row>
    <row r="175" s="121" customFormat="1" ht="36" outlineLevel="3" spans="1:11">
      <c r="A175" s="134">
        <v>143</v>
      </c>
      <c r="B175" s="134" t="s">
        <v>3885</v>
      </c>
      <c r="C175" s="134" t="s">
        <v>388</v>
      </c>
      <c r="D175" s="145" t="s">
        <v>3796</v>
      </c>
      <c r="E175" s="134" t="s">
        <v>386</v>
      </c>
      <c r="F175" s="144">
        <v>79.85</v>
      </c>
      <c r="G175" s="144"/>
      <c r="H175" s="144"/>
      <c r="I175" s="144"/>
      <c r="K175" s="147"/>
    </row>
    <row r="176" s="121" customFormat="1" ht="20" customHeight="1" outlineLevel="1" spans="1:9">
      <c r="A176" s="141"/>
      <c r="B176" s="141"/>
      <c r="C176" s="141" t="s">
        <v>3886</v>
      </c>
      <c r="D176" s="141"/>
      <c r="E176" s="141"/>
      <c r="F176" s="142"/>
      <c r="G176" s="142"/>
      <c r="H176" s="143"/>
      <c r="I176" s="142"/>
    </row>
    <row r="177" s="121" customFormat="1" ht="36" outlineLevel="3" spans="1:9">
      <c r="A177" s="134">
        <v>144</v>
      </c>
      <c r="B177" s="134" t="s">
        <v>3887</v>
      </c>
      <c r="C177" s="134" t="s">
        <v>3888</v>
      </c>
      <c r="D177" s="145" t="s">
        <v>3889</v>
      </c>
      <c r="E177" s="134" t="s">
        <v>138</v>
      </c>
      <c r="F177" s="144">
        <v>1</v>
      </c>
      <c r="G177" s="144"/>
      <c r="H177" s="144"/>
      <c r="I177" s="144"/>
    </row>
    <row r="178" s="121" customFormat="1" ht="24" outlineLevel="3" spans="1:9">
      <c r="A178" s="134">
        <v>145</v>
      </c>
      <c r="B178" s="134" t="s">
        <v>3890</v>
      </c>
      <c r="C178" s="134" t="s">
        <v>3891</v>
      </c>
      <c r="D178" s="145" t="s">
        <v>3892</v>
      </c>
      <c r="E178" s="134" t="s">
        <v>417</v>
      </c>
      <c r="F178" s="144">
        <v>27.41</v>
      </c>
      <c r="G178" s="144"/>
      <c r="H178" s="144"/>
      <c r="I178" s="144"/>
    </row>
    <row r="179" s="121" customFormat="1" ht="36" outlineLevel="3" spans="1:9">
      <c r="A179" s="134">
        <v>146</v>
      </c>
      <c r="B179" s="134" t="s">
        <v>3893</v>
      </c>
      <c r="C179" s="134" t="s">
        <v>3894</v>
      </c>
      <c r="D179" s="145" t="s">
        <v>3895</v>
      </c>
      <c r="E179" s="134" t="s">
        <v>408</v>
      </c>
      <c r="F179" s="144">
        <v>1.61</v>
      </c>
      <c r="G179" s="144"/>
      <c r="H179" s="144"/>
      <c r="I179" s="144"/>
    </row>
    <row r="180" s="121" customFormat="1" ht="60" outlineLevel="3" spans="1:9">
      <c r="A180" s="134">
        <v>147</v>
      </c>
      <c r="B180" s="134" t="s">
        <v>3896</v>
      </c>
      <c r="C180" s="134" t="s">
        <v>3897</v>
      </c>
      <c r="D180" s="145" t="s">
        <v>3757</v>
      </c>
      <c r="E180" s="134" t="s">
        <v>386</v>
      </c>
      <c r="F180" s="144">
        <v>23.12</v>
      </c>
      <c r="G180" s="144"/>
      <c r="H180" s="144"/>
      <c r="I180" s="144"/>
    </row>
    <row r="181" s="121" customFormat="1" ht="48" outlineLevel="3" spans="1:9">
      <c r="A181" s="134">
        <v>148</v>
      </c>
      <c r="B181" s="134" t="s">
        <v>3898</v>
      </c>
      <c r="C181" s="134" t="s">
        <v>3899</v>
      </c>
      <c r="D181" s="145" t="s">
        <v>3900</v>
      </c>
      <c r="E181" s="134" t="s">
        <v>408</v>
      </c>
      <c r="F181" s="144">
        <v>0.37</v>
      </c>
      <c r="G181" s="144"/>
      <c r="H181" s="144"/>
      <c r="I181" s="144"/>
    </row>
    <row r="182" s="121" customFormat="1" ht="48" outlineLevel="3" spans="1:9">
      <c r="A182" s="134">
        <v>149</v>
      </c>
      <c r="B182" s="134" t="s">
        <v>3901</v>
      </c>
      <c r="C182" s="134" t="s">
        <v>3899</v>
      </c>
      <c r="D182" s="145" t="s">
        <v>3902</v>
      </c>
      <c r="E182" s="134" t="s">
        <v>408</v>
      </c>
      <c r="F182" s="144">
        <v>0.66</v>
      </c>
      <c r="G182" s="144"/>
      <c r="H182" s="144"/>
      <c r="I182" s="144"/>
    </row>
    <row r="183" s="121" customFormat="1" ht="60" outlineLevel="3" spans="1:9">
      <c r="A183" s="134">
        <v>150</v>
      </c>
      <c r="B183" s="134" t="s">
        <v>3903</v>
      </c>
      <c r="C183" s="134" t="s">
        <v>3904</v>
      </c>
      <c r="D183" s="145" t="s">
        <v>3905</v>
      </c>
      <c r="E183" s="134" t="s">
        <v>386</v>
      </c>
      <c r="F183" s="144">
        <v>2.12</v>
      </c>
      <c r="G183" s="144"/>
      <c r="H183" s="144"/>
      <c r="I183" s="144"/>
    </row>
    <row r="184" s="121" customFormat="1" ht="24" outlineLevel="3" spans="1:9">
      <c r="A184" s="134">
        <v>151</v>
      </c>
      <c r="B184" s="134" t="s">
        <v>3906</v>
      </c>
      <c r="C184" s="134" t="s">
        <v>3907</v>
      </c>
      <c r="D184" s="145" t="s">
        <v>3908</v>
      </c>
      <c r="E184" s="134" t="s">
        <v>417</v>
      </c>
      <c r="F184" s="144">
        <v>21.18</v>
      </c>
      <c r="G184" s="144"/>
      <c r="H184" s="144"/>
      <c r="I184" s="144"/>
    </row>
    <row r="185" s="121" customFormat="1" ht="36" outlineLevel="3" spans="1:9">
      <c r="A185" s="134">
        <v>152</v>
      </c>
      <c r="B185" s="134" t="s">
        <v>3909</v>
      </c>
      <c r="C185" s="134" t="s">
        <v>2208</v>
      </c>
      <c r="D185" s="145" t="s">
        <v>3794</v>
      </c>
      <c r="E185" s="134" t="s">
        <v>386</v>
      </c>
      <c r="F185" s="144">
        <v>32.87</v>
      </c>
      <c r="G185" s="144"/>
      <c r="H185" s="144"/>
      <c r="I185" s="144"/>
    </row>
    <row r="186" s="121" customFormat="1" ht="36" outlineLevel="3" spans="1:9">
      <c r="A186" s="134">
        <v>153</v>
      </c>
      <c r="B186" s="134" t="s">
        <v>3910</v>
      </c>
      <c r="C186" s="134" t="s">
        <v>527</v>
      </c>
      <c r="D186" s="145" t="s">
        <v>3795</v>
      </c>
      <c r="E186" s="134" t="s">
        <v>386</v>
      </c>
      <c r="F186" s="144">
        <v>8.29</v>
      </c>
      <c r="G186" s="144"/>
      <c r="H186" s="144"/>
      <c r="I186" s="144"/>
    </row>
    <row r="187" s="121" customFormat="1" ht="36" outlineLevel="3" spans="1:11">
      <c r="A187" s="134">
        <v>154</v>
      </c>
      <c r="B187" s="134" t="s">
        <v>3911</v>
      </c>
      <c r="C187" s="134" t="s">
        <v>388</v>
      </c>
      <c r="D187" s="145" t="s">
        <v>3796</v>
      </c>
      <c r="E187" s="134" t="s">
        <v>386</v>
      </c>
      <c r="F187" s="144">
        <v>24.58</v>
      </c>
      <c r="G187" s="144"/>
      <c r="H187" s="144"/>
      <c r="I187" s="144"/>
      <c r="K187" s="147"/>
    </row>
    <row r="188" s="121" customFormat="1" ht="20" customHeight="1" outlineLevel="1" spans="1:9">
      <c r="A188" s="141"/>
      <c r="B188" s="141"/>
      <c r="C188" s="141" t="s">
        <v>3912</v>
      </c>
      <c r="D188" s="141"/>
      <c r="E188" s="141"/>
      <c r="F188" s="142"/>
      <c r="G188" s="142"/>
      <c r="H188" s="143"/>
      <c r="I188" s="142"/>
    </row>
    <row r="189" s="121" customFormat="1" ht="48" outlineLevel="3" spans="1:9">
      <c r="A189" s="134">
        <v>155</v>
      </c>
      <c r="B189" s="134" t="s">
        <v>3913</v>
      </c>
      <c r="C189" s="134" t="s">
        <v>3914</v>
      </c>
      <c r="D189" s="145" t="s">
        <v>3915</v>
      </c>
      <c r="E189" s="134" t="s">
        <v>17</v>
      </c>
      <c r="F189" s="144">
        <v>50</v>
      </c>
      <c r="G189" s="144"/>
      <c r="H189" s="144"/>
      <c r="I189" s="144"/>
    </row>
    <row r="190" s="121" customFormat="1" ht="60" outlineLevel="3" spans="1:9">
      <c r="A190" s="134">
        <v>156</v>
      </c>
      <c r="B190" s="134" t="s">
        <v>3916</v>
      </c>
      <c r="C190" s="134" t="s">
        <v>3917</v>
      </c>
      <c r="D190" s="145" t="s">
        <v>3647</v>
      </c>
      <c r="E190" s="134" t="s">
        <v>386</v>
      </c>
      <c r="F190" s="144">
        <v>3.25</v>
      </c>
      <c r="G190" s="144"/>
      <c r="H190" s="144"/>
      <c r="I190" s="144"/>
    </row>
    <row r="191" s="121" customFormat="1" ht="24" outlineLevel="3" spans="1:9">
      <c r="A191" s="134">
        <v>157</v>
      </c>
      <c r="B191" s="134" t="s">
        <v>3918</v>
      </c>
      <c r="C191" s="134" t="s">
        <v>3919</v>
      </c>
      <c r="D191" s="145" t="s">
        <v>3920</v>
      </c>
      <c r="E191" s="134" t="s">
        <v>386</v>
      </c>
      <c r="F191" s="144">
        <v>1.3</v>
      </c>
      <c r="G191" s="144"/>
      <c r="H191" s="144"/>
      <c r="I191" s="144"/>
    </row>
    <row r="192" s="121" customFormat="1" ht="24" outlineLevel="3" spans="1:9">
      <c r="A192" s="134">
        <v>158</v>
      </c>
      <c r="B192" s="134" t="s">
        <v>3921</v>
      </c>
      <c r="C192" s="134" t="s">
        <v>3650</v>
      </c>
      <c r="D192" s="145" t="s">
        <v>3651</v>
      </c>
      <c r="E192" s="134" t="s">
        <v>417</v>
      </c>
      <c r="F192" s="144">
        <v>6.5</v>
      </c>
      <c r="G192" s="144"/>
      <c r="H192" s="144"/>
      <c r="I192" s="144"/>
    </row>
    <row r="193" s="121" customFormat="1" ht="36" outlineLevel="3" spans="1:9">
      <c r="A193" s="134">
        <v>159</v>
      </c>
      <c r="B193" s="134" t="s">
        <v>3922</v>
      </c>
      <c r="C193" s="134" t="s">
        <v>2208</v>
      </c>
      <c r="D193" s="145" t="s">
        <v>3794</v>
      </c>
      <c r="E193" s="134" t="s">
        <v>386</v>
      </c>
      <c r="F193" s="144">
        <v>0.02</v>
      </c>
      <c r="G193" s="144"/>
      <c r="H193" s="144"/>
      <c r="I193" s="144"/>
    </row>
    <row r="194" s="121" customFormat="1" ht="36" outlineLevel="3" spans="1:11">
      <c r="A194" s="134">
        <v>160</v>
      </c>
      <c r="B194" s="134" t="s">
        <v>3923</v>
      </c>
      <c r="C194" s="134" t="s">
        <v>388</v>
      </c>
      <c r="D194" s="145" t="s">
        <v>3796</v>
      </c>
      <c r="E194" s="134" t="s">
        <v>386</v>
      </c>
      <c r="F194" s="144">
        <v>0.02</v>
      </c>
      <c r="G194" s="144"/>
      <c r="H194" s="144"/>
      <c r="I194" s="144"/>
      <c r="K194" s="147"/>
    </row>
    <row r="195" s="121" customFormat="1" ht="20" customHeight="1" outlineLevel="1" spans="1:9">
      <c r="A195" s="141"/>
      <c r="B195" s="141"/>
      <c r="C195" s="141" t="s">
        <v>3924</v>
      </c>
      <c r="D195" s="141"/>
      <c r="E195" s="141"/>
      <c r="F195" s="142"/>
      <c r="G195" s="142"/>
      <c r="H195" s="143"/>
      <c r="I195" s="142"/>
    </row>
    <row r="196" s="121" customFormat="1" ht="72" outlineLevel="3" spans="1:11">
      <c r="A196" s="134">
        <v>161</v>
      </c>
      <c r="B196" s="134" t="s">
        <v>3293</v>
      </c>
      <c r="C196" s="134" t="s">
        <v>3925</v>
      </c>
      <c r="D196" s="145" t="s">
        <v>3926</v>
      </c>
      <c r="E196" s="134" t="s">
        <v>421</v>
      </c>
      <c r="F196" s="144">
        <v>333.47</v>
      </c>
      <c r="G196" s="144"/>
      <c r="H196" s="144"/>
      <c r="I196" s="144"/>
      <c r="K196" s="147"/>
    </row>
    <row r="197" s="121" customFormat="1" ht="20" customHeight="1" outlineLevel="1" spans="1:9">
      <c r="A197" s="141"/>
      <c r="B197" s="141"/>
      <c r="C197" s="141" t="s">
        <v>3927</v>
      </c>
      <c r="D197" s="141"/>
      <c r="E197" s="141"/>
      <c r="F197" s="142"/>
      <c r="G197" s="142"/>
      <c r="H197" s="143"/>
      <c r="I197" s="142"/>
    </row>
    <row r="198" s="121" customFormat="1" ht="48" outlineLevel="3" spans="1:9">
      <c r="A198" s="134">
        <v>162</v>
      </c>
      <c r="B198" s="134" t="s">
        <v>3928</v>
      </c>
      <c r="C198" s="134" t="s">
        <v>3929</v>
      </c>
      <c r="D198" s="145" t="s">
        <v>3930</v>
      </c>
      <c r="E198" s="134" t="s">
        <v>417</v>
      </c>
      <c r="F198" s="144">
        <v>53.7</v>
      </c>
      <c r="G198" s="144"/>
      <c r="H198" s="144"/>
      <c r="I198" s="144"/>
    </row>
    <row r="199" s="121" customFormat="1" ht="24" outlineLevel="3" spans="1:9">
      <c r="A199" s="134">
        <v>163</v>
      </c>
      <c r="B199" s="134" t="s">
        <v>3931</v>
      </c>
      <c r="C199" s="134" t="s">
        <v>3932</v>
      </c>
      <c r="D199" s="145" t="s">
        <v>3933</v>
      </c>
      <c r="E199" s="134" t="s">
        <v>386</v>
      </c>
      <c r="F199" s="144">
        <v>14.4</v>
      </c>
      <c r="G199" s="144"/>
      <c r="H199" s="144"/>
      <c r="I199" s="144"/>
    </row>
    <row r="200" s="121" customFormat="1" ht="60" outlineLevel="3" spans="1:9">
      <c r="A200" s="134">
        <v>164</v>
      </c>
      <c r="B200" s="134" t="s">
        <v>3934</v>
      </c>
      <c r="C200" s="134" t="s">
        <v>3816</v>
      </c>
      <c r="D200" s="145" t="s">
        <v>3817</v>
      </c>
      <c r="E200" s="134" t="s">
        <v>386</v>
      </c>
      <c r="F200" s="144">
        <v>2.68</v>
      </c>
      <c r="G200" s="144"/>
      <c r="H200" s="144"/>
      <c r="I200" s="144"/>
    </row>
    <row r="201" s="121" customFormat="1" ht="24" outlineLevel="3" spans="1:9">
      <c r="A201" s="134">
        <v>165</v>
      </c>
      <c r="B201" s="134" t="s">
        <v>3935</v>
      </c>
      <c r="C201" s="134" t="s">
        <v>3625</v>
      </c>
      <c r="D201" s="145" t="s">
        <v>3626</v>
      </c>
      <c r="E201" s="134" t="s">
        <v>386</v>
      </c>
      <c r="F201" s="144">
        <v>2.23</v>
      </c>
      <c r="G201" s="144"/>
      <c r="H201" s="144"/>
      <c r="I201" s="144"/>
    </row>
    <row r="202" s="121" customFormat="1" ht="24" outlineLevel="3" spans="1:11">
      <c r="A202" s="134">
        <v>166</v>
      </c>
      <c r="B202" s="134" t="s">
        <v>3936</v>
      </c>
      <c r="C202" s="134" t="s">
        <v>3937</v>
      </c>
      <c r="D202" s="145" t="s">
        <v>3938</v>
      </c>
      <c r="E202" s="134" t="s">
        <v>417</v>
      </c>
      <c r="F202" s="144">
        <v>14.88</v>
      </c>
      <c r="G202" s="144"/>
      <c r="H202" s="144"/>
      <c r="I202" s="144"/>
      <c r="K202" s="147"/>
    </row>
    <row r="203" s="121" customFormat="1" ht="20" customHeight="1" outlineLevel="1" spans="1:9">
      <c r="A203" s="141"/>
      <c r="B203" s="141"/>
      <c r="C203" s="141" t="s">
        <v>3939</v>
      </c>
      <c r="D203" s="141"/>
      <c r="E203" s="141"/>
      <c r="F203" s="142"/>
      <c r="G203" s="142"/>
      <c r="H203" s="143"/>
      <c r="I203" s="142"/>
    </row>
    <row r="204" s="121" customFormat="1" ht="36" outlineLevel="3" spans="1:9">
      <c r="A204" s="134">
        <v>167</v>
      </c>
      <c r="B204" s="134" t="s">
        <v>3940</v>
      </c>
      <c r="C204" s="134" t="s">
        <v>3941</v>
      </c>
      <c r="D204" s="145" t="s">
        <v>3942</v>
      </c>
      <c r="E204" s="134" t="s">
        <v>17</v>
      </c>
      <c r="F204" s="144">
        <v>1</v>
      </c>
      <c r="G204" s="144"/>
      <c r="H204" s="144"/>
      <c r="I204" s="144"/>
    </row>
    <row r="205" s="121" customFormat="1" ht="36" outlineLevel="3" spans="1:9">
      <c r="A205" s="134">
        <v>168</v>
      </c>
      <c r="B205" s="134" t="s">
        <v>3943</v>
      </c>
      <c r="C205" s="134" t="s">
        <v>3944</v>
      </c>
      <c r="D205" s="145" t="s">
        <v>3945</v>
      </c>
      <c r="E205" s="134" t="s">
        <v>17</v>
      </c>
      <c r="F205" s="144">
        <v>26</v>
      </c>
      <c r="G205" s="144"/>
      <c r="H205" s="144"/>
      <c r="I205" s="144"/>
    </row>
    <row r="206" s="121" customFormat="1" ht="36" outlineLevel="3" spans="1:9">
      <c r="A206" s="134">
        <v>169</v>
      </c>
      <c r="B206" s="134" t="s">
        <v>3946</v>
      </c>
      <c r="C206" s="134" t="s">
        <v>3947</v>
      </c>
      <c r="D206" s="145" t="s">
        <v>3948</v>
      </c>
      <c r="E206" s="134" t="s">
        <v>17</v>
      </c>
      <c r="F206" s="144">
        <v>7</v>
      </c>
      <c r="G206" s="144"/>
      <c r="H206" s="144"/>
      <c r="I206" s="144"/>
    </row>
    <row r="207" s="121" customFormat="1" ht="36" outlineLevel="3" spans="1:11">
      <c r="A207" s="134">
        <v>170</v>
      </c>
      <c r="B207" s="134" t="s">
        <v>3949</v>
      </c>
      <c r="C207" s="134" t="s">
        <v>3950</v>
      </c>
      <c r="D207" s="145" t="s">
        <v>3951</v>
      </c>
      <c r="E207" s="134" t="s">
        <v>1780</v>
      </c>
      <c r="F207" s="144">
        <v>18</v>
      </c>
      <c r="G207" s="144"/>
      <c r="H207" s="144"/>
      <c r="I207" s="144"/>
      <c r="K207" s="147"/>
    </row>
    <row r="208" s="121" customFormat="1" ht="20" customHeight="1" outlineLevel="1" spans="1:9">
      <c r="A208" s="141"/>
      <c r="B208" s="141"/>
      <c r="C208" s="141" t="s">
        <v>3952</v>
      </c>
      <c r="D208" s="141"/>
      <c r="E208" s="141"/>
      <c r="F208" s="142"/>
      <c r="G208" s="142"/>
      <c r="H208" s="143"/>
      <c r="I208" s="142"/>
    </row>
    <row r="209" s="121" customFormat="1" ht="24" outlineLevel="3" spans="1:9">
      <c r="A209" s="134">
        <v>171</v>
      </c>
      <c r="B209" s="134" t="s">
        <v>3953</v>
      </c>
      <c r="C209" s="134" t="s">
        <v>3954</v>
      </c>
      <c r="D209" s="145" t="s">
        <v>3955</v>
      </c>
      <c r="E209" s="134" t="s">
        <v>386</v>
      </c>
      <c r="F209" s="144">
        <v>26.36</v>
      </c>
      <c r="G209" s="144"/>
      <c r="H209" s="144"/>
      <c r="I209" s="144"/>
    </row>
    <row r="210" s="121" customFormat="1" ht="48" outlineLevel="3" spans="1:9">
      <c r="A210" s="134">
        <v>172</v>
      </c>
      <c r="B210" s="134" t="s">
        <v>3956</v>
      </c>
      <c r="C210" s="134" t="s">
        <v>3957</v>
      </c>
      <c r="D210" s="145" t="s">
        <v>3958</v>
      </c>
      <c r="E210" s="134" t="s">
        <v>386</v>
      </c>
      <c r="F210" s="144">
        <v>194.29</v>
      </c>
      <c r="G210" s="144"/>
      <c r="H210" s="144"/>
      <c r="I210" s="144"/>
    </row>
    <row r="211" s="121" customFormat="1" ht="24" outlineLevel="3" spans="1:9">
      <c r="A211" s="134">
        <v>173</v>
      </c>
      <c r="B211" s="134" t="s">
        <v>3959</v>
      </c>
      <c r="C211" s="134" t="s">
        <v>3960</v>
      </c>
      <c r="D211" s="145" t="s">
        <v>3961</v>
      </c>
      <c r="E211" s="134" t="s">
        <v>386</v>
      </c>
      <c r="F211" s="144">
        <v>17.77</v>
      </c>
      <c r="G211" s="144"/>
      <c r="H211" s="144"/>
      <c r="I211" s="144"/>
    </row>
    <row r="212" s="121" customFormat="1" ht="24" outlineLevel="3" spans="1:9">
      <c r="A212" s="134">
        <v>174</v>
      </c>
      <c r="B212" s="134" t="s">
        <v>3962</v>
      </c>
      <c r="C212" s="134" t="s">
        <v>3963</v>
      </c>
      <c r="D212" s="145" t="s">
        <v>3964</v>
      </c>
      <c r="E212" s="134" t="s">
        <v>386</v>
      </c>
      <c r="F212" s="144">
        <v>58.62</v>
      </c>
      <c r="G212" s="144"/>
      <c r="H212" s="144"/>
      <c r="I212" s="144"/>
    </row>
    <row r="213" s="121" customFormat="1" ht="24" outlineLevel="3" spans="1:9">
      <c r="A213" s="134">
        <v>175</v>
      </c>
      <c r="B213" s="134" t="s">
        <v>3965</v>
      </c>
      <c r="C213" s="134" t="s">
        <v>3719</v>
      </c>
      <c r="D213" s="145" t="s">
        <v>3966</v>
      </c>
      <c r="E213" s="134" t="s">
        <v>417</v>
      </c>
      <c r="F213" s="144">
        <v>289.96</v>
      </c>
      <c r="G213" s="144"/>
      <c r="H213" s="144"/>
      <c r="I213" s="144"/>
    </row>
    <row r="214" s="121" customFormat="1" ht="24" outlineLevel="3" spans="1:9">
      <c r="A214" s="134">
        <v>176</v>
      </c>
      <c r="B214" s="134" t="s">
        <v>3967</v>
      </c>
      <c r="C214" s="134" t="s">
        <v>3968</v>
      </c>
      <c r="D214" s="145" t="s">
        <v>3969</v>
      </c>
      <c r="E214" s="134" t="s">
        <v>386</v>
      </c>
      <c r="F214" s="144">
        <v>0.38</v>
      </c>
      <c r="G214" s="144"/>
      <c r="H214" s="144"/>
      <c r="I214" s="144"/>
    </row>
    <row r="215" s="121" customFormat="1" ht="96" outlineLevel="3" spans="1:11">
      <c r="A215" s="134">
        <v>177</v>
      </c>
      <c r="B215" s="134" t="s">
        <v>3970</v>
      </c>
      <c r="C215" s="134" t="s">
        <v>3971</v>
      </c>
      <c r="D215" s="145" t="s">
        <v>3972</v>
      </c>
      <c r="E215" s="134" t="s">
        <v>453</v>
      </c>
      <c r="F215" s="144">
        <v>9</v>
      </c>
      <c r="G215" s="144"/>
      <c r="H215" s="144"/>
      <c r="I215" s="144"/>
      <c r="K215" s="147"/>
    </row>
    <row r="216" s="121" customFormat="1" ht="20" customHeight="1" outlineLevel="1" spans="1:9">
      <c r="A216" s="141"/>
      <c r="B216" s="141"/>
      <c r="C216" s="141" t="s">
        <v>3973</v>
      </c>
      <c r="D216" s="141"/>
      <c r="E216" s="141"/>
      <c r="F216" s="142"/>
      <c r="G216" s="142"/>
      <c r="H216" s="143"/>
      <c r="I216" s="142"/>
    </row>
    <row r="217" s="121" customFormat="1" ht="72" outlineLevel="3" spans="1:9">
      <c r="A217" s="134">
        <v>178</v>
      </c>
      <c r="B217" s="134" t="s">
        <v>3382</v>
      </c>
      <c r="C217" s="134" t="s">
        <v>3973</v>
      </c>
      <c r="D217" s="145" t="s">
        <v>3974</v>
      </c>
      <c r="E217" s="134" t="s">
        <v>421</v>
      </c>
      <c r="F217" s="144">
        <v>211.55</v>
      </c>
      <c r="G217" s="144"/>
      <c r="H217" s="144"/>
      <c r="I217" s="144"/>
    </row>
    <row r="218" s="121" customFormat="1" ht="36" outlineLevel="3" spans="1:9">
      <c r="A218" s="134">
        <v>179</v>
      </c>
      <c r="B218" s="134" t="s">
        <v>3975</v>
      </c>
      <c r="C218" s="134" t="s">
        <v>2208</v>
      </c>
      <c r="D218" s="145" t="s">
        <v>3794</v>
      </c>
      <c r="E218" s="134" t="s">
        <v>386</v>
      </c>
      <c r="F218" s="144">
        <v>50.77</v>
      </c>
      <c r="G218" s="144"/>
      <c r="H218" s="144"/>
      <c r="I218" s="144"/>
    </row>
    <row r="219" s="121" customFormat="1" ht="36" outlineLevel="3" spans="1:9">
      <c r="A219" s="134">
        <v>180</v>
      </c>
      <c r="B219" s="134" t="s">
        <v>3976</v>
      </c>
      <c r="C219" s="134" t="s">
        <v>527</v>
      </c>
      <c r="D219" s="145" t="s">
        <v>3795</v>
      </c>
      <c r="E219" s="134" t="s">
        <v>386</v>
      </c>
      <c r="F219" s="144">
        <v>7.62</v>
      </c>
      <c r="G219" s="144"/>
      <c r="H219" s="144"/>
      <c r="I219" s="144"/>
    </row>
    <row r="220" s="121" customFormat="1" ht="36" outlineLevel="3" spans="1:11">
      <c r="A220" s="134">
        <v>181</v>
      </c>
      <c r="B220" s="134" t="s">
        <v>3977</v>
      </c>
      <c r="C220" s="134" t="s">
        <v>388</v>
      </c>
      <c r="D220" s="145" t="s">
        <v>3796</v>
      </c>
      <c r="E220" s="134" t="s">
        <v>386</v>
      </c>
      <c r="F220" s="144">
        <v>43.16</v>
      </c>
      <c r="G220" s="144"/>
      <c r="H220" s="144"/>
      <c r="I220" s="144"/>
      <c r="K220" s="147"/>
    </row>
    <row r="221" s="121" customFormat="1" ht="20" customHeight="1" outlineLevel="1" spans="1:9">
      <c r="A221" s="141"/>
      <c r="B221" s="141"/>
      <c r="C221" s="141" t="s">
        <v>2115</v>
      </c>
      <c r="D221" s="141"/>
      <c r="E221" s="141"/>
      <c r="F221" s="142"/>
      <c r="G221" s="142"/>
      <c r="H221" s="143"/>
      <c r="I221" s="142"/>
    </row>
    <row r="222" s="121" customFormat="1" ht="84" outlineLevel="3" spans="1:9">
      <c r="A222" s="134">
        <v>182</v>
      </c>
      <c r="B222" s="134" t="s">
        <v>2114</v>
      </c>
      <c r="C222" s="134" t="s">
        <v>2115</v>
      </c>
      <c r="D222" s="145" t="s">
        <v>3978</v>
      </c>
      <c r="E222" s="134" t="s">
        <v>453</v>
      </c>
      <c r="F222" s="144">
        <v>26</v>
      </c>
      <c r="G222" s="144"/>
      <c r="H222" s="144"/>
      <c r="I222" s="144"/>
    </row>
    <row r="223" s="121" customFormat="1" ht="36" outlineLevel="3" spans="1:9">
      <c r="A223" s="134">
        <v>183</v>
      </c>
      <c r="B223" s="134" t="s">
        <v>3979</v>
      </c>
      <c r="C223" s="134" t="s">
        <v>2208</v>
      </c>
      <c r="D223" s="145" t="s">
        <v>3794</v>
      </c>
      <c r="E223" s="134" t="s">
        <v>386</v>
      </c>
      <c r="F223" s="144">
        <v>3.08</v>
      </c>
      <c r="G223" s="144"/>
      <c r="H223" s="144"/>
      <c r="I223" s="144"/>
    </row>
    <row r="224" s="121" customFormat="1" ht="36" outlineLevel="3" spans="1:9">
      <c r="A224" s="134">
        <v>184</v>
      </c>
      <c r="B224" s="134" t="s">
        <v>3980</v>
      </c>
      <c r="C224" s="134" t="s">
        <v>527</v>
      </c>
      <c r="D224" s="145" t="s">
        <v>3795</v>
      </c>
      <c r="E224" s="134" t="s">
        <v>386</v>
      </c>
      <c r="F224" s="144">
        <v>1.82</v>
      </c>
      <c r="G224" s="144"/>
      <c r="H224" s="144"/>
      <c r="I224" s="144"/>
    </row>
    <row r="225" s="121" customFormat="1" ht="36" outlineLevel="3" spans="1:11">
      <c r="A225" s="134">
        <v>185</v>
      </c>
      <c r="B225" s="134" t="s">
        <v>3981</v>
      </c>
      <c r="C225" s="134" t="s">
        <v>388</v>
      </c>
      <c r="D225" s="145" t="s">
        <v>3796</v>
      </c>
      <c r="E225" s="134" t="s">
        <v>386</v>
      </c>
      <c r="F225" s="144">
        <v>1.26</v>
      </c>
      <c r="G225" s="144"/>
      <c r="H225" s="144"/>
      <c r="I225" s="144"/>
      <c r="K225" s="147"/>
    </row>
    <row r="226" s="121" customFormat="1" ht="20" customHeight="1" outlineLevel="1" spans="1:9">
      <c r="A226" s="141"/>
      <c r="B226" s="141"/>
      <c r="C226" s="141" t="s">
        <v>3982</v>
      </c>
      <c r="D226" s="141"/>
      <c r="E226" s="141"/>
      <c r="F226" s="142"/>
      <c r="G226" s="142"/>
      <c r="H226" s="143"/>
      <c r="I226" s="142"/>
    </row>
    <row r="227" s="121" customFormat="1" ht="36" outlineLevel="3" spans="1:9">
      <c r="A227" s="134">
        <v>186</v>
      </c>
      <c r="B227" s="134" t="s">
        <v>713</v>
      </c>
      <c r="C227" s="134" t="s">
        <v>3983</v>
      </c>
      <c r="D227" s="145" t="s">
        <v>3984</v>
      </c>
      <c r="E227" s="134" t="s">
        <v>1349</v>
      </c>
      <c r="F227" s="144">
        <v>58</v>
      </c>
      <c r="G227" s="144"/>
      <c r="H227" s="144"/>
      <c r="I227" s="144"/>
    </row>
    <row r="228" s="121" customFormat="1" ht="36" outlineLevel="3" spans="1:9">
      <c r="A228" s="134">
        <v>187</v>
      </c>
      <c r="B228" s="134" t="s">
        <v>716</v>
      </c>
      <c r="C228" s="134" t="s">
        <v>3985</v>
      </c>
      <c r="D228" s="145" t="s">
        <v>3986</v>
      </c>
      <c r="E228" s="134" t="s">
        <v>1349</v>
      </c>
      <c r="F228" s="144">
        <v>16</v>
      </c>
      <c r="G228" s="144"/>
      <c r="H228" s="144"/>
      <c r="I228" s="144"/>
    </row>
    <row r="229" s="121" customFormat="1" ht="36" outlineLevel="3" spans="1:9">
      <c r="A229" s="134">
        <v>188</v>
      </c>
      <c r="B229" s="134" t="s">
        <v>3987</v>
      </c>
      <c r="C229" s="134" t="s">
        <v>3988</v>
      </c>
      <c r="D229" s="145" t="s">
        <v>3989</v>
      </c>
      <c r="E229" s="134" t="s">
        <v>1349</v>
      </c>
      <c r="F229" s="144">
        <v>26</v>
      </c>
      <c r="G229" s="144"/>
      <c r="H229" s="144"/>
      <c r="I229" s="144"/>
    </row>
    <row r="230" s="121" customFormat="1" ht="36" outlineLevel="3" spans="1:9">
      <c r="A230" s="134">
        <v>189</v>
      </c>
      <c r="B230" s="134" t="s">
        <v>3990</v>
      </c>
      <c r="C230" s="134" t="s">
        <v>3991</v>
      </c>
      <c r="D230" s="145" t="s">
        <v>3992</v>
      </c>
      <c r="E230" s="134" t="s">
        <v>1349</v>
      </c>
      <c r="F230" s="144">
        <v>1</v>
      </c>
      <c r="G230" s="144"/>
      <c r="H230" s="144"/>
      <c r="I230" s="144"/>
    </row>
    <row r="231" s="121" customFormat="1" ht="24" outlineLevel="3" spans="1:11">
      <c r="A231" s="134">
        <v>190</v>
      </c>
      <c r="B231" s="134" t="s">
        <v>3993</v>
      </c>
      <c r="C231" s="134" t="s">
        <v>3994</v>
      </c>
      <c r="D231" s="145" t="s">
        <v>3995</v>
      </c>
      <c r="E231" s="134" t="s">
        <v>1349</v>
      </c>
      <c r="F231" s="144">
        <v>1</v>
      </c>
      <c r="G231" s="144"/>
      <c r="H231" s="144"/>
      <c r="I231" s="144"/>
      <c r="K231" s="149"/>
    </row>
    <row r="232" s="123" customFormat="1" ht="20" customHeight="1" outlineLevel="1" spans="1:11">
      <c r="A232" s="148"/>
      <c r="B232" s="141"/>
      <c r="C232" s="141" t="s">
        <v>458</v>
      </c>
      <c r="D232" s="141"/>
      <c r="E232" s="141"/>
      <c r="F232" s="142"/>
      <c r="G232" s="142"/>
      <c r="H232" s="143"/>
      <c r="I232" s="150"/>
      <c r="K232" s="121"/>
    </row>
    <row r="233" s="121" customFormat="1" ht="36" outlineLevel="3" spans="1:11">
      <c r="A233" s="134">
        <v>191</v>
      </c>
      <c r="B233" s="134" t="s">
        <v>3996</v>
      </c>
      <c r="C233" s="134" t="s">
        <v>3997</v>
      </c>
      <c r="D233" s="145" t="s">
        <v>3998</v>
      </c>
      <c r="E233" s="134" t="s">
        <v>417</v>
      </c>
      <c r="F233" s="144">
        <v>744.78</v>
      </c>
      <c r="G233" s="144"/>
      <c r="H233" s="144"/>
      <c r="I233" s="144"/>
      <c r="K233" s="146"/>
    </row>
    <row r="234" s="122" customFormat="1" ht="20" customHeight="1" spans="1:9">
      <c r="A234" s="137" t="s">
        <v>59</v>
      </c>
      <c r="B234" s="137"/>
      <c r="C234" s="138" t="s">
        <v>3999</v>
      </c>
      <c r="D234" s="137"/>
      <c r="E234" s="137"/>
      <c r="F234" s="139"/>
      <c r="G234" s="139"/>
      <c r="H234" s="140"/>
      <c r="I234" s="140"/>
    </row>
    <row r="235" s="121" customFormat="1" ht="20" customHeight="1" outlineLevel="1" spans="1:9">
      <c r="A235" s="141"/>
      <c r="B235" s="141" t="s">
        <v>2171</v>
      </c>
      <c r="C235" s="141" t="s">
        <v>4000</v>
      </c>
      <c r="D235" s="141"/>
      <c r="E235" s="141"/>
      <c r="F235" s="142"/>
      <c r="G235" s="142"/>
      <c r="H235" s="143"/>
      <c r="I235" s="142"/>
    </row>
    <row r="236" s="121" customFormat="1" ht="84" outlineLevel="3" spans="1:9">
      <c r="A236" s="134">
        <v>1</v>
      </c>
      <c r="B236" s="134" t="s">
        <v>4001</v>
      </c>
      <c r="C236" s="134" t="s">
        <v>4002</v>
      </c>
      <c r="D236" s="145" t="s">
        <v>4003</v>
      </c>
      <c r="E236" s="134" t="s">
        <v>4004</v>
      </c>
      <c r="F236" s="144">
        <v>1</v>
      </c>
      <c r="G236" s="144"/>
      <c r="H236" s="144"/>
      <c r="I236" s="144"/>
    </row>
    <row r="237" s="121" customFormat="1" ht="84" outlineLevel="3" spans="1:9">
      <c r="A237" s="134">
        <v>2</v>
      </c>
      <c r="B237" s="134" t="s">
        <v>4005</v>
      </c>
      <c r="C237" s="134" t="s">
        <v>4006</v>
      </c>
      <c r="D237" s="145" t="s">
        <v>4007</v>
      </c>
      <c r="E237" s="134" t="s">
        <v>4004</v>
      </c>
      <c r="F237" s="144">
        <v>2</v>
      </c>
      <c r="G237" s="144"/>
      <c r="H237" s="144"/>
      <c r="I237" s="144"/>
    </row>
    <row r="238" s="121" customFormat="1" ht="96" outlineLevel="3" spans="1:9">
      <c r="A238" s="134">
        <v>3</v>
      </c>
      <c r="B238" s="134" t="s">
        <v>4008</v>
      </c>
      <c r="C238" s="134" t="s">
        <v>4009</v>
      </c>
      <c r="D238" s="145" t="s">
        <v>4010</v>
      </c>
      <c r="E238" s="134" t="s">
        <v>4004</v>
      </c>
      <c r="F238" s="144">
        <v>3</v>
      </c>
      <c r="G238" s="144"/>
      <c r="H238" s="144"/>
      <c r="I238" s="144"/>
    </row>
    <row r="239" s="121" customFormat="1" ht="96" outlineLevel="3" spans="1:9">
      <c r="A239" s="134">
        <v>4</v>
      </c>
      <c r="B239" s="134" t="s">
        <v>4011</v>
      </c>
      <c r="C239" s="134" t="s">
        <v>4012</v>
      </c>
      <c r="D239" s="145" t="s">
        <v>4013</v>
      </c>
      <c r="E239" s="134" t="s">
        <v>4004</v>
      </c>
      <c r="F239" s="144">
        <v>1</v>
      </c>
      <c r="G239" s="144"/>
      <c r="H239" s="144"/>
      <c r="I239" s="144"/>
    </row>
    <row r="240" s="121" customFormat="1" ht="96" outlineLevel="3" spans="1:9">
      <c r="A240" s="134">
        <v>5</v>
      </c>
      <c r="B240" s="134" t="s">
        <v>4014</v>
      </c>
      <c r="C240" s="134" t="s">
        <v>4015</v>
      </c>
      <c r="D240" s="145" t="s">
        <v>4016</v>
      </c>
      <c r="E240" s="134" t="s">
        <v>4004</v>
      </c>
      <c r="F240" s="144">
        <v>6</v>
      </c>
      <c r="G240" s="144"/>
      <c r="H240" s="144"/>
      <c r="I240" s="144"/>
    </row>
    <row r="241" s="121" customFormat="1" ht="84" outlineLevel="3" spans="1:9">
      <c r="A241" s="134">
        <v>6</v>
      </c>
      <c r="B241" s="134" t="s">
        <v>4017</v>
      </c>
      <c r="C241" s="134" t="s">
        <v>4018</v>
      </c>
      <c r="D241" s="145" t="s">
        <v>4019</v>
      </c>
      <c r="E241" s="134" t="s">
        <v>4004</v>
      </c>
      <c r="F241" s="144">
        <v>1</v>
      </c>
      <c r="G241" s="144"/>
      <c r="H241" s="144"/>
      <c r="I241" s="144"/>
    </row>
    <row r="242" s="121" customFormat="1" ht="96" outlineLevel="3" spans="1:9">
      <c r="A242" s="134">
        <v>7</v>
      </c>
      <c r="B242" s="134" t="s">
        <v>4020</v>
      </c>
      <c r="C242" s="134" t="s">
        <v>4021</v>
      </c>
      <c r="D242" s="145" t="s">
        <v>4022</v>
      </c>
      <c r="E242" s="134" t="s">
        <v>4004</v>
      </c>
      <c r="F242" s="144">
        <v>4</v>
      </c>
      <c r="G242" s="144"/>
      <c r="H242" s="144"/>
      <c r="I242" s="144"/>
    </row>
    <row r="243" s="121" customFormat="1" ht="96" outlineLevel="3" spans="1:9">
      <c r="A243" s="134">
        <v>8</v>
      </c>
      <c r="B243" s="134" t="s">
        <v>4023</v>
      </c>
      <c r="C243" s="134" t="s">
        <v>4024</v>
      </c>
      <c r="D243" s="145" t="s">
        <v>4025</v>
      </c>
      <c r="E243" s="134" t="s">
        <v>4004</v>
      </c>
      <c r="F243" s="144">
        <v>5</v>
      </c>
      <c r="G243" s="144"/>
      <c r="H243" s="144"/>
      <c r="I243" s="144"/>
    </row>
    <row r="244" s="121" customFormat="1" ht="96" outlineLevel="3" spans="1:11">
      <c r="A244" s="134">
        <v>9</v>
      </c>
      <c r="B244" s="134" t="s">
        <v>4026</v>
      </c>
      <c r="C244" s="134" t="s">
        <v>4027</v>
      </c>
      <c r="D244" s="145" t="s">
        <v>4028</v>
      </c>
      <c r="E244" s="134" t="s">
        <v>4004</v>
      </c>
      <c r="F244" s="144">
        <v>13</v>
      </c>
      <c r="G244" s="144"/>
      <c r="H244" s="144"/>
      <c r="I244" s="144"/>
      <c r="K244" s="147"/>
    </row>
    <row r="245" s="121" customFormat="1" ht="20" customHeight="1" outlineLevel="1" spans="1:9">
      <c r="A245" s="141"/>
      <c r="B245" s="141"/>
      <c r="C245" s="141" t="s">
        <v>4029</v>
      </c>
      <c r="D245" s="141"/>
      <c r="E245" s="141"/>
      <c r="F245" s="142"/>
      <c r="G245" s="142"/>
      <c r="H245" s="143"/>
      <c r="I245" s="142"/>
    </row>
    <row r="246" s="121" customFormat="1" ht="72" outlineLevel="3" spans="1:9">
      <c r="A246" s="134">
        <v>10</v>
      </c>
      <c r="B246" s="134" t="s">
        <v>4030</v>
      </c>
      <c r="C246" s="134" t="s">
        <v>4031</v>
      </c>
      <c r="D246" s="145" t="s">
        <v>4032</v>
      </c>
      <c r="E246" s="134" t="s">
        <v>4004</v>
      </c>
      <c r="F246" s="144">
        <v>58</v>
      </c>
      <c r="G246" s="144"/>
      <c r="H246" s="144"/>
      <c r="I246" s="144"/>
    </row>
    <row r="247" s="121" customFormat="1" ht="72" outlineLevel="3" spans="1:9">
      <c r="A247" s="134">
        <v>11</v>
      </c>
      <c r="B247" s="134" t="s">
        <v>4033</v>
      </c>
      <c r="C247" s="134" t="s">
        <v>4034</v>
      </c>
      <c r="D247" s="145" t="s">
        <v>4035</v>
      </c>
      <c r="E247" s="134" t="s">
        <v>4004</v>
      </c>
      <c r="F247" s="144">
        <v>8</v>
      </c>
      <c r="G247" s="144"/>
      <c r="H247" s="144"/>
      <c r="I247" s="144"/>
    </row>
    <row r="248" s="121" customFormat="1" ht="72" outlineLevel="3" spans="1:9">
      <c r="A248" s="134">
        <v>12</v>
      </c>
      <c r="B248" s="134" t="s">
        <v>4036</v>
      </c>
      <c r="C248" s="134" t="s">
        <v>4037</v>
      </c>
      <c r="D248" s="145" t="s">
        <v>4038</v>
      </c>
      <c r="E248" s="134" t="s">
        <v>4004</v>
      </c>
      <c r="F248" s="144">
        <v>6</v>
      </c>
      <c r="G248" s="144"/>
      <c r="H248" s="144"/>
      <c r="I248" s="144"/>
    </row>
    <row r="249" s="121" customFormat="1" ht="72" outlineLevel="3" spans="1:9">
      <c r="A249" s="134">
        <v>13</v>
      </c>
      <c r="B249" s="134" t="s">
        <v>4039</v>
      </c>
      <c r="C249" s="134" t="s">
        <v>4040</v>
      </c>
      <c r="D249" s="145" t="s">
        <v>4035</v>
      </c>
      <c r="E249" s="134" t="s">
        <v>4004</v>
      </c>
      <c r="F249" s="144">
        <v>3</v>
      </c>
      <c r="G249" s="144"/>
      <c r="H249" s="144"/>
      <c r="I249" s="144"/>
    </row>
    <row r="250" s="121" customFormat="1" ht="72" outlineLevel="3" spans="1:9">
      <c r="A250" s="134">
        <v>14</v>
      </c>
      <c r="B250" s="134" t="s">
        <v>4041</v>
      </c>
      <c r="C250" s="134" t="s">
        <v>4042</v>
      </c>
      <c r="D250" s="145" t="s">
        <v>4043</v>
      </c>
      <c r="E250" s="134" t="s">
        <v>4004</v>
      </c>
      <c r="F250" s="144">
        <v>2</v>
      </c>
      <c r="G250" s="144"/>
      <c r="H250" s="144"/>
      <c r="I250" s="144"/>
    </row>
    <row r="251" s="121" customFormat="1" ht="72" outlineLevel="3" spans="1:9">
      <c r="A251" s="134">
        <v>15</v>
      </c>
      <c r="B251" s="134" t="s">
        <v>4044</v>
      </c>
      <c r="C251" s="134" t="s">
        <v>4045</v>
      </c>
      <c r="D251" s="145" t="s">
        <v>4046</v>
      </c>
      <c r="E251" s="134" t="s">
        <v>4004</v>
      </c>
      <c r="F251" s="144">
        <v>2</v>
      </c>
      <c r="G251" s="144"/>
      <c r="H251" s="144"/>
      <c r="I251" s="144"/>
    </row>
    <row r="252" s="121" customFormat="1" ht="72" outlineLevel="3" spans="1:11">
      <c r="A252" s="134">
        <v>16</v>
      </c>
      <c r="B252" s="134" t="s">
        <v>4047</v>
      </c>
      <c r="C252" s="134" t="s">
        <v>4048</v>
      </c>
      <c r="D252" s="145" t="s">
        <v>4049</v>
      </c>
      <c r="E252" s="134" t="s">
        <v>4004</v>
      </c>
      <c r="F252" s="144">
        <v>7</v>
      </c>
      <c r="G252" s="144"/>
      <c r="H252" s="144"/>
      <c r="I252" s="144"/>
      <c r="K252" s="147"/>
    </row>
    <row r="253" s="121" customFormat="1" ht="20" customHeight="1" outlineLevel="1" spans="1:9">
      <c r="A253" s="141"/>
      <c r="B253" s="141"/>
      <c r="C253" s="141" t="s">
        <v>4050</v>
      </c>
      <c r="D253" s="141"/>
      <c r="E253" s="141"/>
      <c r="F253" s="142"/>
      <c r="G253" s="142"/>
      <c r="H253" s="143"/>
      <c r="I253" s="142"/>
    </row>
    <row r="254" s="121" customFormat="1" ht="72" outlineLevel="3" spans="1:9">
      <c r="A254" s="134">
        <v>17</v>
      </c>
      <c r="B254" s="134" t="s">
        <v>4051</v>
      </c>
      <c r="C254" s="134" t="s">
        <v>4052</v>
      </c>
      <c r="D254" s="145" t="s">
        <v>4053</v>
      </c>
      <c r="E254" s="134" t="s">
        <v>417</v>
      </c>
      <c r="F254" s="144">
        <v>31</v>
      </c>
      <c r="G254" s="144"/>
      <c r="H254" s="144"/>
      <c r="I254" s="144"/>
    </row>
    <row r="255" s="121" customFormat="1" ht="72" outlineLevel="3" spans="1:9">
      <c r="A255" s="134">
        <v>18</v>
      </c>
      <c r="B255" s="134" t="s">
        <v>4054</v>
      </c>
      <c r="C255" s="134" t="s">
        <v>4055</v>
      </c>
      <c r="D255" s="145" t="s">
        <v>4056</v>
      </c>
      <c r="E255" s="134" t="s">
        <v>417</v>
      </c>
      <c r="F255" s="144">
        <v>28</v>
      </c>
      <c r="G255" s="144"/>
      <c r="H255" s="144"/>
      <c r="I255" s="144"/>
    </row>
    <row r="256" s="121" customFormat="1" ht="72" outlineLevel="3" spans="1:9">
      <c r="A256" s="134">
        <v>19</v>
      </c>
      <c r="B256" s="134" t="s">
        <v>4057</v>
      </c>
      <c r="C256" s="134" t="s">
        <v>4058</v>
      </c>
      <c r="D256" s="145" t="s">
        <v>4059</v>
      </c>
      <c r="E256" s="134" t="s">
        <v>417</v>
      </c>
      <c r="F256" s="144">
        <v>11</v>
      </c>
      <c r="G256" s="144"/>
      <c r="H256" s="144"/>
      <c r="I256" s="144"/>
    </row>
    <row r="257" s="121" customFormat="1" ht="72" outlineLevel="3" spans="1:9">
      <c r="A257" s="134">
        <v>20</v>
      </c>
      <c r="B257" s="134" t="s">
        <v>4060</v>
      </c>
      <c r="C257" s="134" t="s">
        <v>4061</v>
      </c>
      <c r="D257" s="145" t="s">
        <v>4062</v>
      </c>
      <c r="E257" s="134" t="s">
        <v>417</v>
      </c>
      <c r="F257" s="144">
        <v>284</v>
      </c>
      <c r="G257" s="144"/>
      <c r="H257" s="144"/>
      <c r="I257" s="144"/>
    </row>
    <row r="258" s="121" customFormat="1" ht="72" outlineLevel="3" spans="1:9">
      <c r="A258" s="134">
        <v>21</v>
      </c>
      <c r="B258" s="134" t="s">
        <v>4063</v>
      </c>
      <c r="C258" s="134" t="s">
        <v>4064</v>
      </c>
      <c r="D258" s="145" t="s">
        <v>4065</v>
      </c>
      <c r="E258" s="134" t="s">
        <v>417</v>
      </c>
      <c r="F258" s="144">
        <v>131</v>
      </c>
      <c r="G258" s="144"/>
      <c r="H258" s="144"/>
      <c r="I258" s="144"/>
    </row>
    <row r="259" s="121" customFormat="1" ht="72" outlineLevel="3" spans="1:9">
      <c r="A259" s="134">
        <v>22</v>
      </c>
      <c r="B259" s="134" t="s">
        <v>4066</v>
      </c>
      <c r="C259" s="134" t="s">
        <v>4067</v>
      </c>
      <c r="D259" s="145" t="s">
        <v>4068</v>
      </c>
      <c r="E259" s="134" t="s">
        <v>417</v>
      </c>
      <c r="F259" s="144">
        <v>9</v>
      </c>
      <c r="G259" s="144"/>
      <c r="H259" s="144"/>
      <c r="I259" s="144"/>
    </row>
    <row r="260" s="121" customFormat="1" ht="72" outlineLevel="3" spans="1:9">
      <c r="A260" s="134">
        <v>23</v>
      </c>
      <c r="B260" s="134" t="s">
        <v>4069</v>
      </c>
      <c r="C260" s="134" t="s">
        <v>4070</v>
      </c>
      <c r="D260" s="145" t="s">
        <v>4071</v>
      </c>
      <c r="E260" s="134" t="s">
        <v>417</v>
      </c>
      <c r="F260" s="144">
        <v>11</v>
      </c>
      <c r="G260" s="144"/>
      <c r="H260" s="144"/>
      <c r="I260" s="144"/>
    </row>
    <row r="261" s="121" customFormat="1" ht="72" outlineLevel="3" spans="1:9">
      <c r="A261" s="134">
        <v>24</v>
      </c>
      <c r="B261" s="134" t="s">
        <v>4072</v>
      </c>
      <c r="C261" s="134" t="s">
        <v>4073</v>
      </c>
      <c r="D261" s="145" t="s">
        <v>4065</v>
      </c>
      <c r="E261" s="134" t="s">
        <v>417</v>
      </c>
      <c r="F261" s="144">
        <v>88</v>
      </c>
      <c r="G261" s="144"/>
      <c r="H261" s="144"/>
      <c r="I261" s="144"/>
    </row>
    <row r="262" s="121" customFormat="1" ht="72" outlineLevel="3" spans="1:9">
      <c r="A262" s="134">
        <v>25</v>
      </c>
      <c r="B262" s="134" t="s">
        <v>4074</v>
      </c>
      <c r="C262" s="134" t="s">
        <v>4075</v>
      </c>
      <c r="D262" s="145" t="s">
        <v>4076</v>
      </c>
      <c r="E262" s="134" t="s">
        <v>417</v>
      </c>
      <c r="F262" s="144">
        <v>85</v>
      </c>
      <c r="G262" s="144"/>
      <c r="H262" s="144"/>
      <c r="I262" s="144"/>
    </row>
    <row r="263" s="121" customFormat="1" ht="72" outlineLevel="3" spans="1:9">
      <c r="A263" s="134">
        <v>26</v>
      </c>
      <c r="B263" s="134" t="s">
        <v>4077</v>
      </c>
      <c r="C263" s="134" t="s">
        <v>4078</v>
      </c>
      <c r="D263" s="145" t="s">
        <v>4079</v>
      </c>
      <c r="E263" s="134" t="s">
        <v>417</v>
      </c>
      <c r="F263" s="144">
        <v>96.08</v>
      </c>
      <c r="G263" s="144"/>
      <c r="H263" s="144"/>
      <c r="I263" s="144"/>
    </row>
    <row r="264" s="121" customFormat="1" ht="72" outlineLevel="3" spans="1:9">
      <c r="A264" s="134">
        <v>27</v>
      </c>
      <c r="B264" s="134" t="s">
        <v>4080</v>
      </c>
      <c r="C264" s="134" t="s">
        <v>4081</v>
      </c>
      <c r="D264" s="145" t="s">
        <v>4082</v>
      </c>
      <c r="E264" s="134" t="s">
        <v>417</v>
      </c>
      <c r="F264" s="144">
        <v>91.64</v>
      </c>
      <c r="G264" s="144"/>
      <c r="H264" s="144"/>
      <c r="I264" s="144"/>
    </row>
    <row r="265" s="121" customFormat="1" ht="72" outlineLevel="3" spans="1:9">
      <c r="A265" s="134">
        <v>28</v>
      </c>
      <c r="B265" s="134" t="s">
        <v>4083</v>
      </c>
      <c r="C265" s="134" t="s">
        <v>4084</v>
      </c>
      <c r="D265" s="145" t="s">
        <v>4085</v>
      </c>
      <c r="E265" s="134" t="s">
        <v>417</v>
      </c>
      <c r="F265" s="144">
        <v>8.9</v>
      </c>
      <c r="G265" s="144"/>
      <c r="H265" s="144"/>
      <c r="I265" s="144"/>
    </row>
    <row r="266" s="121" customFormat="1" ht="72" outlineLevel="3" spans="1:9">
      <c r="A266" s="134">
        <v>29</v>
      </c>
      <c r="B266" s="134" t="s">
        <v>4086</v>
      </c>
      <c r="C266" s="134" t="s">
        <v>4087</v>
      </c>
      <c r="D266" s="145" t="s">
        <v>4088</v>
      </c>
      <c r="E266" s="134" t="s">
        <v>417</v>
      </c>
      <c r="F266" s="144">
        <v>4</v>
      </c>
      <c r="G266" s="144"/>
      <c r="H266" s="144"/>
      <c r="I266" s="144"/>
    </row>
    <row r="267" s="121" customFormat="1" ht="72" outlineLevel="3" spans="1:9">
      <c r="A267" s="134">
        <v>30</v>
      </c>
      <c r="B267" s="134" t="s">
        <v>4089</v>
      </c>
      <c r="C267" s="134" t="s">
        <v>4090</v>
      </c>
      <c r="D267" s="145" t="s">
        <v>4068</v>
      </c>
      <c r="E267" s="134" t="s">
        <v>417</v>
      </c>
      <c r="F267" s="144">
        <v>151</v>
      </c>
      <c r="G267" s="144"/>
      <c r="H267" s="144"/>
      <c r="I267" s="144"/>
    </row>
    <row r="268" s="121" customFormat="1" ht="72" outlineLevel="3" spans="1:9">
      <c r="A268" s="134">
        <v>31</v>
      </c>
      <c r="B268" s="134" t="s">
        <v>4091</v>
      </c>
      <c r="C268" s="134" t="s">
        <v>4092</v>
      </c>
      <c r="D268" s="145" t="s">
        <v>4076</v>
      </c>
      <c r="E268" s="134" t="s">
        <v>417</v>
      </c>
      <c r="F268" s="144">
        <v>18.6</v>
      </c>
      <c r="G268" s="144"/>
      <c r="H268" s="144"/>
      <c r="I268" s="144"/>
    </row>
    <row r="269" s="121" customFormat="1" ht="72" outlineLevel="3" spans="1:9">
      <c r="A269" s="134">
        <v>32</v>
      </c>
      <c r="B269" s="134" t="s">
        <v>4093</v>
      </c>
      <c r="C269" s="134" t="s">
        <v>4094</v>
      </c>
      <c r="D269" s="145" t="s">
        <v>4095</v>
      </c>
      <c r="E269" s="134" t="s">
        <v>417</v>
      </c>
      <c r="F269" s="144">
        <v>13.3</v>
      </c>
      <c r="G269" s="144"/>
      <c r="H269" s="144"/>
      <c r="I269" s="144"/>
    </row>
    <row r="270" s="121" customFormat="1" ht="72" outlineLevel="3" spans="1:9">
      <c r="A270" s="134">
        <v>33</v>
      </c>
      <c r="B270" s="134" t="s">
        <v>4096</v>
      </c>
      <c r="C270" s="134" t="s">
        <v>4097</v>
      </c>
      <c r="D270" s="145" t="s">
        <v>4098</v>
      </c>
      <c r="E270" s="134" t="s">
        <v>417</v>
      </c>
      <c r="F270" s="144">
        <v>2.38</v>
      </c>
      <c r="G270" s="144"/>
      <c r="H270" s="144"/>
      <c r="I270" s="144"/>
    </row>
    <row r="271" s="121" customFormat="1" ht="72" outlineLevel="3" spans="1:9">
      <c r="A271" s="134">
        <v>34</v>
      </c>
      <c r="B271" s="134" t="s">
        <v>4099</v>
      </c>
      <c r="C271" s="134" t="s">
        <v>4100</v>
      </c>
      <c r="D271" s="145" t="s">
        <v>4098</v>
      </c>
      <c r="E271" s="134" t="s">
        <v>417</v>
      </c>
      <c r="F271" s="144">
        <v>2.04</v>
      </c>
      <c r="G271" s="144"/>
      <c r="H271" s="144"/>
      <c r="I271" s="144"/>
    </row>
    <row r="272" s="121" customFormat="1" ht="48" outlineLevel="3" spans="1:9">
      <c r="A272" s="134">
        <v>35</v>
      </c>
      <c r="B272" s="134" t="s">
        <v>4101</v>
      </c>
      <c r="C272" s="134" t="s">
        <v>4102</v>
      </c>
      <c r="D272" s="145" t="s">
        <v>4103</v>
      </c>
      <c r="E272" s="134" t="s">
        <v>417</v>
      </c>
      <c r="F272" s="144">
        <v>492</v>
      </c>
      <c r="G272" s="144"/>
      <c r="H272" s="144"/>
      <c r="I272" s="144"/>
    </row>
    <row r="273" s="121" customFormat="1" ht="48" outlineLevel="3" spans="1:9">
      <c r="A273" s="134">
        <v>36</v>
      </c>
      <c r="B273" s="134" t="s">
        <v>4104</v>
      </c>
      <c r="C273" s="134" t="s">
        <v>4105</v>
      </c>
      <c r="D273" s="145" t="s">
        <v>4103</v>
      </c>
      <c r="E273" s="134" t="s">
        <v>417</v>
      </c>
      <c r="F273" s="144">
        <v>61</v>
      </c>
      <c r="G273" s="144"/>
      <c r="H273" s="144"/>
      <c r="I273" s="144"/>
    </row>
    <row r="274" s="121" customFormat="1" ht="48" outlineLevel="3" spans="1:11">
      <c r="A274" s="134">
        <v>37</v>
      </c>
      <c r="B274" s="134" t="s">
        <v>4106</v>
      </c>
      <c r="C274" s="134" t="s">
        <v>4107</v>
      </c>
      <c r="D274" s="145" t="s">
        <v>4103</v>
      </c>
      <c r="E274" s="134" t="s">
        <v>417</v>
      </c>
      <c r="F274" s="144">
        <v>1710.58</v>
      </c>
      <c r="G274" s="144"/>
      <c r="H274" s="144"/>
      <c r="I274" s="144"/>
      <c r="K274" s="147"/>
    </row>
    <row r="275" s="121" customFormat="1" ht="20" customHeight="1" outlineLevel="1" spans="1:9">
      <c r="A275" s="141"/>
      <c r="B275" s="141"/>
      <c r="C275" s="141" t="s">
        <v>4108</v>
      </c>
      <c r="D275" s="141"/>
      <c r="E275" s="141"/>
      <c r="F275" s="142"/>
      <c r="G275" s="142"/>
      <c r="H275" s="143"/>
      <c r="I275" s="142"/>
    </row>
    <row r="276" s="121" customFormat="1" ht="36" outlineLevel="3" spans="1:11">
      <c r="A276" s="134">
        <v>38</v>
      </c>
      <c r="B276" s="134" t="s">
        <v>4109</v>
      </c>
      <c r="C276" s="134" t="s">
        <v>4110</v>
      </c>
      <c r="D276" s="145" t="s">
        <v>4111</v>
      </c>
      <c r="E276" s="134" t="s">
        <v>386</v>
      </c>
      <c r="F276" s="144">
        <v>485.68</v>
      </c>
      <c r="G276" s="144"/>
      <c r="H276" s="144"/>
      <c r="I276" s="144"/>
      <c r="K276" s="146"/>
    </row>
    <row r="277" s="122" customFormat="1" ht="20" customHeight="1" spans="1:9">
      <c r="A277" s="137" t="s">
        <v>86</v>
      </c>
      <c r="B277" s="137"/>
      <c r="C277" s="138" t="s">
        <v>88</v>
      </c>
      <c r="D277" s="137"/>
      <c r="E277" s="137"/>
      <c r="F277" s="139"/>
      <c r="G277" s="139"/>
      <c r="H277" s="140"/>
      <c r="I277" s="140"/>
    </row>
    <row r="278" s="121" customFormat="1" ht="20" customHeight="1" outlineLevel="1" spans="1:9">
      <c r="A278" s="141" t="s">
        <v>1425</v>
      </c>
      <c r="B278" s="141"/>
      <c r="C278" s="141" t="s">
        <v>4112</v>
      </c>
      <c r="D278" s="141"/>
      <c r="E278" s="141"/>
      <c r="F278" s="142"/>
      <c r="G278" s="142"/>
      <c r="H278" s="151"/>
      <c r="I278" s="142"/>
    </row>
    <row r="279" s="121" customFormat="1" ht="72" outlineLevel="3" spans="1:9">
      <c r="A279" s="152">
        <v>1</v>
      </c>
      <c r="B279" s="153" t="s">
        <v>2877</v>
      </c>
      <c r="C279" s="153" t="s">
        <v>4113</v>
      </c>
      <c r="D279" s="153" t="s">
        <v>4114</v>
      </c>
      <c r="E279" s="154" t="s">
        <v>9</v>
      </c>
      <c r="F279" s="155">
        <v>1</v>
      </c>
      <c r="G279" s="156"/>
      <c r="H279" s="144"/>
      <c r="I279" s="157"/>
    </row>
    <row r="280" s="121" customFormat="1" ht="60" outlineLevel="3" spans="1:9">
      <c r="A280" s="152">
        <v>2</v>
      </c>
      <c r="B280" s="153" t="s">
        <v>4115</v>
      </c>
      <c r="C280" s="153" t="s">
        <v>4116</v>
      </c>
      <c r="D280" s="153" t="s">
        <v>4117</v>
      </c>
      <c r="E280" s="154" t="s">
        <v>1349</v>
      </c>
      <c r="F280" s="155">
        <v>30</v>
      </c>
      <c r="G280" s="156"/>
      <c r="H280" s="144"/>
      <c r="I280" s="157"/>
    </row>
    <row r="281" s="121" customFormat="1" ht="60" outlineLevel="3" spans="1:9">
      <c r="A281" s="152">
        <v>3</v>
      </c>
      <c r="B281" s="153" t="s">
        <v>4118</v>
      </c>
      <c r="C281" s="153" t="s">
        <v>4119</v>
      </c>
      <c r="D281" s="153" t="s">
        <v>4120</v>
      </c>
      <c r="E281" s="154" t="s">
        <v>1349</v>
      </c>
      <c r="F281" s="155">
        <v>8</v>
      </c>
      <c r="G281" s="156"/>
      <c r="H281" s="144"/>
      <c r="I281" s="157"/>
    </row>
    <row r="282" s="121" customFormat="1" ht="48" outlineLevel="3" spans="1:9">
      <c r="A282" s="152">
        <v>4</v>
      </c>
      <c r="B282" s="153" t="s">
        <v>4121</v>
      </c>
      <c r="C282" s="153" t="s">
        <v>4122</v>
      </c>
      <c r="D282" s="153" t="s">
        <v>4123</v>
      </c>
      <c r="E282" s="154" t="s">
        <v>421</v>
      </c>
      <c r="F282" s="155">
        <v>124</v>
      </c>
      <c r="G282" s="156"/>
      <c r="H282" s="144"/>
      <c r="I282" s="157"/>
    </row>
    <row r="283" s="121" customFormat="1" ht="48" outlineLevel="3" spans="1:9">
      <c r="A283" s="152">
        <v>5</v>
      </c>
      <c r="B283" s="153" t="s">
        <v>4124</v>
      </c>
      <c r="C283" s="153" t="s">
        <v>4125</v>
      </c>
      <c r="D283" s="153" t="s">
        <v>4126</v>
      </c>
      <c r="E283" s="154" t="s">
        <v>1349</v>
      </c>
      <c r="F283" s="155">
        <v>300</v>
      </c>
      <c r="G283" s="156"/>
      <c r="H283" s="144"/>
      <c r="I283" s="157"/>
    </row>
    <row r="284" s="121" customFormat="1" ht="60" outlineLevel="3" spans="1:9">
      <c r="A284" s="152">
        <v>6</v>
      </c>
      <c r="B284" s="153" t="s">
        <v>4127</v>
      </c>
      <c r="C284" s="153" t="s">
        <v>4128</v>
      </c>
      <c r="D284" s="153" t="s">
        <v>4129</v>
      </c>
      <c r="E284" s="154" t="s">
        <v>1349</v>
      </c>
      <c r="F284" s="155">
        <v>3</v>
      </c>
      <c r="G284" s="156"/>
      <c r="H284" s="144"/>
      <c r="I284" s="157"/>
    </row>
    <row r="285" s="121" customFormat="1" ht="60" outlineLevel="3" spans="1:9">
      <c r="A285" s="152">
        <v>7</v>
      </c>
      <c r="B285" s="153" t="s">
        <v>4130</v>
      </c>
      <c r="C285" s="153" t="s">
        <v>4131</v>
      </c>
      <c r="D285" s="153" t="s">
        <v>4132</v>
      </c>
      <c r="E285" s="154" t="s">
        <v>1349</v>
      </c>
      <c r="F285" s="155">
        <v>2</v>
      </c>
      <c r="G285" s="156"/>
      <c r="H285" s="144"/>
      <c r="I285" s="157"/>
    </row>
    <row r="286" s="121" customFormat="1" ht="60" outlineLevel="3" spans="1:9">
      <c r="A286" s="152">
        <v>8</v>
      </c>
      <c r="B286" s="153" t="s">
        <v>4133</v>
      </c>
      <c r="C286" s="153" t="s">
        <v>4134</v>
      </c>
      <c r="D286" s="153" t="s">
        <v>4135</v>
      </c>
      <c r="E286" s="154" t="s">
        <v>1349</v>
      </c>
      <c r="F286" s="155">
        <v>10</v>
      </c>
      <c r="G286" s="156"/>
      <c r="H286" s="144"/>
      <c r="I286" s="157"/>
    </row>
    <row r="287" s="121" customFormat="1" ht="48" outlineLevel="3" spans="1:9">
      <c r="A287" s="152">
        <v>9</v>
      </c>
      <c r="B287" s="153" t="s">
        <v>4136</v>
      </c>
      <c r="C287" s="153" t="s">
        <v>4137</v>
      </c>
      <c r="D287" s="153" t="s">
        <v>4138</v>
      </c>
      <c r="E287" s="154" t="s">
        <v>1349</v>
      </c>
      <c r="F287" s="155">
        <v>39</v>
      </c>
      <c r="G287" s="156"/>
      <c r="H287" s="144"/>
      <c r="I287" s="157"/>
    </row>
    <row r="288" s="121" customFormat="1" ht="60" outlineLevel="3" spans="1:9">
      <c r="A288" s="152">
        <v>10</v>
      </c>
      <c r="B288" s="153" t="s">
        <v>4139</v>
      </c>
      <c r="C288" s="153" t="s">
        <v>4140</v>
      </c>
      <c r="D288" s="153" t="s">
        <v>4141</v>
      </c>
      <c r="E288" s="154" t="s">
        <v>1349</v>
      </c>
      <c r="F288" s="155">
        <v>17</v>
      </c>
      <c r="G288" s="156"/>
      <c r="H288" s="144"/>
      <c r="I288" s="157"/>
    </row>
    <row r="289" s="121" customFormat="1" ht="36" outlineLevel="3" spans="1:9">
      <c r="A289" s="152">
        <v>11</v>
      </c>
      <c r="B289" s="153" t="s">
        <v>4142</v>
      </c>
      <c r="C289" s="153" t="s">
        <v>4143</v>
      </c>
      <c r="D289" s="153" t="s">
        <v>4144</v>
      </c>
      <c r="E289" s="154" t="s">
        <v>1349</v>
      </c>
      <c r="F289" s="155">
        <v>188</v>
      </c>
      <c r="G289" s="156"/>
      <c r="H289" s="144"/>
      <c r="I289" s="157"/>
    </row>
    <row r="290" s="121" customFormat="1" ht="36" outlineLevel="3" spans="1:9">
      <c r="A290" s="152">
        <v>12</v>
      </c>
      <c r="B290" s="153" t="s">
        <v>4145</v>
      </c>
      <c r="C290" s="153" t="s">
        <v>4146</v>
      </c>
      <c r="D290" s="153" t="s">
        <v>4147</v>
      </c>
      <c r="E290" s="154" t="s">
        <v>9</v>
      </c>
      <c r="F290" s="155">
        <v>1</v>
      </c>
      <c r="G290" s="156"/>
      <c r="H290" s="144"/>
      <c r="I290" s="157"/>
    </row>
    <row r="291" s="121" customFormat="1" ht="36" outlineLevel="3" spans="1:9">
      <c r="A291" s="152">
        <v>13</v>
      </c>
      <c r="B291" s="153" t="s">
        <v>4148</v>
      </c>
      <c r="C291" s="153" t="s">
        <v>4149</v>
      </c>
      <c r="D291" s="153" t="s">
        <v>4150</v>
      </c>
      <c r="E291" s="154" t="s">
        <v>9</v>
      </c>
      <c r="F291" s="155">
        <v>2</v>
      </c>
      <c r="G291" s="156"/>
      <c r="H291" s="144"/>
      <c r="I291" s="157"/>
    </row>
    <row r="292" s="121" customFormat="1" ht="48" outlineLevel="3" spans="1:9">
      <c r="A292" s="152">
        <v>14</v>
      </c>
      <c r="B292" s="153" t="s">
        <v>4151</v>
      </c>
      <c r="C292" s="153" t="s">
        <v>4152</v>
      </c>
      <c r="D292" s="153" t="s">
        <v>4153</v>
      </c>
      <c r="E292" s="154" t="s">
        <v>17</v>
      </c>
      <c r="F292" s="155">
        <v>1</v>
      </c>
      <c r="G292" s="156"/>
      <c r="H292" s="144"/>
      <c r="I292" s="157"/>
    </row>
    <row r="293" s="121" customFormat="1" ht="72" outlineLevel="3" spans="1:9">
      <c r="A293" s="152">
        <v>15</v>
      </c>
      <c r="B293" s="153" t="s">
        <v>4154</v>
      </c>
      <c r="C293" s="153" t="s">
        <v>4155</v>
      </c>
      <c r="D293" s="153" t="s">
        <v>4156</v>
      </c>
      <c r="E293" s="154" t="s">
        <v>453</v>
      </c>
      <c r="F293" s="155">
        <v>13</v>
      </c>
      <c r="G293" s="156"/>
      <c r="H293" s="144"/>
      <c r="I293" s="157"/>
    </row>
    <row r="294" s="121" customFormat="1" ht="36" outlineLevel="3" spans="1:9">
      <c r="A294" s="152">
        <v>16</v>
      </c>
      <c r="B294" s="153" t="s">
        <v>1744</v>
      </c>
      <c r="C294" s="153" t="s">
        <v>4157</v>
      </c>
      <c r="D294" s="153" t="s">
        <v>4158</v>
      </c>
      <c r="E294" s="154" t="s">
        <v>17</v>
      </c>
      <c r="F294" s="155">
        <v>67</v>
      </c>
      <c r="G294" s="156"/>
      <c r="H294" s="144"/>
      <c r="I294" s="157"/>
    </row>
    <row r="295" s="121" customFormat="1" ht="48" outlineLevel="3" spans="1:9">
      <c r="A295" s="152">
        <v>17</v>
      </c>
      <c r="B295" s="153" t="s">
        <v>1491</v>
      </c>
      <c r="C295" s="153" t="s">
        <v>1492</v>
      </c>
      <c r="D295" s="153" t="s">
        <v>4159</v>
      </c>
      <c r="E295" s="154" t="s">
        <v>421</v>
      </c>
      <c r="F295" s="155">
        <v>27.5</v>
      </c>
      <c r="G295" s="156"/>
      <c r="H295" s="144"/>
      <c r="I295" s="157"/>
    </row>
    <row r="296" s="121" customFormat="1" ht="48" outlineLevel="3" spans="1:9">
      <c r="A296" s="152">
        <v>18</v>
      </c>
      <c r="B296" s="153" t="s">
        <v>1536</v>
      </c>
      <c r="C296" s="153" t="s">
        <v>21</v>
      </c>
      <c r="D296" s="153" t="s">
        <v>4160</v>
      </c>
      <c r="E296" s="154" t="s">
        <v>421</v>
      </c>
      <c r="F296" s="155">
        <v>4.65</v>
      </c>
      <c r="G296" s="156"/>
      <c r="H296" s="144"/>
      <c r="I296" s="157"/>
    </row>
    <row r="297" s="121" customFormat="1" ht="48" outlineLevel="3" spans="1:9">
      <c r="A297" s="152">
        <v>19</v>
      </c>
      <c r="B297" s="153" t="s">
        <v>1531</v>
      </c>
      <c r="C297" s="153" t="s">
        <v>21</v>
      </c>
      <c r="D297" s="153" t="s">
        <v>4161</v>
      </c>
      <c r="E297" s="154" t="s">
        <v>421</v>
      </c>
      <c r="F297" s="155">
        <v>781.76</v>
      </c>
      <c r="G297" s="156"/>
      <c r="H297" s="144"/>
      <c r="I297" s="157"/>
    </row>
    <row r="298" s="121" customFormat="1" ht="48" outlineLevel="3" spans="1:9">
      <c r="A298" s="152">
        <v>20</v>
      </c>
      <c r="B298" s="153" t="s">
        <v>2750</v>
      </c>
      <c r="C298" s="153" t="s">
        <v>21</v>
      </c>
      <c r="D298" s="153" t="s">
        <v>4162</v>
      </c>
      <c r="E298" s="154" t="s">
        <v>421</v>
      </c>
      <c r="F298" s="155">
        <v>1918.43</v>
      </c>
      <c r="G298" s="156"/>
      <c r="H298" s="144"/>
      <c r="I298" s="157"/>
    </row>
    <row r="299" s="121" customFormat="1" ht="48" outlineLevel="3" spans="1:9">
      <c r="A299" s="152">
        <v>21</v>
      </c>
      <c r="B299" s="153" t="s">
        <v>2342</v>
      </c>
      <c r="C299" s="153" t="s">
        <v>21</v>
      </c>
      <c r="D299" s="153" t="s">
        <v>4163</v>
      </c>
      <c r="E299" s="154" t="s">
        <v>421</v>
      </c>
      <c r="F299" s="155">
        <v>156.2</v>
      </c>
      <c r="G299" s="156"/>
      <c r="H299" s="144"/>
      <c r="I299" s="157"/>
    </row>
    <row r="300" s="121" customFormat="1" ht="48" outlineLevel="3" spans="1:9">
      <c r="A300" s="152">
        <v>22</v>
      </c>
      <c r="B300" s="153" t="s">
        <v>1548</v>
      </c>
      <c r="C300" s="153" t="s">
        <v>21</v>
      </c>
      <c r="D300" s="153" t="s">
        <v>4164</v>
      </c>
      <c r="E300" s="154" t="s">
        <v>421</v>
      </c>
      <c r="F300" s="155">
        <v>25</v>
      </c>
      <c r="G300" s="156"/>
      <c r="H300" s="144"/>
      <c r="I300" s="157"/>
    </row>
    <row r="301" s="121" customFormat="1" ht="48" outlineLevel="3" spans="1:9">
      <c r="A301" s="152">
        <v>23</v>
      </c>
      <c r="B301" s="153" t="s">
        <v>1539</v>
      </c>
      <c r="C301" s="153" t="s">
        <v>21</v>
      </c>
      <c r="D301" s="153" t="s">
        <v>4165</v>
      </c>
      <c r="E301" s="154" t="s">
        <v>421</v>
      </c>
      <c r="F301" s="155">
        <v>14.3</v>
      </c>
      <c r="G301" s="156"/>
      <c r="H301" s="144"/>
      <c r="I301" s="157"/>
    </row>
    <row r="302" s="121" customFormat="1" ht="48" outlineLevel="3" spans="1:9">
      <c r="A302" s="152">
        <v>24</v>
      </c>
      <c r="B302" s="153" t="s">
        <v>1543</v>
      </c>
      <c r="C302" s="153" t="s">
        <v>21</v>
      </c>
      <c r="D302" s="153" t="s">
        <v>4166</v>
      </c>
      <c r="E302" s="154" t="s">
        <v>421</v>
      </c>
      <c r="F302" s="155">
        <v>63.4</v>
      </c>
      <c r="G302" s="156"/>
      <c r="H302" s="144"/>
      <c r="I302" s="157"/>
    </row>
    <row r="303" s="121" customFormat="1" ht="60" outlineLevel="3" spans="1:9">
      <c r="A303" s="152">
        <v>25</v>
      </c>
      <c r="B303" s="153" t="s">
        <v>1598</v>
      </c>
      <c r="C303" s="153" t="s">
        <v>4167</v>
      </c>
      <c r="D303" s="153" t="s">
        <v>4168</v>
      </c>
      <c r="E303" s="154" t="s">
        <v>421</v>
      </c>
      <c r="F303" s="155">
        <v>13.95</v>
      </c>
      <c r="G303" s="156"/>
      <c r="H303" s="144"/>
      <c r="I303" s="157"/>
    </row>
    <row r="304" s="121" customFormat="1" ht="60" outlineLevel="3" spans="1:9">
      <c r="A304" s="152">
        <v>26</v>
      </c>
      <c r="B304" s="153" t="s">
        <v>2907</v>
      </c>
      <c r="C304" s="153" t="s">
        <v>1560</v>
      </c>
      <c r="D304" s="153" t="s">
        <v>4169</v>
      </c>
      <c r="E304" s="154" t="s">
        <v>421</v>
      </c>
      <c r="F304" s="155">
        <v>887.26</v>
      </c>
      <c r="G304" s="156"/>
      <c r="H304" s="144"/>
      <c r="I304" s="157"/>
    </row>
    <row r="305" s="121" customFormat="1" ht="60" outlineLevel="3" spans="1:9">
      <c r="A305" s="152">
        <v>27</v>
      </c>
      <c r="B305" s="153" t="s">
        <v>2923</v>
      </c>
      <c r="C305" s="153" t="s">
        <v>1560</v>
      </c>
      <c r="D305" s="153" t="s">
        <v>4170</v>
      </c>
      <c r="E305" s="154" t="s">
        <v>421</v>
      </c>
      <c r="F305" s="155">
        <v>2021.93</v>
      </c>
      <c r="G305" s="156"/>
      <c r="H305" s="144"/>
      <c r="I305" s="157"/>
    </row>
    <row r="306" s="121" customFormat="1" ht="60" outlineLevel="3" spans="1:9">
      <c r="A306" s="152">
        <v>28</v>
      </c>
      <c r="B306" s="153" t="s">
        <v>2921</v>
      </c>
      <c r="C306" s="153" t="s">
        <v>1560</v>
      </c>
      <c r="D306" s="153" t="s">
        <v>4171</v>
      </c>
      <c r="E306" s="154" t="s">
        <v>421</v>
      </c>
      <c r="F306" s="155">
        <v>192.2</v>
      </c>
      <c r="G306" s="156"/>
      <c r="H306" s="144"/>
      <c r="I306" s="157"/>
    </row>
    <row r="307" s="121" customFormat="1" ht="60" outlineLevel="3" spans="1:9">
      <c r="A307" s="152">
        <v>29</v>
      </c>
      <c r="B307" s="153" t="s">
        <v>2916</v>
      </c>
      <c r="C307" s="153" t="s">
        <v>1560</v>
      </c>
      <c r="D307" s="153" t="s">
        <v>4172</v>
      </c>
      <c r="E307" s="154" t="s">
        <v>421</v>
      </c>
      <c r="F307" s="155">
        <v>29</v>
      </c>
      <c r="G307" s="156"/>
      <c r="H307" s="144"/>
      <c r="I307" s="157"/>
    </row>
    <row r="308" s="121" customFormat="1" ht="60" outlineLevel="3" spans="1:9">
      <c r="A308" s="152">
        <v>30</v>
      </c>
      <c r="B308" s="153" t="s">
        <v>2248</v>
      </c>
      <c r="C308" s="153" t="s">
        <v>4173</v>
      </c>
      <c r="D308" s="153" t="s">
        <v>4174</v>
      </c>
      <c r="E308" s="154" t="s">
        <v>421</v>
      </c>
      <c r="F308" s="155">
        <v>20</v>
      </c>
      <c r="G308" s="156"/>
      <c r="H308" s="144"/>
      <c r="I308" s="157"/>
    </row>
    <row r="309" s="121" customFormat="1" ht="48" outlineLevel="3" spans="1:9">
      <c r="A309" s="152">
        <v>31</v>
      </c>
      <c r="B309" s="153" t="s">
        <v>4175</v>
      </c>
      <c r="C309" s="153" t="s">
        <v>4176</v>
      </c>
      <c r="D309" s="153" t="s">
        <v>4177</v>
      </c>
      <c r="E309" s="154" t="s">
        <v>421</v>
      </c>
      <c r="F309" s="155">
        <v>1128</v>
      </c>
      <c r="G309" s="156"/>
      <c r="H309" s="144"/>
      <c r="I309" s="157"/>
    </row>
    <row r="310" s="121" customFormat="1" ht="36" outlineLevel="3" spans="1:9">
      <c r="A310" s="152">
        <v>32</v>
      </c>
      <c r="B310" s="153" t="s">
        <v>1686</v>
      </c>
      <c r="C310" s="153" t="s">
        <v>1687</v>
      </c>
      <c r="D310" s="153" t="s">
        <v>4178</v>
      </c>
      <c r="E310" s="154" t="s">
        <v>1689</v>
      </c>
      <c r="F310" s="155">
        <v>1</v>
      </c>
      <c r="G310" s="156"/>
      <c r="H310" s="144"/>
      <c r="I310" s="157"/>
    </row>
    <row r="311" s="121" customFormat="1" ht="36" outlineLevel="3" spans="1:9">
      <c r="A311" s="152">
        <v>33</v>
      </c>
      <c r="B311" s="153" t="s">
        <v>2207</v>
      </c>
      <c r="C311" s="153" t="s">
        <v>2208</v>
      </c>
      <c r="D311" s="153" t="s">
        <v>4179</v>
      </c>
      <c r="E311" s="154" t="s">
        <v>386</v>
      </c>
      <c r="F311" s="155">
        <v>593.6</v>
      </c>
      <c r="G311" s="156"/>
      <c r="H311" s="144"/>
      <c r="I311" s="157"/>
    </row>
    <row r="312" s="121" customFormat="1" ht="36" outlineLevel="3" spans="1:9">
      <c r="A312" s="152">
        <v>34</v>
      </c>
      <c r="B312" s="153" t="s">
        <v>2210</v>
      </c>
      <c r="C312" s="153" t="s">
        <v>527</v>
      </c>
      <c r="D312" s="153" t="s">
        <v>4180</v>
      </c>
      <c r="E312" s="154" t="s">
        <v>386</v>
      </c>
      <c r="F312" s="155">
        <v>591.48</v>
      </c>
      <c r="G312" s="156"/>
      <c r="H312" s="144"/>
      <c r="I312" s="157"/>
    </row>
    <row r="313" s="121" customFormat="1" ht="20" customHeight="1" outlineLevel="1" spans="1:9">
      <c r="A313" s="141"/>
      <c r="B313" s="141"/>
      <c r="C313" s="141" t="s">
        <v>4181</v>
      </c>
      <c r="D313" s="141"/>
      <c r="E313" s="141"/>
      <c r="F313" s="142"/>
      <c r="G313" s="142"/>
      <c r="H313" s="143"/>
      <c r="I313" s="142"/>
    </row>
    <row r="314" s="121" customFormat="1" ht="72" outlineLevel="3" spans="1:9">
      <c r="A314" s="152">
        <v>35</v>
      </c>
      <c r="B314" s="153" t="s">
        <v>2094</v>
      </c>
      <c r="C314" s="153" t="s">
        <v>1532</v>
      </c>
      <c r="D314" s="153" t="s">
        <v>4182</v>
      </c>
      <c r="E314" s="154" t="s">
        <v>421</v>
      </c>
      <c r="F314" s="155">
        <v>96.38</v>
      </c>
      <c r="G314" s="156"/>
      <c r="H314" s="144"/>
      <c r="I314" s="157"/>
    </row>
    <row r="315" s="121" customFormat="1" ht="72" outlineLevel="3" spans="1:9">
      <c r="A315" s="152">
        <v>36</v>
      </c>
      <c r="B315" s="153" t="s">
        <v>2097</v>
      </c>
      <c r="C315" s="153" t="s">
        <v>1532</v>
      </c>
      <c r="D315" s="153" t="s">
        <v>4183</v>
      </c>
      <c r="E315" s="154" t="s">
        <v>421</v>
      </c>
      <c r="F315" s="155">
        <v>121.17</v>
      </c>
      <c r="G315" s="156"/>
      <c r="H315" s="144"/>
      <c r="I315" s="157"/>
    </row>
    <row r="316" s="121" customFormat="1" ht="72" outlineLevel="3" spans="1:9">
      <c r="A316" s="152">
        <v>37</v>
      </c>
      <c r="B316" s="153" t="s">
        <v>2099</v>
      </c>
      <c r="C316" s="153" t="s">
        <v>1532</v>
      </c>
      <c r="D316" s="153" t="s">
        <v>4184</v>
      </c>
      <c r="E316" s="154" t="s">
        <v>421</v>
      </c>
      <c r="F316" s="155">
        <v>34.38</v>
      </c>
      <c r="G316" s="156"/>
      <c r="H316" s="144"/>
      <c r="I316" s="157"/>
    </row>
    <row r="317" s="121" customFormat="1" ht="72" outlineLevel="3" spans="1:9">
      <c r="A317" s="152">
        <v>38</v>
      </c>
      <c r="B317" s="153" t="s">
        <v>4185</v>
      </c>
      <c r="C317" s="153" t="s">
        <v>1532</v>
      </c>
      <c r="D317" s="153" t="s">
        <v>4186</v>
      </c>
      <c r="E317" s="154" t="s">
        <v>421</v>
      </c>
      <c r="F317" s="155">
        <v>174.48</v>
      </c>
      <c r="G317" s="156"/>
      <c r="H317" s="144"/>
      <c r="I317" s="157"/>
    </row>
    <row r="318" s="121" customFormat="1" ht="72" outlineLevel="3" spans="1:9">
      <c r="A318" s="152">
        <v>39</v>
      </c>
      <c r="B318" s="153" t="s">
        <v>4187</v>
      </c>
      <c r="C318" s="153" t="s">
        <v>1532</v>
      </c>
      <c r="D318" s="153" t="s">
        <v>4188</v>
      </c>
      <c r="E318" s="154" t="s">
        <v>421</v>
      </c>
      <c r="F318" s="155">
        <v>55.52</v>
      </c>
      <c r="G318" s="156"/>
      <c r="H318" s="144"/>
      <c r="I318" s="157"/>
    </row>
    <row r="319" s="121" customFormat="1" ht="72" outlineLevel="3" spans="1:9">
      <c r="A319" s="152">
        <v>40</v>
      </c>
      <c r="B319" s="153" t="s">
        <v>4189</v>
      </c>
      <c r="C319" s="153" t="s">
        <v>1532</v>
      </c>
      <c r="D319" s="153" t="s">
        <v>4190</v>
      </c>
      <c r="E319" s="154" t="s">
        <v>421</v>
      </c>
      <c r="F319" s="155">
        <v>426.07</v>
      </c>
      <c r="G319" s="156"/>
      <c r="H319" s="144"/>
      <c r="I319" s="157"/>
    </row>
    <row r="320" s="121" customFormat="1" ht="60" outlineLevel="3" spans="1:9">
      <c r="A320" s="152">
        <v>41</v>
      </c>
      <c r="B320" s="153" t="s">
        <v>4191</v>
      </c>
      <c r="C320" s="153" t="s">
        <v>4192</v>
      </c>
      <c r="D320" s="153" t="s">
        <v>4193</v>
      </c>
      <c r="E320" s="154" t="s">
        <v>421</v>
      </c>
      <c r="F320" s="155">
        <v>7.5</v>
      </c>
      <c r="G320" s="156"/>
      <c r="H320" s="144"/>
      <c r="I320" s="157"/>
    </row>
    <row r="321" s="121" customFormat="1" ht="60" outlineLevel="3" spans="1:9">
      <c r="A321" s="152">
        <v>42</v>
      </c>
      <c r="B321" s="153" t="s">
        <v>4194</v>
      </c>
      <c r="C321" s="153" t="s">
        <v>4192</v>
      </c>
      <c r="D321" s="153" t="s">
        <v>4195</v>
      </c>
      <c r="E321" s="154" t="s">
        <v>421</v>
      </c>
      <c r="F321" s="155">
        <v>8.2</v>
      </c>
      <c r="G321" s="156"/>
      <c r="H321" s="144"/>
      <c r="I321" s="157"/>
    </row>
    <row r="322" s="121" customFormat="1" ht="72" outlineLevel="3" spans="1:9">
      <c r="A322" s="152">
        <v>43</v>
      </c>
      <c r="B322" s="153" t="s">
        <v>450</v>
      </c>
      <c r="C322" s="153" t="s">
        <v>4196</v>
      </c>
      <c r="D322" s="153" t="s">
        <v>4197</v>
      </c>
      <c r="E322" s="154" t="s">
        <v>453</v>
      </c>
      <c r="F322" s="155">
        <v>1</v>
      </c>
      <c r="G322" s="156"/>
      <c r="H322" s="144"/>
      <c r="I322" s="157"/>
    </row>
    <row r="323" s="121" customFormat="1" ht="72" outlineLevel="3" spans="1:9">
      <c r="A323" s="152">
        <v>44</v>
      </c>
      <c r="B323" s="153" t="s">
        <v>2194</v>
      </c>
      <c r="C323" s="153" t="s">
        <v>2836</v>
      </c>
      <c r="D323" s="153" t="s">
        <v>4198</v>
      </c>
      <c r="E323" s="154" t="s">
        <v>453</v>
      </c>
      <c r="F323" s="155">
        <v>1</v>
      </c>
      <c r="G323" s="156"/>
      <c r="H323" s="144"/>
      <c r="I323" s="157"/>
    </row>
    <row r="324" s="121" customFormat="1" ht="60" outlineLevel="3" spans="1:9">
      <c r="A324" s="152">
        <v>45</v>
      </c>
      <c r="B324" s="153" t="s">
        <v>4199</v>
      </c>
      <c r="C324" s="153" t="s">
        <v>4200</v>
      </c>
      <c r="D324" s="153" t="s">
        <v>4201</v>
      </c>
      <c r="E324" s="154" t="s">
        <v>17</v>
      </c>
      <c r="F324" s="155">
        <v>11</v>
      </c>
      <c r="G324" s="156"/>
      <c r="H324" s="144"/>
      <c r="I324" s="157"/>
    </row>
    <row r="325" s="121" customFormat="1" ht="48" outlineLevel="3" spans="1:9">
      <c r="A325" s="152">
        <v>46</v>
      </c>
      <c r="B325" s="153" t="s">
        <v>4202</v>
      </c>
      <c r="C325" s="153" t="s">
        <v>4200</v>
      </c>
      <c r="D325" s="153" t="s">
        <v>4203</v>
      </c>
      <c r="E325" s="154" t="s">
        <v>17</v>
      </c>
      <c r="F325" s="155">
        <v>95</v>
      </c>
      <c r="G325" s="156"/>
      <c r="H325" s="144"/>
      <c r="I325" s="157"/>
    </row>
    <row r="326" s="121" customFormat="1" ht="48" outlineLevel="3" spans="1:9">
      <c r="A326" s="152">
        <v>47</v>
      </c>
      <c r="B326" s="153" t="s">
        <v>1863</v>
      </c>
      <c r="C326" s="153" t="s">
        <v>4204</v>
      </c>
      <c r="D326" s="153" t="s">
        <v>4205</v>
      </c>
      <c r="E326" s="154" t="s">
        <v>1780</v>
      </c>
      <c r="F326" s="155">
        <v>5</v>
      </c>
      <c r="G326" s="156"/>
      <c r="H326" s="144"/>
      <c r="I326" s="157"/>
    </row>
    <row r="327" s="121" customFormat="1" ht="36" outlineLevel="3" spans="1:9">
      <c r="A327" s="152">
        <v>48</v>
      </c>
      <c r="B327" s="153" t="s">
        <v>2616</v>
      </c>
      <c r="C327" s="153" t="s">
        <v>4206</v>
      </c>
      <c r="D327" s="153" t="s">
        <v>4207</v>
      </c>
      <c r="E327" s="154" t="s">
        <v>4208</v>
      </c>
      <c r="F327" s="155">
        <v>5</v>
      </c>
      <c r="G327" s="156"/>
      <c r="H327" s="144"/>
      <c r="I327" s="157"/>
    </row>
    <row r="328" s="121" customFormat="1" ht="36" outlineLevel="3" spans="1:9">
      <c r="A328" s="152">
        <v>49</v>
      </c>
      <c r="B328" s="153" t="s">
        <v>4209</v>
      </c>
      <c r="C328" s="153" t="s">
        <v>2208</v>
      </c>
      <c r="D328" s="153" t="s">
        <v>4179</v>
      </c>
      <c r="E328" s="154" t="s">
        <v>386</v>
      </c>
      <c r="F328" s="155">
        <v>338.91</v>
      </c>
      <c r="G328" s="156"/>
      <c r="H328" s="144"/>
      <c r="I328" s="157"/>
    </row>
    <row r="329" s="121" customFormat="1" ht="36" outlineLevel="3" spans="1:9">
      <c r="A329" s="152">
        <v>50</v>
      </c>
      <c r="B329" s="153" t="s">
        <v>4210</v>
      </c>
      <c r="C329" s="153" t="s">
        <v>527</v>
      </c>
      <c r="D329" s="153" t="s">
        <v>4180</v>
      </c>
      <c r="E329" s="154" t="s">
        <v>386</v>
      </c>
      <c r="F329" s="155">
        <v>305.01</v>
      </c>
      <c r="G329" s="156"/>
      <c r="H329" s="144"/>
      <c r="I329" s="157"/>
    </row>
    <row r="330" s="121" customFormat="1" ht="20" customHeight="1" outlineLevel="1" spans="1:9">
      <c r="A330" s="141"/>
      <c r="B330" s="141"/>
      <c r="C330" s="141" t="s">
        <v>4211</v>
      </c>
      <c r="D330" s="141"/>
      <c r="E330" s="141"/>
      <c r="F330" s="142"/>
      <c r="G330" s="142"/>
      <c r="H330" s="143"/>
      <c r="I330" s="142"/>
    </row>
    <row r="331" s="121" customFormat="1" ht="72" outlineLevel="3" spans="1:9">
      <c r="A331" s="152">
        <v>51</v>
      </c>
      <c r="B331" s="153" t="s">
        <v>2101</v>
      </c>
      <c r="C331" s="153" t="s">
        <v>1532</v>
      </c>
      <c r="D331" s="153" t="s">
        <v>4212</v>
      </c>
      <c r="E331" s="154" t="s">
        <v>421</v>
      </c>
      <c r="F331" s="155">
        <v>352.26</v>
      </c>
      <c r="G331" s="156"/>
      <c r="H331" s="144"/>
      <c r="I331" s="157"/>
    </row>
    <row r="332" s="121" customFormat="1" ht="72" outlineLevel="3" spans="1:9">
      <c r="A332" s="152">
        <v>52</v>
      </c>
      <c r="B332" s="153" t="s">
        <v>2104</v>
      </c>
      <c r="C332" s="153" t="s">
        <v>1532</v>
      </c>
      <c r="D332" s="153" t="s">
        <v>4213</v>
      </c>
      <c r="E332" s="154" t="s">
        <v>421</v>
      </c>
      <c r="F332" s="155">
        <v>2</v>
      </c>
      <c r="G332" s="156"/>
      <c r="H332" s="144"/>
      <c r="I332" s="157"/>
    </row>
    <row r="333" s="121" customFormat="1" ht="48" outlineLevel="3" spans="1:9">
      <c r="A333" s="152">
        <v>53</v>
      </c>
      <c r="B333" s="153" t="s">
        <v>1839</v>
      </c>
      <c r="C333" s="153" t="s">
        <v>3575</v>
      </c>
      <c r="D333" s="153" t="s">
        <v>4214</v>
      </c>
      <c r="E333" s="154" t="s">
        <v>17</v>
      </c>
      <c r="F333" s="155">
        <v>3</v>
      </c>
      <c r="G333" s="156"/>
      <c r="H333" s="144"/>
      <c r="I333" s="157"/>
    </row>
    <row r="334" s="121" customFormat="1" ht="36" outlineLevel="3" spans="1:9">
      <c r="A334" s="152">
        <v>54</v>
      </c>
      <c r="B334" s="153" t="s">
        <v>1842</v>
      </c>
      <c r="C334" s="153" t="s">
        <v>4215</v>
      </c>
      <c r="D334" s="153" t="s">
        <v>4216</v>
      </c>
      <c r="E334" s="154" t="s">
        <v>17</v>
      </c>
      <c r="F334" s="155">
        <v>13</v>
      </c>
      <c r="G334" s="156"/>
      <c r="H334" s="144"/>
      <c r="I334" s="157"/>
    </row>
    <row r="335" s="121" customFormat="1" ht="72" outlineLevel="3" spans="1:9">
      <c r="A335" s="152">
        <v>55</v>
      </c>
      <c r="B335" s="153" t="s">
        <v>2114</v>
      </c>
      <c r="C335" s="153" t="s">
        <v>2115</v>
      </c>
      <c r="D335" s="153" t="s">
        <v>4217</v>
      </c>
      <c r="E335" s="154" t="s">
        <v>453</v>
      </c>
      <c r="F335" s="155">
        <v>23</v>
      </c>
      <c r="G335" s="156"/>
      <c r="H335" s="144"/>
      <c r="I335" s="157"/>
    </row>
    <row r="336" s="121" customFormat="1" ht="48" outlineLevel="3" spans="1:9">
      <c r="A336" s="152">
        <v>56</v>
      </c>
      <c r="B336" s="153" t="s">
        <v>2199</v>
      </c>
      <c r="C336" s="153" t="s">
        <v>2836</v>
      </c>
      <c r="D336" s="153" t="s">
        <v>4218</v>
      </c>
      <c r="E336" s="154" t="s">
        <v>453</v>
      </c>
      <c r="F336" s="155">
        <v>1</v>
      </c>
      <c r="G336" s="156"/>
      <c r="H336" s="144"/>
      <c r="I336" s="157"/>
    </row>
    <row r="337" s="121" customFormat="1" ht="48" outlineLevel="3" spans="1:9">
      <c r="A337" s="152">
        <v>57</v>
      </c>
      <c r="B337" s="153" t="s">
        <v>1119</v>
      </c>
      <c r="C337" s="153" t="s">
        <v>3380</v>
      </c>
      <c r="D337" s="153" t="s">
        <v>4219</v>
      </c>
      <c r="E337" s="154" t="s">
        <v>421</v>
      </c>
      <c r="F337" s="155">
        <v>211.55</v>
      </c>
      <c r="G337" s="156"/>
      <c r="H337" s="144"/>
      <c r="I337" s="157"/>
    </row>
    <row r="338" s="121" customFormat="1" ht="36" outlineLevel="3" spans="1:9">
      <c r="A338" s="152">
        <v>58</v>
      </c>
      <c r="B338" s="153" t="s">
        <v>4220</v>
      </c>
      <c r="C338" s="153" t="s">
        <v>2208</v>
      </c>
      <c r="D338" s="153" t="s">
        <v>4179</v>
      </c>
      <c r="E338" s="154" t="s">
        <v>386</v>
      </c>
      <c r="F338" s="155">
        <v>147.95</v>
      </c>
      <c r="G338" s="156"/>
      <c r="H338" s="144"/>
      <c r="I338" s="157"/>
    </row>
    <row r="339" s="121" customFormat="1" ht="36" outlineLevel="3" spans="1:9">
      <c r="A339" s="152">
        <v>59</v>
      </c>
      <c r="B339" s="153" t="s">
        <v>4221</v>
      </c>
      <c r="C339" s="153" t="s">
        <v>527</v>
      </c>
      <c r="D339" s="153" t="s">
        <v>4180</v>
      </c>
      <c r="E339" s="154" t="s">
        <v>386</v>
      </c>
      <c r="F339" s="155">
        <v>145.18</v>
      </c>
      <c r="G339" s="156"/>
      <c r="H339" s="144"/>
      <c r="I339" s="157"/>
    </row>
    <row r="340" s="121" customFormat="1" ht="20" customHeight="1" outlineLevel="1" spans="1:9">
      <c r="A340" s="141"/>
      <c r="B340" s="141"/>
      <c r="C340" s="141" t="s">
        <v>4222</v>
      </c>
      <c r="D340" s="141"/>
      <c r="E340" s="141"/>
      <c r="F340" s="142"/>
      <c r="G340" s="142"/>
      <c r="H340" s="143"/>
      <c r="I340" s="142"/>
    </row>
    <row r="341" s="121" customFormat="1" ht="72" outlineLevel="3" spans="1:9">
      <c r="A341" s="152">
        <v>60</v>
      </c>
      <c r="B341" s="153" t="s">
        <v>4223</v>
      </c>
      <c r="C341" s="153" t="s">
        <v>1532</v>
      </c>
      <c r="D341" s="153" t="s">
        <v>4224</v>
      </c>
      <c r="E341" s="154" t="s">
        <v>421</v>
      </c>
      <c r="F341" s="155">
        <v>165.56</v>
      </c>
      <c r="G341" s="156"/>
      <c r="H341" s="144"/>
      <c r="I341" s="157"/>
    </row>
    <row r="342" s="121" customFormat="1" ht="72" outlineLevel="3" spans="1:9">
      <c r="A342" s="152">
        <v>61</v>
      </c>
      <c r="B342" s="153" t="s">
        <v>4225</v>
      </c>
      <c r="C342" s="153" t="s">
        <v>1532</v>
      </c>
      <c r="D342" s="153" t="s">
        <v>4226</v>
      </c>
      <c r="E342" s="154" t="s">
        <v>421</v>
      </c>
      <c r="F342" s="155">
        <v>253.84</v>
      </c>
      <c r="G342" s="156"/>
      <c r="H342" s="144"/>
      <c r="I342" s="157"/>
    </row>
    <row r="343" s="121" customFormat="1" ht="72" outlineLevel="3" spans="1:9">
      <c r="A343" s="152">
        <v>62</v>
      </c>
      <c r="B343" s="153" t="s">
        <v>2163</v>
      </c>
      <c r="C343" s="153" t="s">
        <v>1532</v>
      </c>
      <c r="D343" s="153" t="s">
        <v>4227</v>
      </c>
      <c r="E343" s="154" t="s">
        <v>421</v>
      </c>
      <c r="F343" s="155">
        <v>18.43</v>
      </c>
      <c r="G343" s="156"/>
      <c r="H343" s="144"/>
      <c r="I343" s="157"/>
    </row>
    <row r="344" s="121" customFormat="1" ht="72" outlineLevel="3" spans="1:9">
      <c r="A344" s="152">
        <v>63</v>
      </c>
      <c r="B344" s="153" t="s">
        <v>2165</v>
      </c>
      <c r="C344" s="153" t="s">
        <v>1532</v>
      </c>
      <c r="D344" s="153" t="s">
        <v>4228</v>
      </c>
      <c r="E344" s="154" t="s">
        <v>421</v>
      </c>
      <c r="F344" s="155">
        <v>151.61</v>
      </c>
      <c r="G344" s="156"/>
      <c r="H344" s="144"/>
      <c r="I344" s="157"/>
    </row>
    <row r="345" s="121" customFormat="1" ht="48" outlineLevel="3" spans="1:9">
      <c r="A345" s="152">
        <v>64</v>
      </c>
      <c r="B345" s="153" t="s">
        <v>1866</v>
      </c>
      <c r="C345" s="153" t="s">
        <v>4204</v>
      </c>
      <c r="D345" s="153" t="s">
        <v>4229</v>
      </c>
      <c r="E345" s="154" t="s">
        <v>17</v>
      </c>
      <c r="F345" s="155">
        <v>2</v>
      </c>
      <c r="G345" s="156"/>
      <c r="H345" s="144"/>
      <c r="I345" s="157"/>
    </row>
    <row r="346" s="121" customFormat="1" ht="48" outlineLevel="3" spans="1:9">
      <c r="A346" s="152">
        <v>65</v>
      </c>
      <c r="B346" s="153" t="s">
        <v>1870</v>
      </c>
      <c r="C346" s="153" t="s">
        <v>4204</v>
      </c>
      <c r="D346" s="153" t="s">
        <v>4230</v>
      </c>
      <c r="E346" s="154" t="s">
        <v>17</v>
      </c>
      <c r="F346" s="155">
        <v>2</v>
      </c>
      <c r="G346" s="156"/>
      <c r="H346" s="144"/>
      <c r="I346" s="157"/>
    </row>
    <row r="347" s="121" customFormat="1" ht="36" outlineLevel="3" spans="1:9">
      <c r="A347" s="152">
        <v>66</v>
      </c>
      <c r="B347" s="153" t="s">
        <v>1871</v>
      </c>
      <c r="C347" s="153" t="s">
        <v>4231</v>
      </c>
      <c r="D347" s="153" t="s">
        <v>4232</v>
      </c>
      <c r="E347" s="154" t="s">
        <v>17</v>
      </c>
      <c r="F347" s="155">
        <v>2</v>
      </c>
      <c r="G347" s="156"/>
      <c r="H347" s="144"/>
      <c r="I347" s="157"/>
    </row>
    <row r="348" s="121" customFormat="1" ht="48" outlineLevel="3" spans="1:9">
      <c r="A348" s="152">
        <v>67</v>
      </c>
      <c r="B348" s="153" t="s">
        <v>2110</v>
      </c>
      <c r="C348" s="153" t="s">
        <v>4215</v>
      </c>
      <c r="D348" s="153" t="s">
        <v>4233</v>
      </c>
      <c r="E348" s="154" t="s">
        <v>17</v>
      </c>
      <c r="F348" s="155">
        <v>1</v>
      </c>
      <c r="G348" s="156"/>
      <c r="H348" s="144"/>
      <c r="I348" s="157"/>
    </row>
    <row r="349" s="121" customFormat="1" ht="60" outlineLevel="3" spans="1:9">
      <c r="A349" s="152">
        <v>68</v>
      </c>
      <c r="B349" s="153" t="s">
        <v>4234</v>
      </c>
      <c r="C349" s="153" t="s">
        <v>4200</v>
      </c>
      <c r="D349" s="153" t="s">
        <v>4235</v>
      </c>
      <c r="E349" s="154" t="s">
        <v>17</v>
      </c>
      <c r="F349" s="155">
        <v>39</v>
      </c>
      <c r="G349" s="156"/>
      <c r="H349" s="144"/>
      <c r="I349" s="157"/>
    </row>
    <row r="350" s="121" customFormat="1" ht="48" outlineLevel="3" spans="1:9">
      <c r="A350" s="152">
        <v>69</v>
      </c>
      <c r="B350" s="153" t="s">
        <v>4236</v>
      </c>
      <c r="C350" s="153" t="s">
        <v>4237</v>
      </c>
      <c r="D350" s="153" t="s">
        <v>4238</v>
      </c>
      <c r="E350" s="154" t="s">
        <v>9</v>
      </c>
      <c r="F350" s="155">
        <v>2</v>
      </c>
      <c r="G350" s="156"/>
      <c r="H350" s="144"/>
      <c r="I350" s="157"/>
    </row>
    <row r="351" s="121" customFormat="1" ht="48" outlineLevel="3" spans="1:9">
      <c r="A351" s="152">
        <v>70</v>
      </c>
      <c r="B351" s="153" t="s">
        <v>2204</v>
      </c>
      <c r="C351" s="153" t="s">
        <v>4239</v>
      </c>
      <c r="D351" s="153" t="s">
        <v>4240</v>
      </c>
      <c r="E351" s="154" t="s">
        <v>453</v>
      </c>
      <c r="F351" s="155">
        <v>1</v>
      </c>
      <c r="G351" s="156"/>
      <c r="H351" s="144"/>
      <c r="I351" s="157"/>
    </row>
    <row r="352" s="121" customFormat="1" ht="48" outlineLevel="3" spans="1:9">
      <c r="A352" s="152">
        <v>71</v>
      </c>
      <c r="B352" s="153" t="s">
        <v>2202</v>
      </c>
      <c r="C352" s="153" t="s">
        <v>4241</v>
      </c>
      <c r="D352" s="153" t="s">
        <v>4242</v>
      </c>
      <c r="E352" s="154" t="s">
        <v>453</v>
      </c>
      <c r="F352" s="155">
        <v>1</v>
      </c>
      <c r="G352" s="156"/>
      <c r="H352" s="144"/>
      <c r="I352" s="157"/>
    </row>
    <row r="353" s="121" customFormat="1" ht="36" outlineLevel="3" spans="1:9">
      <c r="A353" s="152">
        <v>72</v>
      </c>
      <c r="B353" s="153" t="s">
        <v>4243</v>
      </c>
      <c r="C353" s="153" t="s">
        <v>2208</v>
      </c>
      <c r="D353" s="153" t="s">
        <v>4179</v>
      </c>
      <c r="E353" s="154" t="s">
        <v>386</v>
      </c>
      <c r="F353" s="155">
        <v>246.54</v>
      </c>
      <c r="G353" s="156"/>
      <c r="H353" s="144"/>
      <c r="I353" s="157"/>
    </row>
    <row r="354" s="121" customFormat="1" ht="36" outlineLevel="3" spans="1:9">
      <c r="A354" s="152">
        <v>73</v>
      </c>
      <c r="B354" s="153" t="s">
        <v>4244</v>
      </c>
      <c r="C354" s="153" t="s">
        <v>527</v>
      </c>
      <c r="D354" s="153" t="s">
        <v>4180</v>
      </c>
      <c r="E354" s="154" t="s">
        <v>386</v>
      </c>
      <c r="F354" s="155">
        <v>239.52</v>
      </c>
      <c r="G354" s="156"/>
      <c r="H354" s="144"/>
      <c r="I354" s="157"/>
    </row>
  </sheetData>
  <autoFilter ref="A3:N354">
    <extLst/>
  </autoFilter>
  <mergeCells count="4">
    <mergeCell ref="A1:I1"/>
    <mergeCell ref="A2:E2"/>
    <mergeCell ref="F2:G2"/>
    <mergeCell ref="H2:I2"/>
  </mergeCells>
  <printOptions horizontalCentered="1"/>
  <pageMargins left="0.590277777777778" right="0.590277777777778" top="0.590277777777778" bottom="0.590277777777778" header="0.393055555555556" footer="0.393055555555556"/>
  <pageSetup paperSize="9"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Y64"/>
  <sheetViews>
    <sheetView workbookViewId="0">
      <pane ySplit="3" topLeftCell="A29" activePane="bottomLeft" state="frozen"/>
      <selection/>
      <selection pane="bottomLeft" activeCell="E4" sqref="E4"/>
    </sheetView>
  </sheetViews>
  <sheetFormatPr defaultColWidth="15.2583333333333" defaultRowHeight="17.25"/>
  <cols>
    <col min="1" max="1" width="6.63333333333333" style="445" customWidth="1"/>
    <col min="2" max="2" width="22.6333333333333" style="445" customWidth="1" collapsed="1"/>
    <col min="3" max="3" width="8.63333333333333" style="445" hidden="1" customWidth="1" outlineLevel="1"/>
    <col min="4" max="4" width="11.6333333333333" style="445" hidden="1" customWidth="1" outlineLevel="1"/>
    <col min="5" max="5" width="7.13333333333333" style="445" hidden="1" customWidth="1" outlineLevel="1"/>
    <col min="6" max="6" width="13.6333333333333" style="445" hidden="1" customWidth="1" outlineLevel="1"/>
    <col min="7" max="7" width="9.01666666666667" style="445" customWidth="1"/>
    <col min="8" max="8" width="13.6333333333333" style="445" hidden="1" customWidth="1"/>
    <col min="9" max="9" width="5.88333333333333" style="445" customWidth="1"/>
    <col min="10" max="10" width="14.4416666666667" style="445" customWidth="1"/>
    <col min="11" max="11" width="6.53333333333333" style="445" customWidth="1"/>
    <col min="12" max="12" width="13.9833333333333" style="445" customWidth="1"/>
    <col min="13" max="13" width="32" style="445" hidden="1" customWidth="1"/>
    <col min="14" max="14" width="9.53333333333333" style="447" hidden="1" customWidth="1"/>
    <col min="15" max="15" width="11.7833333333333" style="447" hidden="1" customWidth="1"/>
    <col min="16" max="16" width="10.5916666666667" style="447" hidden="1" customWidth="1"/>
    <col min="17" max="17" width="8.33333333333333" style="447" hidden="1" customWidth="1"/>
    <col min="18" max="19" width="6.66666666666667" style="447" hidden="1" customWidth="1"/>
    <col min="20" max="20" width="8.1" style="447" hidden="1" customWidth="1"/>
    <col min="21" max="22" width="12.4416666666667" style="447" customWidth="1"/>
    <col min="23" max="23" width="8.88333333333333" style="447" customWidth="1"/>
    <col min="24" max="24" width="8.88333333333333" style="448" customWidth="1"/>
    <col min="25" max="25" width="12.6333333333333" style="449" customWidth="1"/>
    <col min="26" max="29" width="15.2583333333333" style="445" customWidth="1"/>
    <col min="30" max="16189" width="13.5833333333333" style="445" customWidth="1"/>
    <col min="16190" max="16204" width="15.2583333333333" style="445" customWidth="1"/>
    <col min="16205" max="16221" width="15.2583333333333" style="445"/>
    <col min="16222" max="16349" width="13.5833333333333" style="445"/>
    <col min="16350" max="16376" width="15.2583333333333" style="445"/>
    <col min="16377" max="16384" width="15.2583333333333" style="450"/>
  </cols>
  <sheetData>
    <row r="1" s="445" customFormat="1" ht="40" customHeight="1" spans="1:25">
      <c r="A1" s="451" t="s">
        <v>38</v>
      </c>
      <c r="B1" s="451"/>
      <c r="C1" s="451"/>
      <c r="D1" s="451"/>
      <c r="E1" s="451"/>
      <c r="F1" s="451"/>
      <c r="G1" s="451"/>
      <c r="H1" s="451"/>
      <c r="I1" s="451"/>
      <c r="J1" s="451"/>
      <c r="K1" s="451"/>
      <c r="L1" s="451"/>
      <c r="M1" s="451"/>
      <c r="N1" s="447"/>
      <c r="O1" s="447"/>
      <c r="P1" s="447"/>
      <c r="Q1" s="447"/>
      <c r="R1" s="447"/>
      <c r="S1" s="447"/>
      <c r="T1" s="447"/>
      <c r="U1" s="447"/>
      <c r="V1" s="447"/>
      <c r="W1" s="447"/>
      <c r="X1" s="448"/>
      <c r="Y1" s="449"/>
    </row>
    <row r="2" s="445" customFormat="1" ht="20" customHeight="1" spans="1:25">
      <c r="A2" s="452" t="s">
        <v>39</v>
      </c>
      <c r="B2" s="452" t="s">
        <v>40</v>
      </c>
      <c r="C2" s="453" t="s">
        <v>41</v>
      </c>
      <c r="D2" s="454"/>
      <c r="E2" s="454"/>
      <c r="F2" s="454"/>
      <c r="G2" s="455" t="s">
        <v>42</v>
      </c>
      <c r="H2" s="455"/>
      <c r="I2" s="455"/>
      <c r="J2" s="455"/>
      <c r="K2" s="472" t="s">
        <v>43</v>
      </c>
      <c r="L2" s="473" t="s">
        <v>44</v>
      </c>
      <c r="M2" s="474" t="s">
        <v>45</v>
      </c>
      <c r="N2" s="475" t="s">
        <v>46</v>
      </c>
      <c r="O2" s="475"/>
      <c r="P2" s="475" t="s">
        <v>47</v>
      </c>
      <c r="Q2" s="475"/>
      <c r="R2" s="475"/>
      <c r="S2" s="475"/>
      <c r="T2" s="475"/>
      <c r="U2" s="475" t="s">
        <v>48</v>
      </c>
      <c r="V2" s="475"/>
      <c r="W2" s="475"/>
      <c r="X2" s="501"/>
      <c r="Y2" s="501"/>
    </row>
    <row r="3" s="445" customFormat="1" ht="20" customHeight="1" spans="1:25">
      <c r="A3" s="452"/>
      <c r="B3" s="452"/>
      <c r="C3" s="456" t="s">
        <v>4</v>
      </c>
      <c r="D3" s="456" t="s">
        <v>49</v>
      </c>
      <c r="E3" s="456" t="s">
        <v>50</v>
      </c>
      <c r="F3" s="456" t="s">
        <v>51</v>
      </c>
      <c r="G3" s="452" t="s">
        <v>4</v>
      </c>
      <c r="H3" s="452" t="s">
        <v>49</v>
      </c>
      <c r="I3" s="452" t="s">
        <v>50</v>
      </c>
      <c r="J3" s="452" t="s">
        <v>51</v>
      </c>
      <c r="K3" s="476"/>
      <c r="L3" s="477"/>
      <c r="M3" s="474"/>
      <c r="N3" s="478" t="s">
        <v>50</v>
      </c>
      <c r="O3" s="478" t="s">
        <v>51</v>
      </c>
      <c r="P3" s="479" t="s">
        <v>52</v>
      </c>
      <c r="Q3" s="479" t="s">
        <v>7</v>
      </c>
      <c r="R3" s="479" t="s">
        <v>53</v>
      </c>
      <c r="S3" s="479" t="s">
        <v>43</v>
      </c>
      <c r="T3" s="479" t="s">
        <v>54</v>
      </c>
      <c r="U3" s="479" t="s">
        <v>52</v>
      </c>
      <c r="V3" s="479" t="s">
        <v>7</v>
      </c>
      <c r="W3" s="479" t="s">
        <v>53</v>
      </c>
      <c r="X3" s="502" t="s">
        <v>43</v>
      </c>
      <c r="Y3" s="477" t="s">
        <v>54</v>
      </c>
    </row>
    <row r="4" s="445" customFormat="1" ht="30" hidden="1" customHeight="1" spans="1:25">
      <c r="A4" s="457" t="s">
        <v>55</v>
      </c>
      <c r="B4" s="458" t="s">
        <v>56</v>
      </c>
      <c r="C4" s="459">
        <f>C5</f>
        <v>52532.72</v>
      </c>
      <c r="D4" s="457" t="s">
        <v>57</v>
      </c>
      <c r="E4" s="459">
        <f>F4/C4</f>
        <v>278.629518897936</v>
      </c>
      <c r="F4" s="459">
        <v>14637166.5</v>
      </c>
      <c r="G4" s="459">
        <f>G5</f>
        <v>52532.72</v>
      </c>
      <c r="H4" s="457" t="s">
        <v>57</v>
      </c>
      <c r="I4" s="459">
        <f>J4/G4</f>
        <v>278.629518897936</v>
      </c>
      <c r="J4" s="459">
        <f>F4</f>
        <v>14637166.5</v>
      </c>
      <c r="K4" s="459">
        <f t="shared" ref="K4:K20" si="0">E4-I4</f>
        <v>0</v>
      </c>
      <c r="L4" s="480">
        <f t="shared" ref="L4:L9" si="1">F4-J4</f>
        <v>0</v>
      </c>
      <c r="M4" s="458" t="s">
        <v>58</v>
      </c>
      <c r="N4" s="447"/>
      <c r="O4" s="447"/>
      <c r="P4" s="447"/>
      <c r="Q4" s="447"/>
      <c r="R4" s="447"/>
      <c r="S4" s="447"/>
      <c r="T4" s="447"/>
      <c r="U4" s="497"/>
      <c r="V4" s="497"/>
      <c r="W4" s="497"/>
      <c r="X4" s="503"/>
      <c r="Y4" s="506"/>
    </row>
    <row r="5" s="445" customFormat="1" ht="30" hidden="1" customHeight="1" spans="1:25">
      <c r="A5" s="457" t="s">
        <v>59</v>
      </c>
      <c r="B5" s="458" t="s">
        <v>60</v>
      </c>
      <c r="C5" s="459">
        <f>SUM(C8:C11)</f>
        <v>52532.72</v>
      </c>
      <c r="D5" s="457" t="s">
        <v>57</v>
      </c>
      <c r="E5" s="459">
        <f>F5/C5</f>
        <v>2268.5174040103</v>
      </c>
      <c r="F5" s="459">
        <f>F6+F7+F14+F15+F16</f>
        <v>119171389.6</v>
      </c>
      <c r="G5" s="459">
        <f>SUM(G8:G11)</f>
        <v>52532.72</v>
      </c>
      <c r="H5" s="457" t="s">
        <v>57</v>
      </c>
      <c r="I5" s="459">
        <f>J5/C5</f>
        <v>2293.97394436722</v>
      </c>
      <c r="J5" s="459">
        <f>J6+J7+J14+J15+J16+J17</f>
        <v>120508690.906739</v>
      </c>
      <c r="K5" s="459">
        <f t="shared" si="0"/>
        <v>-25.4565403569172</v>
      </c>
      <c r="L5" s="480">
        <f t="shared" si="1"/>
        <v>-1337301.30673864</v>
      </c>
      <c r="M5" s="458"/>
      <c r="N5" s="447"/>
      <c r="O5" s="447"/>
      <c r="P5" s="447"/>
      <c r="Q5" s="447"/>
      <c r="R5" s="447"/>
      <c r="S5" s="447"/>
      <c r="T5" s="447"/>
      <c r="U5" s="497"/>
      <c r="V5" s="497"/>
      <c r="W5" s="497"/>
      <c r="X5" s="503"/>
      <c r="Y5" s="506"/>
    </row>
    <row r="6" s="446" customFormat="1" ht="25" hidden="1" customHeight="1" outlineLevel="1" spans="1:25">
      <c r="A6" s="460">
        <v>1</v>
      </c>
      <c r="B6" s="461" t="s">
        <v>61</v>
      </c>
      <c r="C6" s="462">
        <v>12000</v>
      </c>
      <c r="D6" s="463" t="s">
        <v>62</v>
      </c>
      <c r="E6" s="462">
        <v>55</v>
      </c>
      <c r="F6" s="462">
        <f>C6*E6</f>
        <v>660000</v>
      </c>
      <c r="G6" s="462">
        <v>12000</v>
      </c>
      <c r="H6" s="463" t="s">
        <v>62</v>
      </c>
      <c r="I6" s="462">
        <f>J6/C6</f>
        <v>80.0530913084362</v>
      </c>
      <c r="J6" s="462">
        <v>960637.095701234</v>
      </c>
      <c r="K6" s="462">
        <f t="shared" si="0"/>
        <v>-25.0530913084362</v>
      </c>
      <c r="L6" s="481">
        <f t="shared" si="1"/>
        <v>-300637.095701234</v>
      </c>
      <c r="M6" s="482"/>
      <c r="N6" s="483"/>
      <c r="O6" s="483"/>
      <c r="P6" s="483"/>
      <c r="Q6" s="483"/>
      <c r="R6" s="483"/>
      <c r="S6" s="483"/>
      <c r="T6" s="483"/>
      <c r="U6" s="493"/>
      <c r="V6" s="493"/>
      <c r="W6" s="493"/>
      <c r="X6" s="493"/>
      <c r="Y6" s="507"/>
    </row>
    <row r="7" s="446" customFormat="1" ht="25" hidden="1" customHeight="1" outlineLevel="1" collapsed="1" spans="1:25">
      <c r="A7" s="464">
        <v>2</v>
      </c>
      <c r="B7" s="465" t="s">
        <v>63</v>
      </c>
      <c r="C7" s="466">
        <f>SUM(C8:C11)</f>
        <v>52532.72</v>
      </c>
      <c r="D7" s="464" t="s">
        <v>57</v>
      </c>
      <c r="E7" s="466">
        <f>F7/C7</f>
        <v>1977.59480186825</v>
      </c>
      <c r="F7" s="466">
        <f>SUM(F8:F13)</f>
        <v>103888434</v>
      </c>
      <c r="G7" s="466">
        <f>SUM(G8:G11)</f>
        <v>52532.72</v>
      </c>
      <c r="H7" s="464" t="s">
        <v>57</v>
      </c>
      <c r="I7" s="466">
        <f>J7/G7</f>
        <v>1976.42792425712</v>
      </c>
      <c r="J7" s="466">
        <f>SUM(J8:J13)</f>
        <v>103827134.745181</v>
      </c>
      <c r="K7" s="466">
        <f t="shared" si="0"/>
        <v>1.1668776111203</v>
      </c>
      <c r="L7" s="466">
        <f t="shared" si="1"/>
        <v>61299.2548192441</v>
      </c>
      <c r="M7" s="484"/>
      <c r="N7" s="483"/>
      <c r="O7" s="483"/>
      <c r="P7" s="483"/>
      <c r="Q7" s="483"/>
      <c r="R7" s="483"/>
      <c r="S7" s="483"/>
      <c r="T7" s="483"/>
      <c r="U7" s="493"/>
      <c r="V7" s="493"/>
      <c r="W7" s="493"/>
      <c r="X7" s="493"/>
      <c r="Y7" s="507"/>
    </row>
    <row r="8" s="446" customFormat="1" ht="20" hidden="1" customHeight="1" outlineLevel="2" spans="1:25">
      <c r="A8" s="460" t="s">
        <v>64</v>
      </c>
      <c r="B8" s="461" t="s">
        <v>65</v>
      </c>
      <c r="C8" s="462">
        <v>10952.78</v>
      </c>
      <c r="D8" s="463" t="s">
        <v>57</v>
      </c>
      <c r="E8" s="462">
        <f>2900-E12</f>
        <v>2870</v>
      </c>
      <c r="F8" s="462">
        <f>C8*E8</f>
        <v>31434478.6</v>
      </c>
      <c r="G8" s="462">
        <v>10952.78</v>
      </c>
      <c r="H8" s="463" t="s">
        <v>57</v>
      </c>
      <c r="I8" s="462">
        <f>J8/G8</f>
        <v>3172.73303818116</v>
      </c>
      <c r="J8" s="462">
        <v>34750246.9659299</v>
      </c>
      <c r="K8" s="469">
        <f t="shared" si="0"/>
        <v>-302.733038181162</v>
      </c>
      <c r="L8" s="481">
        <f t="shared" si="1"/>
        <v>-3315768.36592986</v>
      </c>
      <c r="M8" s="482" t="s">
        <v>66</v>
      </c>
      <c r="N8" s="483"/>
      <c r="O8" s="483"/>
      <c r="P8" s="483"/>
      <c r="Q8" s="483"/>
      <c r="R8" s="483"/>
      <c r="S8" s="483"/>
      <c r="T8" s="483"/>
      <c r="U8" s="493"/>
      <c r="V8" s="493"/>
      <c r="W8" s="493"/>
      <c r="X8" s="493"/>
      <c r="Y8" s="507"/>
    </row>
    <row r="9" s="446" customFormat="1" ht="20" hidden="1" customHeight="1" outlineLevel="2" spans="1:25">
      <c r="A9" s="460" t="s">
        <v>67</v>
      </c>
      <c r="B9" s="461" t="s">
        <v>68</v>
      </c>
      <c r="C9" s="462">
        <v>30325.86</v>
      </c>
      <c r="D9" s="463" t="s">
        <v>57</v>
      </c>
      <c r="E9" s="462">
        <f>1800-E12</f>
        <v>1770</v>
      </c>
      <c r="F9" s="462">
        <f>C9*E9</f>
        <v>53676772.2</v>
      </c>
      <c r="G9" s="462">
        <v>30325.86</v>
      </c>
      <c r="H9" s="463" t="s">
        <v>57</v>
      </c>
      <c r="I9" s="462">
        <f>J9/G9</f>
        <v>1869.91431993368</v>
      </c>
      <c r="J9" s="462">
        <v>56706759.8783041</v>
      </c>
      <c r="K9" s="469">
        <f t="shared" si="0"/>
        <v>-99.9143199336836</v>
      </c>
      <c r="L9" s="481">
        <f t="shared" si="1"/>
        <v>-3029987.6783041</v>
      </c>
      <c r="M9" s="485" t="s">
        <v>69</v>
      </c>
      <c r="N9" s="483"/>
      <c r="O9" s="483"/>
      <c r="P9" s="483"/>
      <c r="Q9" s="483"/>
      <c r="R9" s="483"/>
      <c r="S9" s="483"/>
      <c r="T9" s="483"/>
      <c r="U9" s="493"/>
      <c r="V9" s="493"/>
      <c r="W9" s="493"/>
      <c r="X9" s="493"/>
      <c r="Y9" s="507"/>
    </row>
    <row r="10" s="446" customFormat="1" ht="20" hidden="1" customHeight="1" outlineLevel="2" spans="1:25">
      <c r="A10" s="460" t="s">
        <v>70</v>
      </c>
      <c r="B10" s="461" t="s">
        <v>71</v>
      </c>
      <c r="C10" s="462">
        <v>11154.08</v>
      </c>
      <c r="D10" s="463" t="s">
        <v>57</v>
      </c>
      <c r="E10" s="462">
        <f>1550-E12</f>
        <v>1520</v>
      </c>
      <c r="F10" s="462">
        <f>C10*E10</f>
        <v>16954201.6</v>
      </c>
      <c r="G10" s="462">
        <v>11154.08</v>
      </c>
      <c r="H10" s="463" t="s">
        <v>57</v>
      </c>
      <c r="I10" s="486">
        <f>J10/(G10+G11)</f>
        <v>891.825533579537</v>
      </c>
      <c r="J10" s="486">
        <v>10036675.9009468</v>
      </c>
      <c r="K10" s="486">
        <f t="shared" si="0"/>
        <v>628.174466420463</v>
      </c>
      <c r="L10" s="487">
        <f>F10+F11-J10</f>
        <v>7164525.6990532</v>
      </c>
      <c r="M10" s="488"/>
      <c r="N10" s="483"/>
      <c r="O10" s="483"/>
      <c r="P10" s="483"/>
      <c r="Q10" s="483"/>
      <c r="R10" s="483"/>
      <c r="S10" s="483"/>
      <c r="T10" s="483"/>
      <c r="U10" s="493"/>
      <c r="V10" s="493"/>
      <c r="W10" s="493"/>
      <c r="X10" s="493"/>
      <c r="Y10" s="507"/>
    </row>
    <row r="11" s="446" customFormat="1" ht="20" hidden="1" customHeight="1" outlineLevel="2" spans="1:25">
      <c r="A11" s="460" t="s">
        <v>72</v>
      </c>
      <c r="B11" s="461" t="s">
        <v>73</v>
      </c>
      <c r="C11" s="462">
        <v>100</v>
      </c>
      <c r="D11" s="463" t="s">
        <v>57</v>
      </c>
      <c r="E11" s="462">
        <f>2500-E12</f>
        <v>2470</v>
      </c>
      <c r="F11" s="462">
        <f>C11*E11</f>
        <v>247000</v>
      </c>
      <c r="G11" s="462">
        <v>100</v>
      </c>
      <c r="H11" s="463" t="s">
        <v>57</v>
      </c>
      <c r="I11" s="489">
        <f>J11/C11</f>
        <v>0</v>
      </c>
      <c r="J11" s="489"/>
      <c r="K11" s="489">
        <f t="shared" si="0"/>
        <v>2470</v>
      </c>
      <c r="L11" s="490"/>
      <c r="M11" s="491"/>
      <c r="N11" s="483"/>
      <c r="O11" s="483"/>
      <c r="P11" s="483"/>
      <c r="Q11" s="483"/>
      <c r="R11" s="483"/>
      <c r="S11" s="483"/>
      <c r="T11" s="483"/>
      <c r="U11" s="493"/>
      <c r="V11" s="493"/>
      <c r="W11" s="493"/>
      <c r="X11" s="493"/>
      <c r="Y11" s="507"/>
    </row>
    <row r="12" s="446" customFormat="1" ht="20" hidden="1" customHeight="1" outlineLevel="2" spans="1:25">
      <c r="A12" s="460" t="s">
        <v>74</v>
      </c>
      <c r="B12" s="461" t="s">
        <v>75</v>
      </c>
      <c r="C12" s="462">
        <f>C4</f>
        <v>52532.72</v>
      </c>
      <c r="D12" s="463" t="s">
        <v>57</v>
      </c>
      <c r="E12" s="462">
        <v>30</v>
      </c>
      <c r="F12" s="462">
        <f>C12*E12</f>
        <v>1575981.6</v>
      </c>
      <c r="G12" s="462">
        <f>G4</f>
        <v>52532.72</v>
      </c>
      <c r="H12" s="463" t="s">
        <v>57</v>
      </c>
      <c r="I12" s="462">
        <f>J12/C12</f>
        <v>25.3832658959978</v>
      </c>
      <c r="J12" s="462">
        <v>1333452</v>
      </c>
      <c r="K12" s="462">
        <f t="shared" si="0"/>
        <v>4.61673410400223</v>
      </c>
      <c r="L12" s="481">
        <f t="shared" ref="L12:L20" si="2">F12-J12</f>
        <v>242529.6</v>
      </c>
      <c r="M12" s="482"/>
      <c r="N12" s="483"/>
      <c r="O12" s="483"/>
      <c r="P12" s="483"/>
      <c r="Q12" s="483"/>
      <c r="R12" s="483"/>
      <c r="S12" s="483"/>
      <c r="T12" s="483"/>
      <c r="U12" s="493"/>
      <c r="V12" s="493"/>
      <c r="W12" s="493"/>
      <c r="X12" s="493"/>
      <c r="Y12" s="507"/>
    </row>
    <row r="13" s="446" customFormat="1" ht="40" hidden="1" customHeight="1" outlineLevel="2" spans="1:25">
      <c r="A13" s="460" t="s">
        <v>76</v>
      </c>
      <c r="B13" s="461" t="s">
        <v>77</v>
      </c>
      <c r="C13" s="462">
        <f>C12</f>
        <v>52532.72</v>
      </c>
      <c r="D13" s="463" t="s">
        <v>57</v>
      </c>
      <c r="E13" s="462"/>
      <c r="F13" s="462"/>
      <c r="G13" s="462">
        <f>G12</f>
        <v>52532.72</v>
      </c>
      <c r="H13" s="463" t="s">
        <v>57</v>
      </c>
      <c r="I13" s="462">
        <f t="shared" ref="I13:I54" si="3">J13/G13</f>
        <v>19.035755239782</v>
      </c>
      <c r="J13" s="489">
        <v>1000000</v>
      </c>
      <c r="K13" s="492">
        <f t="shared" si="0"/>
        <v>-19.035755239782</v>
      </c>
      <c r="L13" s="481">
        <f t="shared" si="2"/>
        <v>-1000000</v>
      </c>
      <c r="M13" s="482" t="s">
        <v>78</v>
      </c>
      <c r="N13" s="483"/>
      <c r="O13" s="483"/>
      <c r="P13" s="483"/>
      <c r="Q13" s="483"/>
      <c r="R13" s="483"/>
      <c r="S13" s="483"/>
      <c r="T13" s="483"/>
      <c r="U13" s="493"/>
      <c r="V13" s="493"/>
      <c r="W13" s="493"/>
      <c r="X13" s="493"/>
      <c r="Y13" s="507"/>
    </row>
    <row r="14" s="446" customFormat="1" ht="25" customHeight="1" outlineLevel="1" spans="1:25">
      <c r="A14" s="460">
        <v>3</v>
      </c>
      <c r="B14" s="461" t="s">
        <v>79</v>
      </c>
      <c r="C14" s="462">
        <v>6184.7</v>
      </c>
      <c r="D14" s="463" t="s">
        <v>80</v>
      </c>
      <c r="E14" s="462">
        <v>400</v>
      </c>
      <c r="F14" s="462">
        <f>C14*E14</f>
        <v>2473880</v>
      </c>
      <c r="G14" s="462">
        <v>6184.69</v>
      </c>
      <c r="H14" s="463" t="s">
        <v>80</v>
      </c>
      <c r="I14" s="462">
        <f t="shared" si="3"/>
        <v>250.917649416322</v>
      </c>
      <c r="J14" s="462">
        <v>1551847.87716863</v>
      </c>
      <c r="K14" s="462">
        <f t="shared" si="0"/>
        <v>149.082350583678</v>
      </c>
      <c r="L14" s="481">
        <f t="shared" si="2"/>
        <v>922032.12283137</v>
      </c>
      <c r="M14" s="482"/>
      <c r="N14" s="478">
        <f t="shared" ref="N14:N39" si="4">O14/G14</f>
        <v>250.917649416322</v>
      </c>
      <c r="O14" s="478">
        <v>1551847.87716863</v>
      </c>
      <c r="P14" s="493"/>
      <c r="Q14" s="493"/>
      <c r="R14" s="493"/>
      <c r="S14" s="493"/>
      <c r="T14" s="493"/>
      <c r="U14" s="504"/>
      <c r="V14" s="478"/>
      <c r="W14" s="478"/>
      <c r="X14" s="478"/>
      <c r="Y14" s="460"/>
    </row>
    <row r="15" s="446" customFormat="1" ht="30" hidden="1" customHeight="1" outlineLevel="1" spans="1:25">
      <c r="A15" s="460">
        <v>4</v>
      </c>
      <c r="B15" s="461" t="s">
        <v>81</v>
      </c>
      <c r="C15" s="462">
        <f>C9</f>
        <v>30325.86</v>
      </c>
      <c r="D15" s="463" t="s">
        <v>57</v>
      </c>
      <c r="E15" s="462">
        <f>F15/C15</f>
        <v>168.901353498301</v>
      </c>
      <c r="F15" s="462">
        <v>5122078.8</v>
      </c>
      <c r="G15" s="462">
        <f>G9</f>
        <v>30325.86</v>
      </c>
      <c r="H15" s="463" t="s">
        <v>57</v>
      </c>
      <c r="I15" s="462">
        <f t="shared" si="3"/>
        <v>153.104069816378</v>
      </c>
      <c r="J15" s="494">
        <v>4643012.58668171</v>
      </c>
      <c r="K15" s="462">
        <f t="shared" si="0"/>
        <v>15.7972836819229</v>
      </c>
      <c r="L15" s="495">
        <f t="shared" si="2"/>
        <v>479066.21331829</v>
      </c>
      <c r="M15" s="485" t="s">
        <v>82</v>
      </c>
      <c r="N15" s="478">
        <f t="shared" si="4"/>
        <v>153.104069816378</v>
      </c>
      <c r="O15" s="478">
        <f>J15</f>
        <v>4643012.58668171</v>
      </c>
      <c r="P15" s="493"/>
      <c r="Q15" s="493"/>
      <c r="R15" s="493"/>
      <c r="S15" s="493"/>
      <c r="T15" s="493"/>
      <c r="U15" s="504"/>
      <c r="V15" s="478"/>
      <c r="W15" s="478"/>
      <c r="X15" s="478"/>
      <c r="Y15" s="460"/>
    </row>
    <row r="16" s="446" customFormat="1" ht="30" hidden="1" customHeight="1" outlineLevel="1" spans="1:25">
      <c r="A16" s="460">
        <v>5</v>
      </c>
      <c r="B16" s="461" t="s">
        <v>83</v>
      </c>
      <c r="C16" s="462">
        <f>C10+C11</f>
        <v>11254.08</v>
      </c>
      <c r="D16" s="463" t="s">
        <v>57</v>
      </c>
      <c r="E16" s="462">
        <f>F16/C16</f>
        <v>624.395490346612</v>
      </c>
      <c r="F16" s="462">
        <v>7026996.8</v>
      </c>
      <c r="G16" s="462">
        <f>G10+G11</f>
        <v>11254.08</v>
      </c>
      <c r="H16" s="463" t="s">
        <v>57</v>
      </c>
      <c r="I16" s="462">
        <f t="shared" si="3"/>
        <v>714.867188843269</v>
      </c>
      <c r="J16" s="462">
        <v>8045172.53261726</v>
      </c>
      <c r="K16" s="462">
        <f t="shared" si="0"/>
        <v>-90.4716984966573</v>
      </c>
      <c r="L16" s="495">
        <f t="shared" si="2"/>
        <v>-1018175.73261726</v>
      </c>
      <c r="M16" s="491"/>
      <c r="N16" s="478">
        <f t="shared" si="4"/>
        <v>714.867188843269</v>
      </c>
      <c r="O16" s="478">
        <f>J16</f>
        <v>8045172.53261726</v>
      </c>
      <c r="P16" s="493"/>
      <c r="Q16" s="493"/>
      <c r="R16" s="493"/>
      <c r="S16" s="493"/>
      <c r="T16" s="493"/>
      <c r="U16" s="504"/>
      <c r="V16" s="478"/>
      <c r="W16" s="478"/>
      <c r="X16" s="478"/>
      <c r="Y16" s="460"/>
    </row>
    <row r="17" s="446" customFormat="1" ht="30" hidden="1" customHeight="1" outlineLevel="1" spans="1:25">
      <c r="A17" s="460">
        <v>6</v>
      </c>
      <c r="B17" s="461" t="s">
        <v>84</v>
      </c>
      <c r="C17" s="462">
        <f>C16</f>
        <v>11254.08</v>
      </c>
      <c r="D17" s="463" t="s">
        <v>57</v>
      </c>
      <c r="E17" s="462">
        <f>F17/C17</f>
        <v>0</v>
      </c>
      <c r="F17" s="462"/>
      <c r="G17" s="462">
        <f>G16</f>
        <v>11254.08</v>
      </c>
      <c r="H17" s="463" t="s">
        <v>57</v>
      </c>
      <c r="I17" s="462">
        <f t="shared" si="3"/>
        <v>131.586595207166</v>
      </c>
      <c r="J17" s="489">
        <v>1480886.06938906</v>
      </c>
      <c r="K17" s="492">
        <f t="shared" si="0"/>
        <v>-131.586595207166</v>
      </c>
      <c r="L17" s="481">
        <f t="shared" si="2"/>
        <v>-1480886.06938906</v>
      </c>
      <c r="M17" s="482" t="s">
        <v>85</v>
      </c>
      <c r="N17" s="478">
        <f t="shared" si="4"/>
        <v>131.586595207166</v>
      </c>
      <c r="O17" s="478">
        <f>J17</f>
        <v>1480886.06938906</v>
      </c>
      <c r="P17" s="493"/>
      <c r="Q17" s="493"/>
      <c r="R17" s="493"/>
      <c r="S17" s="493"/>
      <c r="T17" s="493"/>
      <c r="U17" s="504"/>
      <c r="V17" s="478"/>
      <c r="W17" s="478"/>
      <c r="X17" s="478"/>
      <c r="Y17" s="460"/>
    </row>
    <row r="18" s="445" customFormat="1" ht="30" customHeight="1" spans="1:25">
      <c r="A18" s="457" t="s">
        <v>86</v>
      </c>
      <c r="B18" s="458" t="s">
        <v>87</v>
      </c>
      <c r="C18" s="459">
        <f>C5</f>
        <v>52532.72</v>
      </c>
      <c r="D18" s="457" t="s">
        <v>57</v>
      </c>
      <c r="E18" s="459">
        <f>F18/C18</f>
        <v>358.497111895215</v>
      </c>
      <c r="F18" s="459">
        <f>F19+F27</f>
        <v>18832828.4</v>
      </c>
      <c r="G18" s="459">
        <f>G5</f>
        <v>52532.72</v>
      </c>
      <c r="H18" s="457" t="s">
        <v>57</v>
      </c>
      <c r="I18" s="459">
        <f t="shared" si="3"/>
        <v>565.926977046547</v>
      </c>
      <c r="J18" s="459">
        <v>29729683.4256327</v>
      </c>
      <c r="K18" s="480">
        <f t="shared" si="0"/>
        <v>-207.429865151332</v>
      </c>
      <c r="L18" s="496">
        <f t="shared" si="2"/>
        <v>-10896855.0256327</v>
      </c>
      <c r="M18" s="458"/>
      <c r="N18" s="478">
        <f t="shared" si="4"/>
        <v>554.424792027239</v>
      </c>
      <c r="O18" s="478">
        <f>O19+O27+O50+O51</f>
        <v>29125442.3606252</v>
      </c>
      <c r="P18" s="497"/>
      <c r="Q18" s="497"/>
      <c r="R18" s="497"/>
      <c r="S18" s="497"/>
      <c r="T18" s="497"/>
      <c r="U18" s="505"/>
      <c r="V18" s="497"/>
      <c r="W18" s="497"/>
      <c r="X18" s="503"/>
      <c r="Y18" s="506"/>
    </row>
    <row r="19" s="446" customFormat="1" ht="25" customHeight="1" outlineLevel="1" spans="1:25">
      <c r="A19" s="467">
        <v>1</v>
      </c>
      <c r="B19" s="468" t="s">
        <v>88</v>
      </c>
      <c r="C19" s="469">
        <f>SUM(C20:C25)</f>
        <v>52432.72</v>
      </c>
      <c r="D19" s="470" t="s">
        <v>57</v>
      </c>
      <c r="E19" s="469">
        <f>F19/C19</f>
        <v>213.288633509763</v>
      </c>
      <c r="F19" s="469">
        <f>SUM(F20:F25)</f>
        <v>11183303.2</v>
      </c>
      <c r="G19" s="469">
        <f>G20+G24+G25</f>
        <v>52432.72</v>
      </c>
      <c r="H19" s="470" t="s">
        <v>57</v>
      </c>
      <c r="I19" s="469">
        <f t="shared" si="3"/>
        <v>312.188100061462</v>
      </c>
      <c r="J19" s="469">
        <v>16368871.2378546</v>
      </c>
      <c r="K19" s="469">
        <f t="shared" si="0"/>
        <v>-98.8994665516986</v>
      </c>
      <c r="L19" s="481">
        <f t="shared" si="2"/>
        <v>-5185568.0378546</v>
      </c>
      <c r="M19" s="498"/>
      <c r="N19" s="478">
        <f t="shared" si="4"/>
        <v>300.027430173241</v>
      </c>
      <c r="O19" s="478">
        <f>O20+O24+O25+O26</f>
        <v>15731254.2385931</v>
      </c>
      <c r="P19" s="478">
        <f>P20+P24+P25</f>
        <v>8142679.16804842</v>
      </c>
      <c r="Q19" s="478">
        <f>Q24+Q25</f>
        <v>14133.26</v>
      </c>
      <c r="R19" s="478">
        <f t="shared" ref="R19:R25" si="5">P19/Q19</f>
        <v>576.135949388069</v>
      </c>
      <c r="S19" s="478">
        <f>I19-R19</f>
        <v>-263.947849326607</v>
      </c>
      <c r="T19" s="478"/>
      <c r="U19" s="504">
        <f>U20+U24+U25+U26</f>
        <v>26711678.3433941</v>
      </c>
      <c r="V19" s="478">
        <f>V20+V24+V25+V26</f>
        <v>66589</v>
      </c>
      <c r="W19" s="478">
        <f>U19/V19</f>
        <v>401.1425061706</v>
      </c>
      <c r="X19" s="478">
        <f t="shared" ref="X19:X24" si="6">I19-W19</f>
        <v>-88.9544061091383</v>
      </c>
      <c r="Y19" s="460" t="s">
        <v>89</v>
      </c>
    </row>
    <row r="20" s="446" customFormat="1" ht="30" customHeight="1" outlineLevel="2" spans="1:25">
      <c r="A20" s="460" t="s">
        <v>90</v>
      </c>
      <c r="B20" s="461" t="s">
        <v>91</v>
      </c>
      <c r="C20" s="462">
        <f>C8</f>
        <v>10952.78</v>
      </c>
      <c r="D20" s="463" t="s">
        <v>57</v>
      </c>
      <c r="E20" s="462">
        <v>150</v>
      </c>
      <c r="F20" s="462">
        <f>C20*E20</f>
        <v>1642917</v>
      </c>
      <c r="G20" s="462">
        <f>G8</f>
        <v>10952.78</v>
      </c>
      <c r="H20" s="463" t="s">
        <v>57</v>
      </c>
      <c r="I20" s="462">
        <f t="shared" si="3"/>
        <v>544.950001651223</v>
      </c>
      <c r="J20" s="499">
        <v>5968717.47908548</v>
      </c>
      <c r="K20" s="469">
        <f t="shared" si="0"/>
        <v>-394.950001651223</v>
      </c>
      <c r="L20" s="481">
        <f t="shared" si="2"/>
        <v>-4325800.47908548</v>
      </c>
      <c r="M20" s="482"/>
      <c r="N20" s="500">
        <f t="shared" si="4"/>
        <v>471.173922245972</v>
      </c>
      <c r="O20" s="500">
        <f>SUM(O21:O23)</f>
        <v>5160664.31209724</v>
      </c>
      <c r="P20" s="478">
        <v>4658135.74040815</v>
      </c>
      <c r="Q20" s="478">
        <v>27289.44</v>
      </c>
      <c r="R20" s="478">
        <f t="shared" si="5"/>
        <v>170.693709376526</v>
      </c>
      <c r="S20" s="478">
        <f t="shared" ref="S20:S25" si="7">I20-R20</f>
        <v>374.256292274697</v>
      </c>
      <c r="T20" s="478"/>
      <c r="U20" s="504">
        <f>16512439.6080172*1.09</f>
        <v>17998559.1727387</v>
      </c>
      <c r="V20" s="478">
        <v>40096</v>
      </c>
      <c r="W20" s="478">
        <f>412*1.09</f>
        <v>449.08</v>
      </c>
      <c r="X20" s="478">
        <f t="shared" si="6"/>
        <v>95.8700016512228</v>
      </c>
      <c r="Y20" s="460"/>
    </row>
    <row r="21" s="446" customFormat="1" ht="51.75" outlineLevel="2" spans="1:25">
      <c r="A21" s="460" t="s">
        <v>92</v>
      </c>
      <c r="B21" s="461" t="s">
        <v>93</v>
      </c>
      <c r="C21" s="462"/>
      <c r="D21" s="463"/>
      <c r="E21" s="462"/>
      <c r="F21" s="462"/>
      <c r="G21" s="462">
        <f>G20</f>
        <v>10952.78</v>
      </c>
      <c r="H21" s="463"/>
      <c r="I21" s="462">
        <f t="shared" si="3"/>
        <v>438.929381393018</v>
      </c>
      <c r="J21" s="499">
        <v>4807496.94993382</v>
      </c>
      <c r="K21" s="469"/>
      <c r="L21" s="481"/>
      <c r="M21" s="482" t="s">
        <v>94</v>
      </c>
      <c r="N21" s="500">
        <f t="shared" si="4"/>
        <v>366.709075686721</v>
      </c>
      <c r="O21" s="500">
        <v>4016483.83</v>
      </c>
      <c r="P21" s="478">
        <v>3628866.53884356</v>
      </c>
      <c r="Q21" s="478">
        <f t="shared" ref="Q21:Q23" si="8">Q20</f>
        <v>27289.44</v>
      </c>
      <c r="R21" s="478">
        <f t="shared" si="5"/>
        <v>132.976951481729</v>
      </c>
      <c r="S21" s="478">
        <f t="shared" si="7"/>
        <v>305.952429911289</v>
      </c>
      <c r="T21" s="478"/>
      <c r="U21" s="504">
        <f>14747172.06*1.09</f>
        <v>16074417.5454</v>
      </c>
      <c r="V21" s="478">
        <v>40096</v>
      </c>
      <c r="W21" s="478">
        <f>U21/V21</f>
        <v>400.898282756385</v>
      </c>
      <c r="X21" s="478">
        <f t="shared" si="6"/>
        <v>38.031098636633</v>
      </c>
      <c r="Y21" s="460"/>
    </row>
    <row r="22" s="446" customFormat="1" ht="30" customHeight="1" outlineLevel="2" spans="1:25">
      <c r="A22" s="460" t="s">
        <v>92</v>
      </c>
      <c r="B22" s="461" t="s">
        <v>95</v>
      </c>
      <c r="C22" s="462"/>
      <c r="D22" s="463"/>
      <c r="E22" s="462"/>
      <c r="F22" s="462"/>
      <c r="G22" s="462">
        <f>G21</f>
        <v>10952.78</v>
      </c>
      <c r="H22" s="463"/>
      <c r="I22" s="462">
        <f t="shared" si="3"/>
        <v>1.04997974298474</v>
      </c>
      <c r="J22" s="499">
        <v>11500.1971293684</v>
      </c>
      <c r="K22" s="469"/>
      <c r="L22" s="481"/>
      <c r="M22" s="482" t="s">
        <v>96</v>
      </c>
      <c r="N22" s="478">
        <f t="shared" si="4"/>
        <v>1.06484168839013</v>
      </c>
      <c r="O22" s="478">
        <v>11662.9767477657</v>
      </c>
      <c r="P22" s="478">
        <v>16200.9771657829</v>
      </c>
      <c r="Q22" s="478">
        <f t="shared" si="8"/>
        <v>27289.44</v>
      </c>
      <c r="R22" s="478">
        <f t="shared" si="5"/>
        <v>0.593672027193775</v>
      </c>
      <c r="S22" s="478">
        <f t="shared" si="7"/>
        <v>0.456307715790965</v>
      </c>
      <c r="T22" s="478"/>
      <c r="U22" s="504">
        <v>0</v>
      </c>
      <c r="V22" s="478">
        <v>40096</v>
      </c>
      <c r="W22" s="478">
        <f>U22/V22</f>
        <v>0</v>
      </c>
      <c r="X22" s="478">
        <f t="shared" si="6"/>
        <v>1.04997974298474</v>
      </c>
      <c r="Y22" s="460"/>
    </row>
    <row r="23" s="446" customFormat="1" ht="46" customHeight="1" outlineLevel="2" spans="1:25">
      <c r="A23" s="460" t="s">
        <v>92</v>
      </c>
      <c r="B23" s="461" t="s">
        <v>97</v>
      </c>
      <c r="C23" s="462"/>
      <c r="D23" s="463"/>
      <c r="E23" s="462"/>
      <c r="F23" s="462"/>
      <c r="G23" s="462">
        <f>G22</f>
        <v>10952.78</v>
      </c>
      <c r="H23" s="463"/>
      <c r="I23" s="462">
        <f t="shared" si="3"/>
        <v>101.956855861893</v>
      </c>
      <c r="J23" s="499">
        <v>1116711.01174702</v>
      </c>
      <c r="K23" s="469"/>
      <c r="L23" s="481"/>
      <c r="M23" s="482" t="s">
        <v>98</v>
      </c>
      <c r="N23" s="478">
        <f t="shared" si="4"/>
        <v>103.400004870861</v>
      </c>
      <c r="O23" s="478">
        <v>1132517.50534947</v>
      </c>
      <c r="P23" s="478">
        <v>1013068.22439881</v>
      </c>
      <c r="Q23" s="478">
        <f t="shared" si="8"/>
        <v>27289.44</v>
      </c>
      <c r="R23" s="478">
        <f t="shared" si="5"/>
        <v>37.1230858676034</v>
      </c>
      <c r="S23" s="478">
        <f t="shared" si="7"/>
        <v>64.8337699942895</v>
      </c>
      <c r="T23" s="460" t="s">
        <v>99</v>
      </c>
      <c r="U23" s="504">
        <f>1765267.55*1.09</f>
        <v>1924141.6295</v>
      </c>
      <c r="V23" s="478">
        <v>40096</v>
      </c>
      <c r="W23" s="478">
        <f>U23/V23</f>
        <v>47.9883686527334</v>
      </c>
      <c r="X23" s="478">
        <f t="shared" si="6"/>
        <v>53.9684872091595</v>
      </c>
      <c r="Y23" s="460" t="s">
        <v>100</v>
      </c>
    </row>
    <row r="24" s="446" customFormat="1" ht="30" customHeight="1" outlineLevel="2" spans="1:25">
      <c r="A24" s="460" t="s">
        <v>101</v>
      </c>
      <c r="B24" s="461" t="s">
        <v>102</v>
      </c>
      <c r="C24" s="462">
        <f>C9</f>
        <v>30325.86</v>
      </c>
      <c r="D24" s="463" t="s">
        <v>57</v>
      </c>
      <c r="E24" s="462">
        <v>230</v>
      </c>
      <c r="F24" s="462">
        <f>C24*E24</f>
        <v>6974947.8</v>
      </c>
      <c r="G24" s="462">
        <f>G9</f>
        <v>30325.86</v>
      </c>
      <c r="H24" s="463" t="s">
        <v>57</v>
      </c>
      <c r="I24" s="462">
        <f t="shared" si="3"/>
        <v>276.243353004555</v>
      </c>
      <c r="J24" s="499">
        <v>8377317.2491467</v>
      </c>
      <c r="K24" s="462">
        <f>E24-I24</f>
        <v>-46.2433530045545</v>
      </c>
      <c r="L24" s="481">
        <f>F24-J24</f>
        <v>-1402369.4491467</v>
      </c>
      <c r="M24" s="482"/>
      <c r="N24" s="478">
        <f t="shared" si="4"/>
        <v>280.663586582882</v>
      </c>
      <c r="O24" s="478">
        <v>8511364.63381035</v>
      </c>
      <c r="P24" s="478">
        <v>3207102.29472132</v>
      </c>
      <c r="Q24" s="478">
        <v>11835.46</v>
      </c>
      <c r="R24" s="478">
        <f t="shared" si="5"/>
        <v>270.974030136667</v>
      </c>
      <c r="S24" s="478">
        <f t="shared" si="7"/>
        <v>5.26932286788752</v>
      </c>
      <c r="T24" s="478" t="s">
        <v>103</v>
      </c>
      <c r="U24" s="504">
        <f>7993687.31252783*1.09</f>
        <v>8713119.17065533</v>
      </c>
      <c r="V24" s="478">
        <v>26493</v>
      </c>
      <c r="W24" s="478">
        <f>302*1.09</f>
        <v>329.18</v>
      </c>
      <c r="X24" s="478">
        <f t="shared" si="6"/>
        <v>-52.9366469954455</v>
      </c>
      <c r="Y24" s="460"/>
    </row>
    <row r="25" s="446" customFormat="1" ht="30" customHeight="1" outlineLevel="2" spans="1:25">
      <c r="A25" s="460" t="s">
        <v>104</v>
      </c>
      <c r="B25" s="461" t="s">
        <v>105</v>
      </c>
      <c r="C25" s="462">
        <f>C10</f>
        <v>11154.08</v>
      </c>
      <c r="D25" s="463" t="s">
        <v>57</v>
      </c>
      <c r="E25" s="462">
        <v>230</v>
      </c>
      <c r="F25" s="462">
        <f>C25*E25</f>
        <v>2565438.4</v>
      </c>
      <c r="G25" s="462">
        <f>G10</f>
        <v>11154.08</v>
      </c>
      <c r="H25" s="463" t="s">
        <v>57</v>
      </c>
      <c r="I25" s="462">
        <f t="shared" si="3"/>
        <v>140.460840083295</v>
      </c>
      <c r="J25" s="499">
        <v>1566711.44715628</v>
      </c>
      <c r="K25" s="469">
        <f>E25-I25</f>
        <v>89.5391599167049</v>
      </c>
      <c r="L25" s="481">
        <f>F25-J25</f>
        <v>998726.95284372</v>
      </c>
      <c r="M25" s="482"/>
      <c r="N25" s="478">
        <f t="shared" si="4"/>
        <v>142.934352318172</v>
      </c>
      <c r="O25" s="478">
        <v>1594301.20050508</v>
      </c>
      <c r="P25" s="478">
        <v>277441.13291895</v>
      </c>
      <c r="Q25" s="478">
        <v>2297.8</v>
      </c>
      <c r="R25" s="478">
        <f t="shared" si="5"/>
        <v>120.742071946623</v>
      </c>
      <c r="S25" s="478">
        <f t="shared" si="7"/>
        <v>19.7187681366721</v>
      </c>
      <c r="T25" s="478"/>
      <c r="U25" s="504"/>
      <c r="V25" s="478"/>
      <c r="W25" s="478"/>
      <c r="X25" s="478"/>
      <c r="Y25" s="460"/>
    </row>
    <row r="26" s="446" customFormat="1" ht="30" customHeight="1" outlineLevel="2" spans="1:25">
      <c r="A26" s="460" t="s">
        <v>106</v>
      </c>
      <c r="B26" s="461" t="s">
        <v>107</v>
      </c>
      <c r="C26" s="462">
        <f>C18</f>
        <v>52532.72</v>
      </c>
      <c r="D26" s="463" t="s">
        <v>57</v>
      </c>
      <c r="E26" s="462"/>
      <c r="F26" s="462"/>
      <c r="G26" s="462">
        <f>G18</f>
        <v>52532.72</v>
      </c>
      <c r="H26" s="463" t="s">
        <v>57</v>
      </c>
      <c r="I26" s="462">
        <f t="shared" si="3"/>
        <v>8.68268504783615</v>
      </c>
      <c r="J26" s="499">
        <v>456125.062466163</v>
      </c>
      <c r="K26" s="469">
        <f>E26-I26</f>
        <v>-8.68268504783615</v>
      </c>
      <c r="L26" s="481">
        <f>F26-J26</f>
        <v>-456125.062466163</v>
      </c>
      <c r="M26" s="482" t="s">
        <v>108</v>
      </c>
      <c r="N26" s="478">
        <f t="shared" si="4"/>
        <v>8.85018122382418</v>
      </c>
      <c r="O26" s="478">
        <v>464924.092180413</v>
      </c>
      <c r="P26" s="493"/>
      <c r="Q26" s="493"/>
      <c r="R26" s="493"/>
      <c r="S26" s="493"/>
      <c r="T26" s="493"/>
      <c r="U26" s="504"/>
      <c r="V26" s="478"/>
      <c r="W26" s="478"/>
      <c r="X26" s="478"/>
      <c r="Y26" s="460"/>
    </row>
    <row r="27" s="446" customFormat="1" ht="30" customHeight="1" outlineLevel="1" spans="1:25">
      <c r="A27" s="467">
        <v>2</v>
      </c>
      <c r="B27" s="468" t="s">
        <v>109</v>
      </c>
      <c r="C27" s="469">
        <f>SUM(C28:C48)</f>
        <v>52432.72</v>
      </c>
      <c r="D27" s="470" t="s">
        <v>57</v>
      </c>
      <c r="E27" s="469">
        <f>F27/C27</f>
        <v>145.892206240683</v>
      </c>
      <c r="F27" s="469">
        <f>SUM(F28:F48)</f>
        <v>7649525.2</v>
      </c>
      <c r="G27" s="469">
        <f>G28+G40+G48</f>
        <v>52432.72</v>
      </c>
      <c r="H27" s="470" t="s">
        <v>57</v>
      </c>
      <c r="I27" s="469">
        <f t="shared" si="3"/>
        <v>222.826201811937</v>
      </c>
      <c r="J27" s="469">
        <v>11683383.8482688</v>
      </c>
      <c r="K27" s="469">
        <f>E27-I27</f>
        <v>-76.9339955712543</v>
      </c>
      <c r="L27" s="481">
        <f>F27-J27</f>
        <v>-4033858.6482688</v>
      </c>
      <c r="M27" s="498"/>
      <c r="N27" s="478">
        <f t="shared" si="4"/>
        <v>223.46274964417</v>
      </c>
      <c r="O27" s="478">
        <f>O28+O40+O48+O49</f>
        <v>11716759.7825229</v>
      </c>
      <c r="P27" s="493"/>
      <c r="Q27" s="493"/>
      <c r="R27" s="493"/>
      <c r="S27" s="493"/>
      <c r="T27" s="493"/>
      <c r="U27" s="478">
        <f>U28+U40</f>
        <v>10411436.64</v>
      </c>
      <c r="V27" s="478">
        <f>V28+V40</f>
        <v>66589</v>
      </c>
      <c r="W27" s="478">
        <f t="shared" ref="W27:W47" si="9">U27/V27</f>
        <v>156.353701662437</v>
      </c>
      <c r="X27" s="478">
        <f t="shared" ref="X27:X47" si="10">I27-W27</f>
        <v>66.4725001495003</v>
      </c>
      <c r="Y27" s="460" t="s">
        <v>89</v>
      </c>
    </row>
    <row r="28" s="446" customFormat="1" ht="30" customHeight="1" outlineLevel="2" spans="1:25">
      <c r="A28" s="460" t="s">
        <v>64</v>
      </c>
      <c r="B28" s="461" t="s">
        <v>110</v>
      </c>
      <c r="C28" s="462">
        <f>C8</f>
        <v>10952.78</v>
      </c>
      <c r="D28" s="463" t="s">
        <v>57</v>
      </c>
      <c r="E28" s="462">
        <v>250</v>
      </c>
      <c r="F28" s="462">
        <f>C28*E28</f>
        <v>2738195</v>
      </c>
      <c r="G28" s="462">
        <f>G8</f>
        <v>10952.78</v>
      </c>
      <c r="H28" s="463" t="s">
        <v>57</v>
      </c>
      <c r="I28" s="462">
        <f t="shared" si="3"/>
        <v>424.095033018646</v>
      </c>
      <c r="J28" s="462">
        <v>4645019.59574597</v>
      </c>
      <c r="K28" s="469">
        <f>E28-I28</f>
        <v>-174.095033018646</v>
      </c>
      <c r="L28" s="481">
        <f>F28-J28</f>
        <v>-1906824.59574597</v>
      </c>
      <c r="M28" s="482" t="s">
        <v>111</v>
      </c>
      <c r="N28" s="500">
        <f t="shared" si="4"/>
        <v>427.142289902655</v>
      </c>
      <c r="O28" s="500">
        <f>SUM(O29:O39)</f>
        <v>4678395.53</v>
      </c>
      <c r="P28" s="493"/>
      <c r="Q28" s="493"/>
      <c r="R28" s="493"/>
      <c r="S28" s="493"/>
      <c r="T28" s="493"/>
      <c r="U28" s="478">
        <v>7746262.704</v>
      </c>
      <c r="V28" s="478">
        <f>V20</f>
        <v>40096</v>
      </c>
      <c r="W28" s="478">
        <f t="shared" si="9"/>
        <v>193.192904628891</v>
      </c>
      <c r="X28" s="478">
        <f t="shared" si="10"/>
        <v>230.902128389755</v>
      </c>
      <c r="Y28" s="507"/>
    </row>
    <row r="29" s="446" customFormat="1" ht="20" customHeight="1" outlineLevel="2" spans="1:25">
      <c r="A29" s="460" t="s">
        <v>92</v>
      </c>
      <c r="B29" s="461" t="s">
        <v>112</v>
      </c>
      <c r="C29" s="462"/>
      <c r="D29" s="463"/>
      <c r="E29" s="462"/>
      <c r="F29" s="462"/>
      <c r="G29" s="462">
        <f t="shared" ref="G29:G39" si="11">G28</f>
        <v>10952.78</v>
      </c>
      <c r="H29" s="463"/>
      <c r="I29" s="462">
        <f t="shared" si="3"/>
        <v>12.0667624056072</v>
      </c>
      <c r="J29" s="462">
        <v>132164.593940886</v>
      </c>
      <c r="K29" s="469"/>
      <c r="L29" s="481"/>
      <c r="M29" s="482"/>
      <c r="N29" s="478">
        <f t="shared" si="4"/>
        <v>12.2375614760561</v>
      </c>
      <c r="O29" s="478">
        <v>134035.318583718</v>
      </c>
      <c r="P29" s="493"/>
      <c r="Q29" s="493"/>
      <c r="R29" s="493"/>
      <c r="S29" s="493"/>
      <c r="T29" s="493"/>
      <c r="U29" s="478">
        <v>218767.187763744</v>
      </c>
      <c r="V29" s="478">
        <f t="shared" ref="V29:V39" si="12">V28</f>
        <v>40096</v>
      </c>
      <c r="W29" s="478">
        <f t="shared" si="9"/>
        <v>5.45608508987789</v>
      </c>
      <c r="X29" s="478">
        <f t="shared" si="10"/>
        <v>6.6106773157293</v>
      </c>
      <c r="Y29" s="507"/>
    </row>
    <row r="30" s="446" customFormat="1" ht="20" customHeight="1" outlineLevel="2" spans="1:25">
      <c r="A30" s="460" t="s">
        <v>92</v>
      </c>
      <c r="B30" s="461" t="s">
        <v>113</v>
      </c>
      <c r="C30" s="462"/>
      <c r="D30" s="463"/>
      <c r="E30" s="462"/>
      <c r="F30" s="462"/>
      <c r="G30" s="462">
        <f t="shared" si="11"/>
        <v>10952.78</v>
      </c>
      <c r="H30" s="463"/>
      <c r="I30" s="462">
        <f t="shared" si="3"/>
        <v>66.9727637351426</v>
      </c>
      <c r="J30" s="462">
        <v>733537.947182995</v>
      </c>
      <c r="K30" s="469"/>
      <c r="L30" s="481"/>
      <c r="M30" s="482"/>
      <c r="N30" s="478">
        <f t="shared" si="4"/>
        <v>67.920730174429</v>
      </c>
      <c r="O30" s="478">
        <v>743920.815039882</v>
      </c>
      <c r="P30" s="493"/>
      <c r="Q30" s="493"/>
      <c r="R30" s="493"/>
      <c r="S30" s="493"/>
      <c r="T30" s="493"/>
      <c r="U30" s="478">
        <v>426493.863772859</v>
      </c>
      <c r="V30" s="478">
        <f t="shared" si="12"/>
        <v>40096</v>
      </c>
      <c r="W30" s="478">
        <f t="shared" si="9"/>
        <v>10.6368182305681</v>
      </c>
      <c r="X30" s="478">
        <f t="shared" si="10"/>
        <v>56.3359455045745</v>
      </c>
      <c r="Y30" s="507"/>
    </row>
    <row r="31" s="446" customFormat="1" ht="20" customHeight="1" outlineLevel="2" spans="1:25">
      <c r="A31" s="460" t="s">
        <v>92</v>
      </c>
      <c r="B31" s="461" t="s">
        <v>114</v>
      </c>
      <c r="C31" s="462"/>
      <c r="D31" s="463"/>
      <c r="E31" s="462"/>
      <c r="F31" s="462"/>
      <c r="G31" s="462">
        <f t="shared" si="11"/>
        <v>10952.78</v>
      </c>
      <c r="H31" s="463"/>
      <c r="I31" s="462">
        <f t="shared" si="3"/>
        <v>4.33042731910144</v>
      </c>
      <c r="J31" s="462">
        <v>47430.2177321079</v>
      </c>
      <c r="K31" s="469"/>
      <c r="L31" s="481"/>
      <c r="M31" s="482"/>
      <c r="N31" s="478">
        <f t="shared" si="4"/>
        <v>4.39172238200957</v>
      </c>
      <c r="O31" s="478">
        <v>48101.5690712268</v>
      </c>
      <c r="P31" s="493"/>
      <c r="Q31" s="493"/>
      <c r="R31" s="493"/>
      <c r="S31" s="493"/>
      <c r="T31" s="493"/>
      <c r="U31" s="478">
        <v>27478.4290806243</v>
      </c>
      <c r="V31" s="478">
        <f t="shared" si="12"/>
        <v>40096</v>
      </c>
      <c r="W31" s="478">
        <f t="shared" si="9"/>
        <v>0.68531596869075</v>
      </c>
      <c r="X31" s="478">
        <f t="shared" si="10"/>
        <v>3.64511135041069</v>
      </c>
      <c r="Y31" s="507"/>
    </row>
    <row r="32" s="446" customFormat="1" ht="20" customHeight="1" outlineLevel="2" spans="1:25">
      <c r="A32" s="460" t="s">
        <v>92</v>
      </c>
      <c r="B32" s="461" t="s">
        <v>115</v>
      </c>
      <c r="C32" s="462"/>
      <c r="D32" s="463"/>
      <c r="E32" s="462"/>
      <c r="F32" s="462"/>
      <c r="G32" s="462">
        <f t="shared" si="11"/>
        <v>10952.78</v>
      </c>
      <c r="H32" s="463"/>
      <c r="I32" s="462">
        <f t="shared" si="3"/>
        <v>2.27825499093595</v>
      </c>
      <c r="J32" s="462">
        <v>24953.2256996235</v>
      </c>
      <c r="K32" s="469"/>
      <c r="L32" s="481"/>
      <c r="M32" s="482"/>
      <c r="N32" s="478">
        <f t="shared" si="4"/>
        <v>2.31050256668309</v>
      </c>
      <c r="O32" s="478">
        <v>25306.4263023152</v>
      </c>
      <c r="P32" s="493"/>
      <c r="Q32" s="493"/>
      <c r="R32" s="493"/>
      <c r="S32" s="493"/>
      <c r="T32" s="493"/>
      <c r="U32" s="478">
        <v>9787.31104655271</v>
      </c>
      <c r="V32" s="478">
        <f t="shared" si="12"/>
        <v>40096</v>
      </c>
      <c r="W32" s="478">
        <f t="shared" si="9"/>
        <v>0.244096943499419</v>
      </c>
      <c r="X32" s="478">
        <f t="shared" si="10"/>
        <v>2.03415804743653</v>
      </c>
      <c r="Y32" s="507"/>
    </row>
    <row r="33" s="446" customFormat="1" ht="20" customHeight="1" outlineLevel="2" spans="1:25">
      <c r="A33" s="460" t="s">
        <v>92</v>
      </c>
      <c r="B33" s="461" t="s">
        <v>116</v>
      </c>
      <c r="C33" s="462"/>
      <c r="D33" s="463"/>
      <c r="E33" s="462"/>
      <c r="F33" s="462"/>
      <c r="G33" s="462">
        <f t="shared" si="11"/>
        <v>10952.78</v>
      </c>
      <c r="H33" s="463"/>
      <c r="I33" s="462">
        <f t="shared" si="3"/>
        <v>12.3234598233252</v>
      </c>
      <c r="J33" s="462">
        <v>134976.14428372</v>
      </c>
      <c r="K33" s="469"/>
      <c r="L33" s="481"/>
      <c r="M33" s="482"/>
      <c r="N33" s="478">
        <f t="shared" si="4"/>
        <v>12.4978923191172</v>
      </c>
      <c r="O33" s="478">
        <v>136886.66503498</v>
      </c>
      <c r="P33" s="493"/>
      <c r="Q33" s="493"/>
      <c r="R33" s="493"/>
      <c r="S33" s="493"/>
      <c r="T33" s="493"/>
      <c r="U33" s="478">
        <v>19909.2879920519</v>
      </c>
      <c r="V33" s="478">
        <f t="shared" si="12"/>
        <v>40096</v>
      </c>
      <c r="W33" s="478">
        <f t="shared" si="9"/>
        <v>0.496540502595069</v>
      </c>
      <c r="X33" s="478">
        <f t="shared" si="10"/>
        <v>11.8269193207301</v>
      </c>
      <c r="Y33" s="507"/>
    </row>
    <row r="34" s="446" customFormat="1" ht="20" customHeight="1" outlineLevel="2" spans="1:25">
      <c r="A34" s="460" t="s">
        <v>92</v>
      </c>
      <c r="B34" s="461" t="s">
        <v>117</v>
      </c>
      <c r="C34" s="462"/>
      <c r="D34" s="463"/>
      <c r="E34" s="462"/>
      <c r="F34" s="462"/>
      <c r="G34" s="462">
        <f t="shared" si="11"/>
        <v>10952.78</v>
      </c>
      <c r="H34" s="463"/>
      <c r="I34" s="462">
        <f t="shared" si="3"/>
        <v>41.5092052679655</v>
      </c>
      <c r="J34" s="462">
        <v>454641.193274867</v>
      </c>
      <c r="K34" s="469"/>
      <c r="L34" s="481"/>
      <c r="M34" s="482"/>
      <c r="N34" s="478">
        <f t="shared" si="4"/>
        <v>42.0967475959347</v>
      </c>
      <c r="O34" s="478">
        <v>461076.415133802</v>
      </c>
      <c r="P34" s="493"/>
      <c r="Q34" s="493"/>
      <c r="R34" s="493"/>
      <c r="S34" s="493"/>
      <c r="T34" s="493"/>
      <c r="U34" s="478">
        <v>1144455.72121763</v>
      </c>
      <c r="V34" s="478">
        <f t="shared" si="12"/>
        <v>40096</v>
      </c>
      <c r="W34" s="478">
        <f t="shared" si="9"/>
        <v>28.5428900942146</v>
      </c>
      <c r="X34" s="478">
        <f t="shared" si="10"/>
        <v>12.9663151737509</v>
      </c>
      <c r="Y34" s="507"/>
    </row>
    <row r="35" s="446" customFormat="1" ht="20" customHeight="1" outlineLevel="2" spans="1:25">
      <c r="A35" s="460" t="s">
        <v>92</v>
      </c>
      <c r="B35" s="461" t="s">
        <v>118</v>
      </c>
      <c r="C35" s="462"/>
      <c r="D35" s="463"/>
      <c r="E35" s="462"/>
      <c r="F35" s="462"/>
      <c r="G35" s="462">
        <f t="shared" si="11"/>
        <v>10952.78</v>
      </c>
      <c r="H35" s="463"/>
      <c r="I35" s="462">
        <f t="shared" si="3"/>
        <v>93.6573111431513</v>
      </c>
      <c r="J35" s="462">
        <v>1025807.92434248</v>
      </c>
      <c r="K35" s="469"/>
      <c r="L35" s="481"/>
      <c r="M35" s="482"/>
      <c r="N35" s="478">
        <f t="shared" si="4"/>
        <v>92.0340826526316</v>
      </c>
      <c r="O35" s="478">
        <v>1008029.05979609</v>
      </c>
      <c r="P35" s="493"/>
      <c r="Q35" s="493"/>
      <c r="R35" s="493"/>
      <c r="S35" s="493"/>
      <c r="T35" s="493"/>
      <c r="U35" s="478">
        <v>1636075.28367321</v>
      </c>
      <c r="V35" s="478">
        <f t="shared" si="12"/>
        <v>40096</v>
      </c>
      <c r="W35" s="478">
        <f t="shared" si="9"/>
        <v>40.8039526055769</v>
      </c>
      <c r="X35" s="478">
        <f t="shared" si="10"/>
        <v>52.8533585375744</v>
      </c>
      <c r="Y35" s="507"/>
    </row>
    <row r="36" s="446" customFormat="1" ht="20" customHeight="1" outlineLevel="2" spans="1:25">
      <c r="A36" s="460" t="s">
        <v>92</v>
      </c>
      <c r="B36" s="461" t="s">
        <v>119</v>
      </c>
      <c r="C36" s="462"/>
      <c r="D36" s="463"/>
      <c r="E36" s="462"/>
      <c r="F36" s="462"/>
      <c r="G36" s="462">
        <f t="shared" si="11"/>
        <v>10952.78</v>
      </c>
      <c r="H36" s="463"/>
      <c r="I36" s="462">
        <f t="shared" si="3"/>
        <v>62.7295805604577</v>
      </c>
      <c r="J36" s="462">
        <v>687063.29537097</v>
      </c>
      <c r="K36" s="469"/>
      <c r="L36" s="481"/>
      <c r="M36" s="482"/>
      <c r="N36" s="478">
        <f t="shared" si="4"/>
        <v>63.6174868346708</v>
      </c>
      <c r="O36" s="478">
        <v>696788.337453046</v>
      </c>
      <c r="P36" s="493"/>
      <c r="Q36" s="493"/>
      <c r="R36" s="493"/>
      <c r="S36" s="493"/>
      <c r="T36" s="493"/>
      <c r="U36" s="478">
        <v>1050819.08762064</v>
      </c>
      <c r="V36" s="478">
        <f t="shared" si="12"/>
        <v>40096</v>
      </c>
      <c r="W36" s="478">
        <f t="shared" si="9"/>
        <v>26.2075790009138</v>
      </c>
      <c r="X36" s="478">
        <f t="shared" si="10"/>
        <v>36.5220015595439</v>
      </c>
      <c r="Y36" s="507"/>
    </row>
    <row r="37" s="446" customFormat="1" ht="20" customHeight="1" outlineLevel="2" spans="1:25">
      <c r="A37" s="460" t="s">
        <v>92</v>
      </c>
      <c r="B37" s="461" t="s">
        <v>120</v>
      </c>
      <c r="C37" s="462"/>
      <c r="D37" s="463"/>
      <c r="E37" s="462"/>
      <c r="F37" s="462"/>
      <c r="G37" s="462">
        <f t="shared" si="11"/>
        <v>10952.78</v>
      </c>
      <c r="H37" s="463"/>
      <c r="I37" s="462">
        <f t="shared" si="3"/>
        <v>1.28469874821663</v>
      </c>
      <c r="J37" s="462">
        <v>14071.0227554921</v>
      </c>
      <c r="K37" s="469"/>
      <c r="L37" s="481"/>
      <c r="M37" s="482"/>
      <c r="N37" s="478">
        <f t="shared" si="4"/>
        <v>1.30288302537621</v>
      </c>
      <c r="O37" s="478">
        <v>14270.19114268</v>
      </c>
      <c r="P37" s="493"/>
      <c r="Q37" s="493"/>
      <c r="R37" s="493"/>
      <c r="S37" s="493"/>
      <c r="T37" s="493"/>
      <c r="U37" s="478">
        <v>465160.677506638</v>
      </c>
      <c r="V37" s="478">
        <f t="shared" si="12"/>
        <v>40096</v>
      </c>
      <c r="W37" s="478">
        <f t="shared" si="9"/>
        <v>11.6011741197785</v>
      </c>
      <c r="X37" s="478">
        <f t="shared" si="10"/>
        <v>-10.3164753715619</v>
      </c>
      <c r="Y37" s="507"/>
    </row>
    <row r="38" s="446" customFormat="1" ht="20" customHeight="1" outlineLevel="2" spans="1:25">
      <c r="A38" s="460" t="s">
        <v>92</v>
      </c>
      <c r="B38" s="461" t="s">
        <v>121</v>
      </c>
      <c r="C38" s="462"/>
      <c r="D38" s="463"/>
      <c r="E38" s="462"/>
      <c r="F38" s="462"/>
      <c r="G38" s="462">
        <f t="shared" si="11"/>
        <v>10952.78</v>
      </c>
      <c r="H38" s="463"/>
      <c r="I38" s="462">
        <f t="shared" si="3"/>
        <v>2.34571954777823</v>
      </c>
      <c r="J38" s="462">
        <v>25692.1501485145</v>
      </c>
      <c r="K38" s="469"/>
      <c r="L38" s="481"/>
      <c r="M38" s="482"/>
      <c r="N38" s="478">
        <f t="shared" si="4"/>
        <v>2.37892205105353</v>
      </c>
      <c r="O38" s="478">
        <v>26055.8098623381</v>
      </c>
      <c r="P38" s="493"/>
      <c r="Q38" s="493"/>
      <c r="R38" s="493"/>
      <c r="S38" s="493"/>
      <c r="T38" s="493"/>
      <c r="U38" s="478">
        <v>0</v>
      </c>
      <c r="V38" s="478">
        <f t="shared" si="12"/>
        <v>40096</v>
      </c>
      <c r="W38" s="478">
        <f t="shared" si="9"/>
        <v>0</v>
      </c>
      <c r="X38" s="478">
        <f t="shared" si="10"/>
        <v>2.34571954777823</v>
      </c>
      <c r="Y38" s="507"/>
    </row>
    <row r="39" s="446" customFormat="1" ht="20" customHeight="1" outlineLevel="2" spans="1:25">
      <c r="A39" s="460" t="s">
        <v>92</v>
      </c>
      <c r="B39" s="461" t="s">
        <v>122</v>
      </c>
      <c r="C39" s="462"/>
      <c r="D39" s="463"/>
      <c r="E39" s="462"/>
      <c r="F39" s="462"/>
      <c r="G39" s="462">
        <f t="shared" si="11"/>
        <v>10952.78</v>
      </c>
      <c r="H39" s="463"/>
      <c r="I39" s="462">
        <f t="shared" si="3"/>
        <v>124.590245350443</v>
      </c>
      <c r="J39" s="462">
        <v>1364609.54746943</v>
      </c>
      <c r="K39" s="469"/>
      <c r="L39" s="481"/>
      <c r="M39" s="482"/>
      <c r="N39" s="478">
        <f t="shared" si="4"/>
        <v>126.353758824693</v>
      </c>
      <c r="O39" s="478">
        <v>1383924.92257992</v>
      </c>
      <c r="P39" s="493"/>
      <c r="Q39" s="493"/>
      <c r="R39" s="493"/>
      <c r="S39" s="493"/>
      <c r="T39" s="493"/>
      <c r="U39" s="478">
        <v>2747323.20913284</v>
      </c>
      <c r="V39" s="478">
        <f t="shared" si="12"/>
        <v>40096</v>
      </c>
      <c r="W39" s="478">
        <f t="shared" si="9"/>
        <v>68.5186355031135</v>
      </c>
      <c r="X39" s="478">
        <f t="shared" si="10"/>
        <v>56.0716098473295</v>
      </c>
      <c r="Y39" s="507"/>
    </row>
    <row r="40" s="446" customFormat="1" ht="20" customHeight="1" outlineLevel="2" spans="1:25">
      <c r="A40" s="460" t="s">
        <v>67</v>
      </c>
      <c r="B40" s="461" t="s">
        <v>123</v>
      </c>
      <c r="C40" s="462">
        <f>C9</f>
        <v>30325.86</v>
      </c>
      <c r="D40" s="463" t="s">
        <v>57</v>
      </c>
      <c r="E40" s="462">
        <v>70</v>
      </c>
      <c r="F40" s="462">
        <f>C40*E40</f>
        <v>2122810.2</v>
      </c>
      <c r="G40" s="462">
        <f>G9</f>
        <v>30325.86</v>
      </c>
      <c r="H40" s="463" t="s">
        <v>57</v>
      </c>
      <c r="I40" s="462">
        <f t="shared" si="3"/>
        <v>174.186778833484</v>
      </c>
      <c r="J40" s="462">
        <v>5282363.86875519</v>
      </c>
      <c r="K40" s="462">
        <f>E40-I40</f>
        <v>-104.186778833484</v>
      </c>
      <c r="L40" s="481">
        <f>F40-J40</f>
        <v>-3159553.66875519</v>
      </c>
      <c r="M40" s="482"/>
      <c r="N40" s="478">
        <f t="shared" ref="N40:N51" si="13">I40</f>
        <v>174.186778833484</v>
      </c>
      <c r="O40" s="478">
        <f>J40</f>
        <v>5282363.86875519</v>
      </c>
      <c r="P40" s="493"/>
      <c r="Q40" s="493"/>
      <c r="R40" s="493"/>
      <c r="S40" s="493"/>
      <c r="T40" s="493"/>
      <c r="U40" s="478">
        <v>2665173.936</v>
      </c>
      <c r="V40" s="478">
        <f>V24</f>
        <v>26493</v>
      </c>
      <c r="W40" s="478">
        <f t="shared" si="9"/>
        <v>100.599174725399</v>
      </c>
      <c r="X40" s="478">
        <f t="shared" si="10"/>
        <v>73.5876041080847</v>
      </c>
      <c r="Y40" s="507"/>
    </row>
    <row r="41" s="446" customFormat="1" ht="20" customHeight="1" outlineLevel="2" spans="1:25">
      <c r="A41" s="460" t="s">
        <v>92</v>
      </c>
      <c r="B41" s="461" t="s">
        <v>112</v>
      </c>
      <c r="C41" s="462"/>
      <c r="D41" s="463"/>
      <c r="E41" s="462"/>
      <c r="F41" s="462"/>
      <c r="G41" s="462">
        <f t="shared" ref="G41:G47" si="14">G40</f>
        <v>30325.86</v>
      </c>
      <c r="H41" s="463"/>
      <c r="I41" s="462">
        <f t="shared" si="3"/>
        <v>17.7568245207851</v>
      </c>
      <c r="J41" s="462">
        <v>538490.974461895</v>
      </c>
      <c r="K41" s="462"/>
      <c r="L41" s="481"/>
      <c r="M41" s="482"/>
      <c r="N41" s="478">
        <f t="shared" si="13"/>
        <v>17.7568245207851</v>
      </c>
      <c r="O41" s="478">
        <v>546113.048618298</v>
      </c>
      <c r="P41" s="493"/>
      <c r="Q41" s="493"/>
      <c r="R41" s="493"/>
      <c r="S41" s="493"/>
      <c r="T41" s="493"/>
      <c r="U41" s="478">
        <v>206330.083053083</v>
      </c>
      <c r="V41" s="478">
        <f t="shared" ref="V41:V47" si="15">V40</f>
        <v>26493</v>
      </c>
      <c r="W41" s="478">
        <f t="shared" si="9"/>
        <v>7.78809810338893</v>
      </c>
      <c r="X41" s="478">
        <f t="shared" si="10"/>
        <v>9.96872641739614</v>
      </c>
      <c r="Y41" s="507"/>
    </row>
    <row r="42" s="446" customFormat="1" ht="20" customHeight="1" outlineLevel="2" spans="1:25">
      <c r="A42" s="460" t="s">
        <v>92</v>
      </c>
      <c r="B42" s="461" t="s">
        <v>113</v>
      </c>
      <c r="C42" s="462"/>
      <c r="D42" s="463"/>
      <c r="E42" s="462"/>
      <c r="F42" s="462"/>
      <c r="G42" s="462">
        <f t="shared" si="14"/>
        <v>30325.86</v>
      </c>
      <c r="H42" s="463"/>
      <c r="I42" s="462">
        <f t="shared" si="3"/>
        <v>26.466188976258</v>
      </c>
      <c r="J42" s="462">
        <v>802609.941627543</v>
      </c>
      <c r="K42" s="462"/>
      <c r="L42" s="481"/>
      <c r="M42" s="482"/>
      <c r="N42" s="478">
        <f t="shared" si="13"/>
        <v>26.466188976258</v>
      </c>
      <c r="O42" s="478">
        <v>813970.489499054</v>
      </c>
      <c r="P42" s="493"/>
      <c r="Q42" s="493"/>
      <c r="R42" s="493"/>
      <c r="S42" s="493"/>
      <c r="T42" s="493"/>
      <c r="U42" s="478">
        <v>379121.898872832</v>
      </c>
      <c r="V42" s="478">
        <f t="shared" si="15"/>
        <v>26493</v>
      </c>
      <c r="W42" s="478">
        <f t="shared" si="9"/>
        <v>14.310266820399</v>
      </c>
      <c r="X42" s="478">
        <f t="shared" si="10"/>
        <v>12.155922155859</v>
      </c>
      <c r="Y42" s="507"/>
    </row>
    <row r="43" s="446" customFormat="1" ht="20" customHeight="1" outlineLevel="2" spans="1:25">
      <c r="A43" s="460" t="s">
        <v>92</v>
      </c>
      <c r="B43" s="461" t="s">
        <v>116</v>
      </c>
      <c r="C43" s="462"/>
      <c r="D43" s="463"/>
      <c r="E43" s="462"/>
      <c r="F43" s="462"/>
      <c r="G43" s="462">
        <f t="shared" si="14"/>
        <v>30325.86</v>
      </c>
      <c r="H43" s="463"/>
      <c r="I43" s="462">
        <f t="shared" si="3"/>
        <v>0.851486790099801</v>
      </c>
      <c r="J43" s="462">
        <v>25822.069188416</v>
      </c>
      <c r="K43" s="462"/>
      <c r="L43" s="481"/>
      <c r="M43" s="482"/>
      <c r="N43" s="478">
        <f t="shared" si="13"/>
        <v>0.851486790099801</v>
      </c>
      <c r="O43" s="478">
        <v>26187.5678421725</v>
      </c>
      <c r="P43" s="493"/>
      <c r="Q43" s="493"/>
      <c r="R43" s="493"/>
      <c r="S43" s="493"/>
      <c r="T43" s="493"/>
      <c r="U43" s="478">
        <v>32734.9554433152</v>
      </c>
      <c r="V43" s="478">
        <f t="shared" si="15"/>
        <v>26493</v>
      </c>
      <c r="W43" s="478">
        <f t="shared" si="9"/>
        <v>1.23560772442967</v>
      </c>
      <c r="X43" s="478">
        <f t="shared" si="10"/>
        <v>-0.384120934329869</v>
      </c>
      <c r="Y43" s="507"/>
    </row>
    <row r="44" s="446" customFormat="1" ht="20" customHeight="1" outlineLevel="2" spans="1:25">
      <c r="A44" s="460" t="s">
        <v>92</v>
      </c>
      <c r="B44" s="461" t="s">
        <v>117</v>
      </c>
      <c r="C44" s="462"/>
      <c r="D44" s="463"/>
      <c r="E44" s="462"/>
      <c r="F44" s="462"/>
      <c r="G44" s="462">
        <f t="shared" si="14"/>
        <v>30325.86</v>
      </c>
      <c r="H44" s="463"/>
      <c r="I44" s="462">
        <f t="shared" si="3"/>
        <v>36.9936659980368</v>
      </c>
      <c r="J44" s="462">
        <v>1121864.73594322</v>
      </c>
      <c r="K44" s="462"/>
      <c r="L44" s="481"/>
      <c r="M44" s="482"/>
      <c r="N44" s="478">
        <f t="shared" si="13"/>
        <v>36.9936659980368</v>
      </c>
      <c r="O44" s="478">
        <v>1137744.17796982</v>
      </c>
      <c r="P44" s="493"/>
      <c r="Q44" s="493"/>
      <c r="R44" s="493"/>
      <c r="S44" s="493"/>
      <c r="T44" s="493"/>
      <c r="U44" s="478">
        <v>617331.355291503</v>
      </c>
      <c r="V44" s="478">
        <f t="shared" si="15"/>
        <v>26493</v>
      </c>
      <c r="W44" s="478">
        <f t="shared" si="9"/>
        <v>23.3016780014156</v>
      </c>
      <c r="X44" s="478">
        <f t="shared" si="10"/>
        <v>13.6919879966212</v>
      </c>
      <c r="Y44" s="507"/>
    </row>
    <row r="45" s="446" customFormat="1" ht="20" customHeight="1" outlineLevel="2" spans="1:25">
      <c r="A45" s="460" t="s">
        <v>92</v>
      </c>
      <c r="B45" s="461" t="s">
        <v>118</v>
      </c>
      <c r="C45" s="462"/>
      <c r="D45" s="463"/>
      <c r="E45" s="462"/>
      <c r="F45" s="462"/>
      <c r="G45" s="462">
        <f t="shared" si="14"/>
        <v>30325.86</v>
      </c>
      <c r="H45" s="463"/>
      <c r="I45" s="462">
        <f t="shared" si="3"/>
        <v>69.2859502108856</v>
      </c>
      <c r="J45" s="462">
        <v>2101156.02606229</v>
      </c>
      <c r="K45" s="462"/>
      <c r="L45" s="481"/>
      <c r="M45" s="482"/>
      <c r="N45" s="478">
        <f t="shared" si="13"/>
        <v>69.2859502108856</v>
      </c>
      <c r="O45" s="478">
        <v>2130896.85330795</v>
      </c>
      <c r="P45" s="493"/>
      <c r="Q45" s="493"/>
      <c r="R45" s="493"/>
      <c r="S45" s="493"/>
      <c r="T45" s="493"/>
      <c r="U45" s="478">
        <v>984314.167611379</v>
      </c>
      <c r="V45" s="478">
        <f t="shared" si="15"/>
        <v>26493</v>
      </c>
      <c r="W45" s="478">
        <f t="shared" si="9"/>
        <v>37.1537450500653</v>
      </c>
      <c r="X45" s="478">
        <f t="shared" si="10"/>
        <v>32.1322051608203</v>
      </c>
      <c r="Y45" s="507"/>
    </row>
    <row r="46" s="446" customFormat="1" ht="20" customHeight="1" outlineLevel="2" spans="1:25">
      <c r="A46" s="460" t="s">
        <v>92</v>
      </c>
      <c r="B46" s="461" t="s">
        <v>120</v>
      </c>
      <c r="C46" s="462"/>
      <c r="D46" s="463"/>
      <c r="E46" s="462"/>
      <c r="F46" s="462"/>
      <c r="G46" s="462">
        <f t="shared" si="14"/>
        <v>30325.86</v>
      </c>
      <c r="H46" s="463"/>
      <c r="I46" s="462">
        <f t="shared" si="3"/>
        <v>3.15423305311632</v>
      </c>
      <c r="J46" s="462">
        <v>95654.8299761782</v>
      </c>
      <c r="K46" s="462"/>
      <c r="L46" s="481"/>
      <c r="M46" s="482"/>
      <c r="N46" s="478">
        <f t="shared" si="13"/>
        <v>3.15423305311632</v>
      </c>
      <c r="O46" s="478">
        <v>97008.7769169326</v>
      </c>
      <c r="P46" s="493"/>
      <c r="Q46" s="493"/>
      <c r="R46" s="493"/>
      <c r="S46" s="493"/>
      <c r="T46" s="493"/>
      <c r="U46" s="478">
        <v>0</v>
      </c>
      <c r="V46" s="478">
        <f t="shared" si="15"/>
        <v>26493</v>
      </c>
      <c r="W46" s="478">
        <f t="shared" si="9"/>
        <v>0</v>
      </c>
      <c r="X46" s="478">
        <f t="shared" si="10"/>
        <v>3.15423305311632</v>
      </c>
      <c r="Y46" s="507"/>
    </row>
    <row r="47" s="446" customFormat="1" ht="20" customHeight="1" outlineLevel="2" spans="1:25">
      <c r="A47" s="460" t="s">
        <v>92</v>
      </c>
      <c r="B47" s="461" t="s">
        <v>122</v>
      </c>
      <c r="C47" s="462"/>
      <c r="D47" s="463"/>
      <c r="E47" s="462"/>
      <c r="F47" s="462"/>
      <c r="G47" s="462">
        <f t="shared" si="14"/>
        <v>30325.86</v>
      </c>
      <c r="H47" s="463"/>
      <c r="I47" s="462">
        <f t="shared" si="3"/>
        <v>20.3705579071081</v>
      </c>
      <c r="J47" s="462">
        <v>617754.687212853</v>
      </c>
      <c r="K47" s="462"/>
      <c r="L47" s="481"/>
      <c r="M47" s="482"/>
      <c r="N47" s="478">
        <f t="shared" si="13"/>
        <v>20.3705579071081</v>
      </c>
      <c r="O47" s="478">
        <v>626498.700129888</v>
      </c>
      <c r="P47" s="493"/>
      <c r="Q47" s="493"/>
      <c r="R47" s="493"/>
      <c r="S47" s="493"/>
      <c r="T47" s="493"/>
      <c r="U47" s="478">
        <v>445341.475727888</v>
      </c>
      <c r="V47" s="478">
        <f t="shared" si="15"/>
        <v>26493</v>
      </c>
      <c r="W47" s="478">
        <f t="shared" si="9"/>
        <v>16.8097790257007</v>
      </c>
      <c r="X47" s="478">
        <f t="shared" si="10"/>
        <v>3.56077888140738</v>
      </c>
      <c r="Y47" s="507"/>
    </row>
    <row r="48" s="446" customFormat="1" ht="20" customHeight="1" outlineLevel="2" spans="1:25">
      <c r="A48" s="460" t="s">
        <v>70</v>
      </c>
      <c r="B48" s="461" t="s">
        <v>124</v>
      </c>
      <c r="C48" s="462">
        <f>C10</f>
        <v>11154.08</v>
      </c>
      <c r="D48" s="463" t="s">
        <v>57</v>
      </c>
      <c r="E48" s="462">
        <v>250</v>
      </c>
      <c r="F48" s="462">
        <f>C48*E48</f>
        <v>2788520</v>
      </c>
      <c r="G48" s="462">
        <f>G10</f>
        <v>11154.08</v>
      </c>
      <c r="H48" s="463" t="s">
        <v>57</v>
      </c>
      <c r="I48" s="462">
        <f t="shared" si="3"/>
        <v>81.5099683109735</v>
      </c>
      <c r="J48" s="462">
        <v>909168.707338063</v>
      </c>
      <c r="K48" s="469">
        <f t="shared" ref="K48:K62" si="16">E48-I48</f>
        <v>168.490031689027</v>
      </c>
      <c r="L48" s="481">
        <f t="shared" ref="L48:L56" si="17">F48-J48</f>
        <v>1879351.29266194</v>
      </c>
      <c r="M48" s="482"/>
      <c r="N48" s="478">
        <f t="shared" si="13"/>
        <v>81.5099683109735</v>
      </c>
      <c r="O48" s="478">
        <f>J48</f>
        <v>909168.707338063</v>
      </c>
      <c r="P48" s="493"/>
      <c r="Q48" s="493"/>
      <c r="R48" s="493"/>
      <c r="S48" s="493"/>
      <c r="T48" s="493"/>
      <c r="U48" s="493"/>
      <c r="V48" s="493"/>
      <c r="W48" s="493"/>
      <c r="X48" s="493"/>
      <c r="Y48" s="507"/>
    </row>
    <row r="49" s="446" customFormat="1" ht="20" customHeight="1" outlineLevel="2" spans="1:25">
      <c r="A49" s="460" t="s">
        <v>72</v>
      </c>
      <c r="B49" s="461" t="s">
        <v>125</v>
      </c>
      <c r="C49" s="462">
        <f>C27</f>
        <v>52432.72</v>
      </c>
      <c r="D49" s="463" t="s">
        <v>57</v>
      </c>
      <c r="E49" s="462"/>
      <c r="F49" s="462"/>
      <c r="G49" s="462">
        <f>G27</f>
        <v>52432.72</v>
      </c>
      <c r="H49" s="463" t="s">
        <v>57</v>
      </c>
      <c r="I49" s="462">
        <f t="shared" si="3"/>
        <v>16.1508248366595</v>
      </c>
      <c r="J49" s="462">
        <v>846831.676429611</v>
      </c>
      <c r="K49" s="469">
        <f t="shared" si="16"/>
        <v>-16.1508248366595</v>
      </c>
      <c r="L49" s="481">
        <f t="shared" si="17"/>
        <v>-846831.676429611</v>
      </c>
      <c r="M49" s="482" t="s">
        <v>108</v>
      </c>
      <c r="N49" s="478">
        <f t="shared" si="13"/>
        <v>16.1508248366595</v>
      </c>
      <c r="O49" s="478">
        <f>J49</f>
        <v>846831.676429611</v>
      </c>
      <c r="P49" s="493"/>
      <c r="Q49" s="493"/>
      <c r="R49" s="493"/>
      <c r="S49" s="493"/>
      <c r="T49" s="493"/>
      <c r="U49" s="493"/>
      <c r="V49" s="493"/>
      <c r="W49" s="493"/>
      <c r="X49" s="493"/>
      <c r="Y49" s="507"/>
    </row>
    <row r="50" s="446" customFormat="1" ht="20" customHeight="1" outlineLevel="1" spans="1:25">
      <c r="A50" s="460">
        <v>3</v>
      </c>
      <c r="B50" s="461" t="s">
        <v>126</v>
      </c>
      <c r="C50" s="462">
        <f>C27</f>
        <v>52432.72</v>
      </c>
      <c r="D50" s="463" t="s">
        <v>57</v>
      </c>
      <c r="E50" s="462"/>
      <c r="F50" s="462"/>
      <c r="G50" s="462">
        <f>G27</f>
        <v>52432.72</v>
      </c>
      <c r="H50" s="463" t="s">
        <v>57</v>
      </c>
      <c r="I50" s="462">
        <f t="shared" si="3"/>
        <v>18.9232020277298</v>
      </c>
      <c r="J50" s="462">
        <v>992194.95342339</v>
      </c>
      <c r="K50" s="469">
        <f t="shared" si="16"/>
        <v>-18.9232020277298</v>
      </c>
      <c r="L50" s="481">
        <f t="shared" si="17"/>
        <v>-992194.95342339</v>
      </c>
      <c r="M50" s="482" t="s">
        <v>127</v>
      </c>
      <c r="N50" s="478">
        <f t="shared" si="13"/>
        <v>18.9232020277298</v>
      </c>
      <c r="O50" s="478">
        <f>J50</f>
        <v>992194.95342339</v>
      </c>
      <c r="P50" s="493"/>
      <c r="Q50" s="493"/>
      <c r="R50" s="493"/>
      <c r="S50" s="493"/>
      <c r="T50" s="493"/>
      <c r="U50" s="493"/>
      <c r="V50" s="493"/>
      <c r="W50" s="493"/>
      <c r="X50" s="493"/>
      <c r="Y50" s="507"/>
    </row>
    <row r="51" s="446" customFormat="1" ht="20" customHeight="1" outlineLevel="1" spans="1:25">
      <c r="A51" s="460">
        <v>4</v>
      </c>
      <c r="B51" s="461" t="s">
        <v>128</v>
      </c>
      <c r="C51" s="462">
        <f>C50</f>
        <v>52432.72</v>
      </c>
      <c r="D51" s="463" t="s">
        <v>57</v>
      </c>
      <c r="E51" s="462"/>
      <c r="F51" s="462"/>
      <c r="G51" s="462">
        <f>G50</f>
        <v>52432.72</v>
      </c>
      <c r="H51" s="463" t="s">
        <v>57</v>
      </c>
      <c r="I51" s="462">
        <f t="shared" si="3"/>
        <v>13.0688124912425</v>
      </c>
      <c r="J51" s="462">
        <v>685233.386085819</v>
      </c>
      <c r="K51" s="469">
        <f t="shared" si="16"/>
        <v>-13.0688124912425</v>
      </c>
      <c r="L51" s="481">
        <f t="shared" si="17"/>
        <v>-685233.386085819</v>
      </c>
      <c r="M51" s="482" t="s">
        <v>127</v>
      </c>
      <c r="N51" s="478">
        <f t="shared" si="13"/>
        <v>13.0688124912425</v>
      </c>
      <c r="O51" s="478">
        <f>J51</f>
        <v>685233.386085819</v>
      </c>
      <c r="P51" s="493"/>
      <c r="Q51" s="493"/>
      <c r="R51" s="493"/>
      <c r="S51" s="493"/>
      <c r="T51" s="493"/>
      <c r="U51" s="493"/>
      <c r="V51" s="493"/>
      <c r="W51" s="493"/>
      <c r="X51" s="493"/>
      <c r="Y51" s="507"/>
    </row>
    <row r="52" s="445" customFormat="1" ht="30" customHeight="1" spans="1:25">
      <c r="A52" s="457" t="s">
        <v>129</v>
      </c>
      <c r="B52" s="458" t="s">
        <v>130</v>
      </c>
      <c r="C52" s="459">
        <v>12287.19</v>
      </c>
      <c r="D52" s="457" t="s">
        <v>131</v>
      </c>
      <c r="E52" s="459">
        <f>F52/C52</f>
        <v>1031.47122165442</v>
      </c>
      <c r="F52" s="459">
        <v>12673882.88</v>
      </c>
      <c r="G52" s="459">
        <v>12287.19</v>
      </c>
      <c r="H52" s="457" t="s">
        <v>131</v>
      </c>
      <c r="I52" s="459">
        <f t="shared" si="3"/>
        <v>809.250128762279</v>
      </c>
      <c r="J52" s="459">
        <v>9943410.08962659</v>
      </c>
      <c r="K52" s="459">
        <f t="shared" si="16"/>
        <v>222.221092892141</v>
      </c>
      <c r="L52" s="496">
        <f t="shared" si="17"/>
        <v>2730472.79037341</v>
      </c>
      <c r="M52" s="458"/>
      <c r="N52" s="447"/>
      <c r="O52" s="447"/>
      <c r="P52" s="447"/>
      <c r="Q52" s="447"/>
      <c r="R52" s="447"/>
      <c r="S52" s="447"/>
      <c r="T52" s="447"/>
      <c r="U52" s="447"/>
      <c r="V52" s="447"/>
      <c r="W52" s="447"/>
      <c r="X52" s="448"/>
      <c r="Y52" s="449"/>
    </row>
    <row r="53" s="445" customFormat="1" ht="30" customHeight="1" spans="1:25">
      <c r="A53" s="457" t="s">
        <v>132</v>
      </c>
      <c r="B53" s="458" t="s">
        <v>133</v>
      </c>
      <c r="C53" s="459">
        <f>C12</f>
        <v>52532.72</v>
      </c>
      <c r="D53" s="457" t="s">
        <v>57</v>
      </c>
      <c r="E53" s="459">
        <f>F53/C53</f>
        <v>198.390568773138</v>
      </c>
      <c r="F53" s="459">
        <f>SUM(F54:F56)</f>
        <v>10421996.2</v>
      </c>
      <c r="G53" s="459">
        <f>G12</f>
        <v>52532.72</v>
      </c>
      <c r="H53" s="457" t="s">
        <v>57</v>
      </c>
      <c r="I53" s="459">
        <f t="shared" si="3"/>
        <v>166.918510178376</v>
      </c>
      <c r="J53" s="459">
        <v>8768683.35801778</v>
      </c>
      <c r="K53" s="459">
        <f t="shared" si="16"/>
        <v>31.4720585947619</v>
      </c>
      <c r="L53" s="459">
        <f t="shared" si="17"/>
        <v>1653312.84198222</v>
      </c>
      <c r="M53" s="458" t="s">
        <v>134</v>
      </c>
      <c r="N53" s="447"/>
      <c r="O53" s="447"/>
      <c r="P53" s="447"/>
      <c r="Q53" s="447"/>
      <c r="R53" s="447"/>
      <c r="S53" s="447"/>
      <c r="T53" s="447"/>
      <c r="U53" s="447"/>
      <c r="V53" s="447"/>
      <c r="W53" s="447"/>
      <c r="X53" s="448"/>
      <c r="Y53" s="449"/>
    </row>
    <row r="54" s="446" customFormat="1" ht="20" customHeight="1" outlineLevel="2" spans="1:25">
      <c r="A54" s="460" t="s">
        <v>90</v>
      </c>
      <c r="B54" s="461" t="s">
        <v>135</v>
      </c>
      <c r="C54" s="462">
        <v>12888.566</v>
      </c>
      <c r="D54" s="463" t="s">
        <v>136</v>
      </c>
      <c r="E54" s="462">
        <v>700</v>
      </c>
      <c r="F54" s="462">
        <f>C54*E54</f>
        <v>9021996.2</v>
      </c>
      <c r="G54" s="462">
        <v>12888.566</v>
      </c>
      <c r="H54" s="463" t="s">
        <v>136</v>
      </c>
      <c r="I54" s="462">
        <f t="shared" si="3"/>
        <v>571.722514205054</v>
      </c>
      <c r="J54" s="462">
        <v>7368683.35801778</v>
      </c>
      <c r="K54" s="462">
        <f t="shared" si="16"/>
        <v>128.277485794946</v>
      </c>
      <c r="L54" s="481">
        <f t="shared" si="17"/>
        <v>1653312.84198222</v>
      </c>
      <c r="M54" s="482" t="s">
        <v>134</v>
      </c>
      <c r="N54" s="483"/>
      <c r="O54" s="483"/>
      <c r="P54" s="483"/>
      <c r="Q54" s="483"/>
      <c r="R54" s="483"/>
      <c r="S54" s="483"/>
      <c r="T54" s="483"/>
      <c r="U54" s="483"/>
      <c r="V54" s="483"/>
      <c r="W54" s="483"/>
      <c r="X54" s="483"/>
      <c r="Y54" s="508"/>
    </row>
    <row r="55" s="446" customFormat="1" ht="20" customHeight="1" outlineLevel="2" spans="1:25">
      <c r="A55" s="460" t="s">
        <v>101</v>
      </c>
      <c r="B55" s="461" t="s">
        <v>137</v>
      </c>
      <c r="C55" s="462">
        <v>1</v>
      </c>
      <c r="D55" s="463" t="s">
        <v>138</v>
      </c>
      <c r="E55" s="462"/>
      <c r="F55" s="462">
        <v>500000</v>
      </c>
      <c r="G55" s="462">
        <v>1</v>
      </c>
      <c r="H55" s="463" t="s">
        <v>138</v>
      </c>
      <c r="I55" s="462"/>
      <c r="J55" s="462">
        <v>500000</v>
      </c>
      <c r="K55" s="462">
        <f t="shared" si="16"/>
        <v>0</v>
      </c>
      <c r="L55" s="481">
        <f t="shared" si="17"/>
        <v>0</v>
      </c>
      <c r="M55" s="482" t="s">
        <v>58</v>
      </c>
      <c r="N55" s="483"/>
      <c r="O55" s="483"/>
      <c r="P55" s="483"/>
      <c r="Q55" s="483"/>
      <c r="R55" s="483"/>
      <c r="S55" s="483"/>
      <c r="T55" s="483"/>
      <c r="U55" s="483"/>
      <c r="V55" s="483"/>
      <c r="W55" s="483"/>
      <c r="X55" s="483"/>
      <c r="Y55" s="508"/>
    </row>
    <row r="56" s="446" customFormat="1" ht="20" customHeight="1" outlineLevel="2" spans="1:25">
      <c r="A56" s="460" t="s">
        <v>104</v>
      </c>
      <c r="B56" s="460" t="s">
        <v>139</v>
      </c>
      <c r="C56" s="462">
        <v>1</v>
      </c>
      <c r="D56" s="463" t="s">
        <v>138</v>
      </c>
      <c r="E56" s="462"/>
      <c r="F56" s="462">
        <v>900000</v>
      </c>
      <c r="G56" s="462">
        <v>1</v>
      </c>
      <c r="H56" s="463" t="s">
        <v>138</v>
      </c>
      <c r="I56" s="462"/>
      <c r="J56" s="462">
        <v>900000</v>
      </c>
      <c r="K56" s="462">
        <f t="shared" si="16"/>
        <v>0</v>
      </c>
      <c r="L56" s="481">
        <f t="shared" si="17"/>
        <v>0</v>
      </c>
      <c r="M56" s="482" t="s">
        <v>58</v>
      </c>
      <c r="N56" s="483"/>
      <c r="O56" s="483"/>
      <c r="P56" s="483"/>
      <c r="Q56" s="483"/>
      <c r="R56" s="483"/>
      <c r="S56" s="483"/>
      <c r="T56" s="483"/>
      <c r="U56" s="483"/>
      <c r="V56" s="483"/>
      <c r="W56" s="483"/>
      <c r="X56" s="483"/>
      <c r="Y56" s="508"/>
    </row>
    <row r="57" s="445" customFormat="1" ht="30" customHeight="1" spans="1:25">
      <c r="A57" s="457" t="s">
        <v>140</v>
      </c>
      <c r="B57" s="458" t="s">
        <v>141</v>
      </c>
      <c r="C57" s="459">
        <f>C5</f>
        <v>52532.72</v>
      </c>
      <c r="D57" s="457" t="s">
        <v>57</v>
      </c>
      <c r="E57" s="459">
        <f>F57/C57</f>
        <v>23.9099384155246</v>
      </c>
      <c r="F57" s="459">
        <f>SUM(F58:F62)</f>
        <v>1256054.1</v>
      </c>
      <c r="G57" s="459">
        <f>G5</f>
        <v>52532.72</v>
      </c>
      <c r="H57" s="457" t="s">
        <v>57</v>
      </c>
      <c r="I57" s="459">
        <f t="shared" ref="I57:I62" si="18">J57/G57</f>
        <v>23.9099384155246</v>
      </c>
      <c r="J57" s="459">
        <v>1256054.1</v>
      </c>
      <c r="K57" s="459">
        <f t="shared" si="16"/>
        <v>-4.9737991503207e-14</v>
      </c>
      <c r="L57" s="459">
        <f>SUM(L58:L62)</f>
        <v>0</v>
      </c>
      <c r="M57" s="458"/>
      <c r="N57" s="447"/>
      <c r="O57" s="447"/>
      <c r="P57" s="447"/>
      <c r="Q57" s="447"/>
      <c r="R57" s="447"/>
      <c r="S57" s="447"/>
      <c r="T57" s="447"/>
      <c r="U57" s="447"/>
      <c r="V57" s="447"/>
      <c r="W57" s="447"/>
      <c r="X57" s="448"/>
      <c r="Y57" s="449"/>
    </row>
    <row r="58" s="446" customFormat="1" ht="20" customHeight="1" outlineLevel="2" spans="1:25">
      <c r="A58" s="471" t="s">
        <v>90</v>
      </c>
      <c r="B58" s="461" t="s">
        <v>142</v>
      </c>
      <c r="C58" s="462">
        <f>C19</f>
        <v>52432.72</v>
      </c>
      <c r="D58" s="463" t="s">
        <v>57</v>
      </c>
      <c r="E58" s="462">
        <v>8</v>
      </c>
      <c r="F58" s="462">
        <f>C58*E58</f>
        <v>419461.76</v>
      </c>
      <c r="G58" s="462">
        <f>G19</f>
        <v>52432.72</v>
      </c>
      <c r="H58" s="463" t="s">
        <v>57</v>
      </c>
      <c r="I58" s="462">
        <f t="shared" si="18"/>
        <v>8</v>
      </c>
      <c r="J58" s="462">
        <v>419461.76</v>
      </c>
      <c r="K58" s="462">
        <f t="shared" si="16"/>
        <v>0</v>
      </c>
      <c r="L58" s="481">
        <f>F58-J58</f>
        <v>0</v>
      </c>
      <c r="M58" s="482"/>
      <c r="N58" s="483"/>
      <c r="O58" s="483"/>
      <c r="P58" s="483"/>
      <c r="Q58" s="483"/>
      <c r="R58" s="483"/>
      <c r="S58" s="483"/>
      <c r="T58" s="483"/>
      <c r="U58" s="483"/>
      <c r="V58" s="483"/>
      <c r="W58" s="483"/>
      <c r="X58" s="483"/>
      <c r="Y58" s="508"/>
    </row>
    <row r="59" s="446" customFormat="1" ht="20" customHeight="1" outlineLevel="2" spans="1:25">
      <c r="A59" s="471" t="s">
        <v>101</v>
      </c>
      <c r="B59" s="461" t="s">
        <v>143</v>
      </c>
      <c r="C59" s="462">
        <f>C58</f>
        <v>52432.72</v>
      </c>
      <c r="D59" s="463" t="s">
        <v>57</v>
      </c>
      <c r="E59" s="462">
        <v>1</v>
      </c>
      <c r="F59" s="462">
        <f>C59*E59</f>
        <v>52432.72</v>
      </c>
      <c r="G59" s="462">
        <f>G58</f>
        <v>52432.72</v>
      </c>
      <c r="H59" s="463" t="s">
        <v>57</v>
      </c>
      <c r="I59" s="462">
        <f t="shared" si="18"/>
        <v>1</v>
      </c>
      <c r="J59" s="462">
        <v>52432.72</v>
      </c>
      <c r="K59" s="462">
        <f t="shared" si="16"/>
        <v>0</v>
      </c>
      <c r="L59" s="481">
        <f>F59-J59</f>
        <v>0</v>
      </c>
      <c r="M59" s="482"/>
      <c r="N59" s="483"/>
      <c r="O59" s="483"/>
      <c r="P59" s="483"/>
      <c r="Q59" s="483"/>
      <c r="R59" s="483"/>
      <c r="S59" s="483"/>
      <c r="T59" s="483"/>
      <c r="U59" s="483"/>
      <c r="V59" s="483"/>
      <c r="W59" s="483"/>
      <c r="X59" s="483"/>
      <c r="Y59" s="508"/>
    </row>
    <row r="60" s="446" customFormat="1" ht="20" customHeight="1" outlineLevel="2" spans="1:25">
      <c r="A60" s="471" t="s">
        <v>104</v>
      </c>
      <c r="B60" s="461" t="s">
        <v>144</v>
      </c>
      <c r="C60" s="462">
        <f>C59</f>
        <v>52432.72</v>
      </c>
      <c r="D60" s="463" t="s">
        <v>57</v>
      </c>
      <c r="E60" s="462">
        <v>3</v>
      </c>
      <c r="F60" s="462">
        <f>C60*E60</f>
        <v>157298.16</v>
      </c>
      <c r="G60" s="462">
        <f>G59</f>
        <v>52432.72</v>
      </c>
      <c r="H60" s="463" t="s">
        <v>57</v>
      </c>
      <c r="I60" s="462">
        <f t="shared" si="18"/>
        <v>3</v>
      </c>
      <c r="J60" s="462">
        <v>157298.16</v>
      </c>
      <c r="K60" s="462">
        <f t="shared" si="16"/>
        <v>0</v>
      </c>
      <c r="L60" s="481">
        <f>F60-J60</f>
        <v>0</v>
      </c>
      <c r="M60" s="482"/>
      <c r="N60" s="483"/>
      <c r="O60" s="483"/>
      <c r="P60" s="483"/>
      <c r="Q60" s="483"/>
      <c r="R60" s="483"/>
      <c r="S60" s="483"/>
      <c r="T60" s="483"/>
      <c r="U60" s="483"/>
      <c r="V60" s="483"/>
      <c r="W60" s="483"/>
      <c r="X60" s="483"/>
      <c r="Y60" s="508"/>
    </row>
    <row r="61" s="446" customFormat="1" ht="20" customHeight="1" outlineLevel="2" spans="1:25">
      <c r="A61" s="471" t="s">
        <v>106</v>
      </c>
      <c r="B61" s="461" t="s">
        <v>145</v>
      </c>
      <c r="C61" s="462">
        <f>C9+C10</f>
        <v>41479.94</v>
      </c>
      <c r="D61" s="463" t="s">
        <v>146</v>
      </c>
      <c r="E61" s="462">
        <v>5</v>
      </c>
      <c r="F61" s="462">
        <f>C61*E61</f>
        <v>207399.7</v>
      </c>
      <c r="G61" s="462">
        <f>G9+G10</f>
        <v>41479.94</v>
      </c>
      <c r="H61" s="463" t="s">
        <v>146</v>
      </c>
      <c r="I61" s="462">
        <f t="shared" si="18"/>
        <v>5</v>
      </c>
      <c r="J61" s="462">
        <v>207399.7</v>
      </c>
      <c r="K61" s="462">
        <f t="shared" si="16"/>
        <v>0</v>
      </c>
      <c r="L61" s="481">
        <f>F61-J61</f>
        <v>0</v>
      </c>
      <c r="M61" s="482"/>
      <c r="N61" s="483"/>
      <c r="O61" s="483"/>
      <c r="P61" s="483"/>
      <c r="Q61" s="483"/>
      <c r="R61" s="483"/>
      <c r="S61" s="483"/>
      <c r="T61" s="483"/>
      <c r="U61" s="483"/>
      <c r="V61" s="483"/>
      <c r="W61" s="483"/>
      <c r="X61" s="483"/>
      <c r="Y61" s="508"/>
    </row>
    <row r="62" s="446" customFormat="1" ht="20" customHeight="1" outlineLevel="2" spans="1:25">
      <c r="A62" s="471" t="s">
        <v>147</v>
      </c>
      <c r="B62" s="461" t="s">
        <v>148</v>
      </c>
      <c r="C62" s="462">
        <f>C60</f>
        <v>52432.72</v>
      </c>
      <c r="D62" s="463" t="s">
        <v>57</v>
      </c>
      <c r="E62" s="462">
        <v>8</v>
      </c>
      <c r="F62" s="462">
        <f>C62*E62</f>
        <v>419461.76</v>
      </c>
      <c r="G62" s="462">
        <f>G60</f>
        <v>52432.72</v>
      </c>
      <c r="H62" s="463" t="s">
        <v>57</v>
      </c>
      <c r="I62" s="462">
        <f t="shared" si="18"/>
        <v>8</v>
      </c>
      <c r="J62" s="462">
        <v>419461.76</v>
      </c>
      <c r="K62" s="462">
        <f t="shared" si="16"/>
        <v>0</v>
      </c>
      <c r="L62" s="481">
        <f>F62-J62</f>
        <v>0</v>
      </c>
      <c r="M62" s="482"/>
      <c r="N62" s="483"/>
      <c r="O62" s="483"/>
      <c r="P62" s="483"/>
      <c r="Q62" s="483"/>
      <c r="R62" s="483"/>
      <c r="S62" s="483"/>
      <c r="T62" s="483"/>
      <c r="U62" s="483"/>
      <c r="V62" s="483"/>
      <c r="W62" s="483"/>
      <c r="X62" s="483"/>
      <c r="Y62" s="508"/>
    </row>
    <row r="63" s="445" customFormat="1" ht="30" customHeight="1" spans="1:25">
      <c r="A63" s="457" t="s">
        <v>149</v>
      </c>
      <c r="B63" s="458" t="s">
        <v>150</v>
      </c>
      <c r="C63" s="459">
        <f>C62</f>
        <v>52432.72</v>
      </c>
      <c r="D63" s="457" t="s">
        <v>57</v>
      </c>
      <c r="E63" s="459">
        <f>F63/C63</f>
        <v>0</v>
      </c>
      <c r="F63" s="459">
        <f>5213475.28*0</f>
        <v>0</v>
      </c>
      <c r="G63" s="459">
        <f>G62</f>
        <v>52432.72</v>
      </c>
      <c r="H63" s="457" t="s">
        <v>57</v>
      </c>
      <c r="I63" s="457"/>
      <c r="J63" s="459"/>
      <c r="K63" s="459"/>
      <c r="L63" s="496"/>
      <c r="M63" s="458"/>
      <c r="N63" s="447"/>
      <c r="O63" s="447"/>
      <c r="P63" s="447"/>
      <c r="Q63" s="447"/>
      <c r="R63" s="447"/>
      <c r="S63" s="447"/>
      <c r="T63" s="447"/>
      <c r="U63" s="447"/>
      <c r="V63" s="447"/>
      <c r="W63" s="447"/>
      <c r="X63" s="448"/>
      <c r="Y63" s="449"/>
    </row>
    <row r="64" s="445" customFormat="1" ht="30" customHeight="1" spans="1:25">
      <c r="A64" s="457"/>
      <c r="B64" s="457" t="s">
        <v>151</v>
      </c>
      <c r="C64" s="459"/>
      <c r="D64" s="458"/>
      <c r="E64" s="459"/>
      <c r="F64" s="459">
        <f>F4+F5+F18+F52+F53+F57+F63</f>
        <v>176993317.68</v>
      </c>
      <c r="G64" s="459"/>
      <c r="H64" s="459"/>
      <c r="I64" s="459"/>
      <c r="J64" s="459">
        <f>J4+J5+J18+J52+J53+J57+J63</f>
        <v>184843688.380016</v>
      </c>
      <c r="K64" s="459"/>
      <c r="L64" s="496">
        <f>F64-J64</f>
        <v>-7850370.70001605</v>
      </c>
      <c r="M64" s="458"/>
      <c r="N64" s="447"/>
      <c r="O64" s="447"/>
      <c r="P64" s="447"/>
      <c r="Q64" s="447"/>
      <c r="R64" s="447"/>
      <c r="S64" s="447"/>
      <c r="T64" s="447"/>
      <c r="U64" s="447"/>
      <c r="V64" s="447"/>
      <c r="W64" s="447"/>
      <c r="X64" s="448"/>
      <c r="Y64" s="449"/>
    </row>
  </sheetData>
  <mergeCells count="16">
    <mergeCell ref="A1:M1"/>
    <mergeCell ref="C2:F2"/>
    <mergeCell ref="G2:J2"/>
    <mergeCell ref="N2:O2"/>
    <mergeCell ref="P2:T2"/>
    <mergeCell ref="U2:Y2"/>
    <mergeCell ref="A2:A3"/>
    <mergeCell ref="B2:B3"/>
    <mergeCell ref="I10:I11"/>
    <mergeCell ref="J10:J11"/>
    <mergeCell ref="K2:K3"/>
    <mergeCell ref="L2:L3"/>
    <mergeCell ref="L10:L11"/>
    <mergeCell ref="M2:M3"/>
    <mergeCell ref="M9:M11"/>
    <mergeCell ref="M15:M16"/>
  </mergeCells>
  <conditionalFormatting sqref="C6">
    <cfRule type="expression" dxfId="0" priority="1891" stopIfTrue="1">
      <formula>MOD(ROW(),2)=0</formula>
    </cfRule>
  </conditionalFormatting>
  <conditionalFormatting sqref="E6">
    <cfRule type="expression" dxfId="0" priority="5462" stopIfTrue="1">
      <formula>MOD(ROW(),2)=0</formula>
    </cfRule>
  </conditionalFormatting>
  <conditionalFormatting sqref="G6">
    <cfRule type="expression" dxfId="0" priority="58" stopIfTrue="1">
      <formula>MOD(ROW(),2)=0</formula>
    </cfRule>
  </conditionalFormatting>
  <conditionalFormatting sqref="H6">
    <cfRule type="expression" dxfId="0" priority="49" stopIfTrue="1">
      <formula>MOD(ROW(),2)=0</formula>
    </cfRule>
  </conditionalFormatting>
  <conditionalFormatting sqref="I6:M6">
    <cfRule type="expression" dxfId="0" priority="5461" stopIfTrue="1">
      <formula>MOD(ROW(),2)=0</formula>
    </cfRule>
  </conditionalFormatting>
  <conditionalFormatting sqref="EN6">
    <cfRule type="expression" dxfId="0" priority="5588" stopIfTrue="1">
      <formula>MOD(ROW(),2)=0</formula>
    </cfRule>
  </conditionalFormatting>
  <conditionalFormatting sqref="EY6">
    <cfRule type="expression" dxfId="0" priority="5525" stopIfTrue="1">
      <formula>MOD(ROW(),2)=0</formula>
    </cfRule>
  </conditionalFormatting>
  <conditionalFormatting sqref="GU6:II6">
    <cfRule type="expression" dxfId="0" priority="5651" stopIfTrue="1">
      <formula>MOD(ROW(),2)=0</formula>
    </cfRule>
  </conditionalFormatting>
  <conditionalFormatting sqref="OJ6">
    <cfRule type="expression" dxfId="0" priority="5587" stopIfTrue="1">
      <formula>MOD(ROW(),2)=0</formula>
    </cfRule>
  </conditionalFormatting>
  <conditionalFormatting sqref="OU6">
    <cfRule type="expression" dxfId="0" priority="5524" stopIfTrue="1">
      <formula>MOD(ROW(),2)=0</formula>
    </cfRule>
  </conditionalFormatting>
  <conditionalFormatting sqref="QQ6:SE6">
    <cfRule type="expression" dxfId="0" priority="5650" stopIfTrue="1">
      <formula>MOD(ROW(),2)=0</formula>
    </cfRule>
  </conditionalFormatting>
  <conditionalFormatting sqref="YF6">
    <cfRule type="expression" dxfId="0" priority="5586" stopIfTrue="1">
      <formula>MOD(ROW(),2)=0</formula>
    </cfRule>
  </conditionalFormatting>
  <conditionalFormatting sqref="YQ6">
    <cfRule type="expression" dxfId="0" priority="5523" stopIfTrue="1">
      <formula>MOD(ROW(),2)=0</formula>
    </cfRule>
  </conditionalFormatting>
  <conditionalFormatting sqref="AAM6:ACA6">
    <cfRule type="expression" dxfId="0" priority="5649" stopIfTrue="1">
      <formula>MOD(ROW(),2)=0</formula>
    </cfRule>
  </conditionalFormatting>
  <conditionalFormatting sqref="AIB6">
    <cfRule type="expression" dxfId="0" priority="5585" stopIfTrue="1">
      <formula>MOD(ROW(),2)=0</formula>
    </cfRule>
  </conditionalFormatting>
  <conditionalFormatting sqref="AIM6">
    <cfRule type="expression" dxfId="0" priority="5522" stopIfTrue="1">
      <formula>MOD(ROW(),2)=0</formula>
    </cfRule>
  </conditionalFormatting>
  <conditionalFormatting sqref="AKI6:ALW6">
    <cfRule type="expression" dxfId="0" priority="5648" stopIfTrue="1">
      <formula>MOD(ROW(),2)=0</formula>
    </cfRule>
  </conditionalFormatting>
  <conditionalFormatting sqref="ARX6">
    <cfRule type="expression" dxfId="0" priority="5584" stopIfTrue="1">
      <formula>MOD(ROW(),2)=0</formula>
    </cfRule>
  </conditionalFormatting>
  <conditionalFormatting sqref="ASI6">
    <cfRule type="expression" dxfId="0" priority="5521" stopIfTrue="1">
      <formula>MOD(ROW(),2)=0</formula>
    </cfRule>
  </conditionalFormatting>
  <conditionalFormatting sqref="AUE6:AVS6">
    <cfRule type="expression" dxfId="0" priority="5647" stopIfTrue="1">
      <formula>MOD(ROW(),2)=0</formula>
    </cfRule>
  </conditionalFormatting>
  <conditionalFormatting sqref="BBT6">
    <cfRule type="expression" dxfId="0" priority="5583" stopIfTrue="1">
      <formula>MOD(ROW(),2)=0</formula>
    </cfRule>
  </conditionalFormatting>
  <conditionalFormatting sqref="BCE6">
    <cfRule type="expression" dxfId="0" priority="5520" stopIfTrue="1">
      <formula>MOD(ROW(),2)=0</formula>
    </cfRule>
  </conditionalFormatting>
  <conditionalFormatting sqref="BEA6:BFO6">
    <cfRule type="expression" dxfId="0" priority="5646" stopIfTrue="1">
      <formula>MOD(ROW(),2)=0</formula>
    </cfRule>
  </conditionalFormatting>
  <conditionalFormatting sqref="BLP6">
    <cfRule type="expression" dxfId="0" priority="5582" stopIfTrue="1">
      <formula>MOD(ROW(),2)=0</formula>
    </cfRule>
  </conditionalFormatting>
  <conditionalFormatting sqref="BMA6">
    <cfRule type="expression" dxfId="0" priority="5519" stopIfTrue="1">
      <formula>MOD(ROW(),2)=0</formula>
    </cfRule>
  </conditionalFormatting>
  <conditionalFormatting sqref="BNW6:BPK6">
    <cfRule type="expression" dxfId="0" priority="5645" stopIfTrue="1">
      <formula>MOD(ROW(),2)=0</formula>
    </cfRule>
  </conditionalFormatting>
  <conditionalFormatting sqref="BVL6">
    <cfRule type="expression" dxfId="0" priority="5581" stopIfTrue="1">
      <formula>MOD(ROW(),2)=0</formula>
    </cfRule>
  </conditionalFormatting>
  <conditionalFormatting sqref="BVW6">
    <cfRule type="expression" dxfId="0" priority="5518" stopIfTrue="1">
      <formula>MOD(ROW(),2)=0</formula>
    </cfRule>
  </conditionalFormatting>
  <conditionalFormatting sqref="BXS6:BZG6">
    <cfRule type="expression" dxfId="0" priority="5644" stopIfTrue="1">
      <formula>MOD(ROW(),2)=0</formula>
    </cfRule>
  </conditionalFormatting>
  <conditionalFormatting sqref="CFH6">
    <cfRule type="expression" dxfId="0" priority="5580" stopIfTrue="1">
      <formula>MOD(ROW(),2)=0</formula>
    </cfRule>
  </conditionalFormatting>
  <conditionalFormatting sqref="CFS6">
    <cfRule type="expression" dxfId="0" priority="5517" stopIfTrue="1">
      <formula>MOD(ROW(),2)=0</formula>
    </cfRule>
  </conditionalFormatting>
  <conditionalFormatting sqref="CHO6:CJC6">
    <cfRule type="expression" dxfId="0" priority="5643" stopIfTrue="1">
      <formula>MOD(ROW(),2)=0</formula>
    </cfRule>
  </conditionalFormatting>
  <conditionalFormatting sqref="CPD6">
    <cfRule type="expression" dxfId="0" priority="5579" stopIfTrue="1">
      <formula>MOD(ROW(),2)=0</formula>
    </cfRule>
  </conditionalFormatting>
  <conditionalFormatting sqref="CPO6">
    <cfRule type="expression" dxfId="0" priority="5516" stopIfTrue="1">
      <formula>MOD(ROW(),2)=0</formula>
    </cfRule>
  </conditionalFormatting>
  <conditionalFormatting sqref="CRK6:CSY6">
    <cfRule type="expression" dxfId="0" priority="5642" stopIfTrue="1">
      <formula>MOD(ROW(),2)=0</formula>
    </cfRule>
  </conditionalFormatting>
  <conditionalFormatting sqref="CYZ6">
    <cfRule type="expression" dxfId="0" priority="5578" stopIfTrue="1">
      <formula>MOD(ROW(),2)=0</formula>
    </cfRule>
  </conditionalFormatting>
  <conditionalFormatting sqref="CZK6">
    <cfRule type="expression" dxfId="0" priority="5515" stopIfTrue="1">
      <formula>MOD(ROW(),2)=0</formula>
    </cfRule>
  </conditionalFormatting>
  <conditionalFormatting sqref="DBG6:DCU6">
    <cfRule type="expression" dxfId="0" priority="5641" stopIfTrue="1">
      <formula>MOD(ROW(),2)=0</formula>
    </cfRule>
  </conditionalFormatting>
  <conditionalFormatting sqref="DIV6">
    <cfRule type="expression" dxfId="0" priority="5577" stopIfTrue="1">
      <formula>MOD(ROW(),2)=0</formula>
    </cfRule>
  </conditionalFormatting>
  <conditionalFormatting sqref="DJG6">
    <cfRule type="expression" dxfId="0" priority="5514" stopIfTrue="1">
      <formula>MOD(ROW(),2)=0</formula>
    </cfRule>
  </conditionalFormatting>
  <conditionalFormatting sqref="DLC6:DMQ6">
    <cfRule type="expression" dxfId="0" priority="5640" stopIfTrue="1">
      <formula>MOD(ROW(),2)=0</formula>
    </cfRule>
  </conditionalFormatting>
  <conditionalFormatting sqref="DSR6">
    <cfRule type="expression" dxfId="0" priority="5576" stopIfTrue="1">
      <formula>MOD(ROW(),2)=0</formula>
    </cfRule>
  </conditionalFormatting>
  <conditionalFormatting sqref="DTC6">
    <cfRule type="expression" dxfId="0" priority="5513" stopIfTrue="1">
      <formula>MOD(ROW(),2)=0</formula>
    </cfRule>
  </conditionalFormatting>
  <conditionalFormatting sqref="DUY6:DWM6">
    <cfRule type="expression" dxfId="0" priority="5639" stopIfTrue="1">
      <formula>MOD(ROW(),2)=0</formula>
    </cfRule>
  </conditionalFormatting>
  <conditionalFormatting sqref="ECN6">
    <cfRule type="expression" dxfId="0" priority="5575" stopIfTrue="1">
      <formula>MOD(ROW(),2)=0</formula>
    </cfRule>
  </conditionalFormatting>
  <conditionalFormatting sqref="ECY6">
    <cfRule type="expression" dxfId="0" priority="5512" stopIfTrue="1">
      <formula>MOD(ROW(),2)=0</formula>
    </cfRule>
  </conditionalFormatting>
  <conditionalFormatting sqref="EEU6:EGI6">
    <cfRule type="expression" dxfId="0" priority="5638" stopIfTrue="1">
      <formula>MOD(ROW(),2)=0</formula>
    </cfRule>
  </conditionalFormatting>
  <conditionalFormatting sqref="EMJ6">
    <cfRule type="expression" dxfId="0" priority="5574" stopIfTrue="1">
      <formula>MOD(ROW(),2)=0</formula>
    </cfRule>
  </conditionalFormatting>
  <conditionalFormatting sqref="EMU6">
    <cfRule type="expression" dxfId="0" priority="5511" stopIfTrue="1">
      <formula>MOD(ROW(),2)=0</formula>
    </cfRule>
  </conditionalFormatting>
  <conditionalFormatting sqref="EOQ6:EQE6">
    <cfRule type="expression" dxfId="0" priority="5637" stopIfTrue="1">
      <formula>MOD(ROW(),2)=0</formula>
    </cfRule>
  </conditionalFormatting>
  <conditionalFormatting sqref="EWF6">
    <cfRule type="expression" dxfId="0" priority="5573" stopIfTrue="1">
      <formula>MOD(ROW(),2)=0</formula>
    </cfRule>
  </conditionalFormatting>
  <conditionalFormatting sqref="EWQ6">
    <cfRule type="expression" dxfId="0" priority="5510" stopIfTrue="1">
      <formula>MOD(ROW(),2)=0</formula>
    </cfRule>
  </conditionalFormatting>
  <conditionalFormatting sqref="EYM6:FAA6">
    <cfRule type="expression" dxfId="0" priority="5636" stopIfTrue="1">
      <formula>MOD(ROW(),2)=0</formula>
    </cfRule>
  </conditionalFormatting>
  <conditionalFormatting sqref="FGB6">
    <cfRule type="expression" dxfId="0" priority="5572" stopIfTrue="1">
      <formula>MOD(ROW(),2)=0</formula>
    </cfRule>
  </conditionalFormatting>
  <conditionalFormatting sqref="FGM6">
    <cfRule type="expression" dxfId="0" priority="5509" stopIfTrue="1">
      <formula>MOD(ROW(),2)=0</formula>
    </cfRule>
  </conditionalFormatting>
  <conditionalFormatting sqref="FII6:FJW6">
    <cfRule type="expression" dxfId="0" priority="5635" stopIfTrue="1">
      <formula>MOD(ROW(),2)=0</formula>
    </cfRule>
  </conditionalFormatting>
  <conditionalFormatting sqref="FPX6">
    <cfRule type="expression" dxfId="0" priority="5571" stopIfTrue="1">
      <formula>MOD(ROW(),2)=0</formula>
    </cfRule>
  </conditionalFormatting>
  <conditionalFormatting sqref="FQI6">
    <cfRule type="expression" dxfId="0" priority="5508" stopIfTrue="1">
      <formula>MOD(ROW(),2)=0</formula>
    </cfRule>
  </conditionalFormatting>
  <conditionalFormatting sqref="FSE6:FTS6">
    <cfRule type="expression" dxfId="0" priority="5634" stopIfTrue="1">
      <formula>MOD(ROW(),2)=0</formula>
    </cfRule>
  </conditionalFormatting>
  <conditionalFormatting sqref="FZT6">
    <cfRule type="expression" dxfId="0" priority="5570" stopIfTrue="1">
      <formula>MOD(ROW(),2)=0</formula>
    </cfRule>
  </conditionalFormatting>
  <conditionalFormatting sqref="GAE6">
    <cfRule type="expression" dxfId="0" priority="5507" stopIfTrue="1">
      <formula>MOD(ROW(),2)=0</formula>
    </cfRule>
  </conditionalFormatting>
  <conditionalFormatting sqref="GCA6:GDO6">
    <cfRule type="expression" dxfId="0" priority="5633" stopIfTrue="1">
      <formula>MOD(ROW(),2)=0</formula>
    </cfRule>
  </conditionalFormatting>
  <conditionalFormatting sqref="GJP6">
    <cfRule type="expression" dxfId="0" priority="5569" stopIfTrue="1">
      <formula>MOD(ROW(),2)=0</formula>
    </cfRule>
  </conditionalFormatting>
  <conditionalFormatting sqref="GKA6">
    <cfRule type="expression" dxfId="0" priority="5506" stopIfTrue="1">
      <formula>MOD(ROW(),2)=0</formula>
    </cfRule>
  </conditionalFormatting>
  <conditionalFormatting sqref="GLW6:GNK6">
    <cfRule type="expression" dxfId="0" priority="5632" stopIfTrue="1">
      <formula>MOD(ROW(),2)=0</formula>
    </cfRule>
  </conditionalFormatting>
  <conditionalFormatting sqref="GTL6">
    <cfRule type="expression" dxfId="0" priority="5568" stopIfTrue="1">
      <formula>MOD(ROW(),2)=0</formula>
    </cfRule>
  </conditionalFormatting>
  <conditionalFormatting sqref="GTW6">
    <cfRule type="expression" dxfId="0" priority="5505" stopIfTrue="1">
      <formula>MOD(ROW(),2)=0</formula>
    </cfRule>
  </conditionalFormatting>
  <conditionalFormatting sqref="GVS6:GXG6">
    <cfRule type="expression" dxfId="0" priority="5631" stopIfTrue="1">
      <formula>MOD(ROW(),2)=0</formula>
    </cfRule>
  </conditionalFormatting>
  <conditionalFormatting sqref="HDH6">
    <cfRule type="expression" dxfId="0" priority="5567" stopIfTrue="1">
      <formula>MOD(ROW(),2)=0</formula>
    </cfRule>
  </conditionalFormatting>
  <conditionalFormatting sqref="HDS6">
    <cfRule type="expression" dxfId="0" priority="5504" stopIfTrue="1">
      <formula>MOD(ROW(),2)=0</formula>
    </cfRule>
  </conditionalFormatting>
  <conditionalFormatting sqref="HFO6:HHC6">
    <cfRule type="expression" dxfId="0" priority="5630" stopIfTrue="1">
      <formula>MOD(ROW(),2)=0</formula>
    </cfRule>
  </conditionalFormatting>
  <conditionalFormatting sqref="HND6">
    <cfRule type="expression" dxfId="0" priority="5566" stopIfTrue="1">
      <formula>MOD(ROW(),2)=0</formula>
    </cfRule>
  </conditionalFormatting>
  <conditionalFormatting sqref="HNO6">
    <cfRule type="expression" dxfId="0" priority="5503" stopIfTrue="1">
      <formula>MOD(ROW(),2)=0</formula>
    </cfRule>
  </conditionalFormatting>
  <conditionalFormatting sqref="HPK6:HQY6">
    <cfRule type="expression" dxfId="0" priority="5629" stopIfTrue="1">
      <formula>MOD(ROW(),2)=0</formula>
    </cfRule>
  </conditionalFormatting>
  <conditionalFormatting sqref="HWZ6">
    <cfRule type="expression" dxfId="0" priority="5565" stopIfTrue="1">
      <formula>MOD(ROW(),2)=0</formula>
    </cfRule>
  </conditionalFormatting>
  <conditionalFormatting sqref="HXK6">
    <cfRule type="expression" dxfId="0" priority="5502" stopIfTrue="1">
      <formula>MOD(ROW(),2)=0</formula>
    </cfRule>
  </conditionalFormatting>
  <conditionalFormatting sqref="HZG6:IAU6">
    <cfRule type="expression" dxfId="0" priority="5628" stopIfTrue="1">
      <formula>MOD(ROW(),2)=0</formula>
    </cfRule>
  </conditionalFormatting>
  <conditionalFormatting sqref="IGV6">
    <cfRule type="expression" dxfId="0" priority="5564" stopIfTrue="1">
      <formula>MOD(ROW(),2)=0</formula>
    </cfRule>
  </conditionalFormatting>
  <conditionalFormatting sqref="IHG6">
    <cfRule type="expression" dxfId="0" priority="5501" stopIfTrue="1">
      <formula>MOD(ROW(),2)=0</formula>
    </cfRule>
  </conditionalFormatting>
  <conditionalFormatting sqref="IJC6:IKQ6">
    <cfRule type="expression" dxfId="0" priority="5627" stopIfTrue="1">
      <formula>MOD(ROW(),2)=0</formula>
    </cfRule>
  </conditionalFormatting>
  <conditionalFormatting sqref="IQR6">
    <cfRule type="expression" dxfId="0" priority="5563" stopIfTrue="1">
      <formula>MOD(ROW(),2)=0</formula>
    </cfRule>
  </conditionalFormatting>
  <conditionalFormatting sqref="IRC6">
    <cfRule type="expression" dxfId="0" priority="5500" stopIfTrue="1">
      <formula>MOD(ROW(),2)=0</formula>
    </cfRule>
  </conditionalFormatting>
  <conditionalFormatting sqref="ISY6:IUM6">
    <cfRule type="expression" dxfId="0" priority="5626" stopIfTrue="1">
      <formula>MOD(ROW(),2)=0</formula>
    </cfRule>
  </conditionalFormatting>
  <conditionalFormatting sqref="JAN6">
    <cfRule type="expression" dxfId="0" priority="5562" stopIfTrue="1">
      <formula>MOD(ROW(),2)=0</formula>
    </cfRule>
  </conditionalFormatting>
  <conditionalFormatting sqref="JAY6">
    <cfRule type="expression" dxfId="0" priority="5499" stopIfTrue="1">
      <formula>MOD(ROW(),2)=0</formula>
    </cfRule>
  </conditionalFormatting>
  <conditionalFormatting sqref="JCU6:JEI6">
    <cfRule type="expression" dxfId="0" priority="5625" stopIfTrue="1">
      <formula>MOD(ROW(),2)=0</formula>
    </cfRule>
  </conditionalFormatting>
  <conditionalFormatting sqref="JKJ6">
    <cfRule type="expression" dxfId="0" priority="5561" stopIfTrue="1">
      <formula>MOD(ROW(),2)=0</formula>
    </cfRule>
  </conditionalFormatting>
  <conditionalFormatting sqref="JKU6">
    <cfRule type="expression" dxfId="0" priority="5498" stopIfTrue="1">
      <formula>MOD(ROW(),2)=0</formula>
    </cfRule>
  </conditionalFormatting>
  <conditionalFormatting sqref="JMQ6:JOE6">
    <cfRule type="expression" dxfId="0" priority="5624" stopIfTrue="1">
      <formula>MOD(ROW(),2)=0</formula>
    </cfRule>
  </conditionalFormatting>
  <conditionalFormatting sqref="JUF6">
    <cfRule type="expression" dxfId="0" priority="5560" stopIfTrue="1">
      <formula>MOD(ROW(),2)=0</formula>
    </cfRule>
  </conditionalFormatting>
  <conditionalFormatting sqref="JUQ6">
    <cfRule type="expression" dxfId="0" priority="5497" stopIfTrue="1">
      <formula>MOD(ROW(),2)=0</formula>
    </cfRule>
  </conditionalFormatting>
  <conditionalFormatting sqref="JWM6:JYA6">
    <cfRule type="expression" dxfId="0" priority="5623" stopIfTrue="1">
      <formula>MOD(ROW(),2)=0</formula>
    </cfRule>
  </conditionalFormatting>
  <conditionalFormatting sqref="KEB6">
    <cfRule type="expression" dxfId="0" priority="5559" stopIfTrue="1">
      <formula>MOD(ROW(),2)=0</formula>
    </cfRule>
  </conditionalFormatting>
  <conditionalFormatting sqref="KEM6">
    <cfRule type="expression" dxfId="0" priority="5496" stopIfTrue="1">
      <formula>MOD(ROW(),2)=0</formula>
    </cfRule>
  </conditionalFormatting>
  <conditionalFormatting sqref="KGI6:KHW6">
    <cfRule type="expression" dxfId="0" priority="5622" stopIfTrue="1">
      <formula>MOD(ROW(),2)=0</formula>
    </cfRule>
  </conditionalFormatting>
  <conditionalFormatting sqref="KNX6">
    <cfRule type="expression" dxfId="0" priority="5558" stopIfTrue="1">
      <formula>MOD(ROW(),2)=0</formula>
    </cfRule>
  </conditionalFormatting>
  <conditionalFormatting sqref="KOI6">
    <cfRule type="expression" dxfId="0" priority="5495" stopIfTrue="1">
      <formula>MOD(ROW(),2)=0</formula>
    </cfRule>
  </conditionalFormatting>
  <conditionalFormatting sqref="KQE6:KRS6">
    <cfRule type="expression" dxfId="0" priority="5621" stopIfTrue="1">
      <formula>MOD(ROW(),2)=0</formula>
    </cfRule>
  </conditionalFormatting>
  <conditionalFormatting sqref="KXT6">
    <cfRule type="expression" dxfId="0" priority="5557" stopIfTrue="1">
      <formula>MOD(ROW(),2)=0</formula>
    </cfRule>
  </conditionalFormatting>
  <conditionalFormatting sqref="KYE6">
    <cfRule type="expression" dxfId="0" priority="5494" stopIfTrue="1">
      <formula>MOD(ROW(),2)=0</formula>
    </cfRule>
  </conditionalFormatting>
  <conditionalFormatting sqref="LAA6:LBO6">
    <cfRule type="expression" dxfId="0" priority="5620" stopIfTrue="1">
      <formula>MOD(ROW(),2)=0</formula>
    </cfRule>
  </conditionalFormatting>
  <conditionalFormatting sqref="LHP6">
    <cfRule type="expression" dxfId="0" priority="5556" stopIfTrue="1">
      <formula>MOD(ROW(),2)=0</formula>
    </cfRule>
  </conditionalFormatting>
  <conditionalFormatting sqref="LIA6">
    <cfRule type="expression" dxfId="0" priority="5493" stopIfTrue="1">
      <formula>MOD(ROW(),2)=0</formula>
    </cfRule>
  </conditionalFormatting>
  <conditionalFormatting sqref="LJW6:LLK6">
    <cfRule type="expression" dxfId="0" priority="5619" stopIfTrue="1">
      <formula>MOD(ROW(),2)=0</formula>
    </cfRule>
  </conditionalFormatting>
  <conditionalFormatting sqref="LRL6">
    <cfRule type="expression" dxfId="0" priority="5555" stopIfTrue="1">
      <formula>MOD(ROW(),2)=0</formula>
    </cfRule>
  </conditionalFormatting>
  <conditionalFormatting sqref="LRW6">
    <cfRule type="expression" dxfId="0" priority="5492" stopIfTrue="1">
      <formula>MOD(ROW(),2)=0</formula>
    </cfRule>
  </conditionalFormatting>
  <conditionalFormatting sqref="LTS6:LVG6">
    <cfRule type="expression" dxfId="0" priority="5618" stopIfTrue="1">
      <formula>MOD(ROW(),2)=0</formula>
    </cfRule>
  </conditionalFormatting>
  <conditionalFormatting sqref="MBH6">
    <cfRule type="expression" dxfId="0" priority="5554" stopIfTrue="1">
      <formula>MOD(ROW(),2)=0</formula>
    </cfRule>
  </conditionalFormatting>
  <conditionalFormatting sqref="MBS6">
    <cfRule type="expression" dxfId="0" priority="5491" stopIfTrue="1">
      <formula>MOD(ROW(),2)=0</formula>
    </cfRule>
  </conditionalFormatting>
  <conditionalFormatting sqref="MDO6:MFC6">
    <cfRule type="expression" dxfId="0" priority="5617" stopIfTrue="1">
      <formula>MOD(ROW(),2)=0</formula>
    </cfRule>
  </conditionalFormatting>
  <conditionalFormatting sqref="MLD6">
    <cfRule type="expression" dxfId="0" priority="5553" stopIfTrue="1">
      <formula>MOD(ROW(),2)=0</formula>
    </cfRule>
  </conditionalFormatting>
  <conditionalFormatting sqref="MLO6">
    <cfRule type="expression" dxfId="0" priority="5490" stopIfTrue="1">
      <formula>MOD(ROW(),2)=0</formula>
    </cfRule>
  </conditionalFormatting>
  <conditionalFormatting sqref="MNK6:MOY6">
    <cfRule type="expression" dxfId="0" priority="5616" stopIfTrue="1">
      <formula>MOD(ROW(),2)=0</formula>
    </cfRule>
  </conditionalFormatting>
  <conditionalFormatting sqref="MUZ6">
    <cfRule type="expression" dxfId="0" priority="5552" stopIfTrue="1">
      <formula>MOD(ROW(),2)=0</formula>
    </cfRule>
  </conditionalFormatting>
  <conditionalFormatting sqref="MVK6">
    <cfRule type="expression" dxfId="0" priority="5489" stopIfTrue="1">
      <formula>MOD(ROW(),2)=0</formula>
    </cfRule>
  </conditionalFormatting>
  <conditionalFormatting sqref="MXG6:MYU6">
    <cfRule type="expression" dxfId="0" priority="5615" stopIfTrue="1">
      <formula>MOD(ROW(),2)=0</formula>
    </cfRule>
  </conditionalFormatting>
  <conditionalFormatting sqref="NEV6">
    <cfRule type="expression" dxfId="0" priority="5551" stopIfTrue="1">
      <formula>MOD(ROW(),2)=0</formula>
    </cfRule>
  </conditionalFormatting>
  <conditionalFormatting sqref="NFG6">
    <cfRule type="expression" dxfId="0" priority="5488" stopIfTrue="1">
      <formula>MOD(ROW(),2)=0</formula>
    </cfRule>
  </conditionalFormatting>
  <conditionalFormatting sqref="NHC6:NIQ6">
    <cfRule type="expression" dxfId="0" priority="5614" stopIfTrue="1">
      <formula>MOD(ROW(),2)=0</formula>
    </cfRule>
  </conditionalFormatting>
  <conditionalFormatting sqref="NOR6">
    <cfRule type="expression" dxfId="0" priority="5550" stopIfTrue="1">
      <formula>MOD(ROW(),2)=0</formula>
    </cfRule>
  </conditionalFormatting>
  <conditionalFormatting sqref="NPC6">
    <cfRule type="expression" dxfId="0" priority="5487" stopIfTrue="1">
      <formula>MOD(ROW(),2)=0</formula>
    </cfRule>
  </conditionalFormatting>
  <conditionalFormatting sqref="NQY6:NSM6">
    <cfRule type="expression" dxfId="0" priority="5613" stopIfTrue="1">
      <formula>MOD(ROW(),2)=0</formula>
    </cfRule>
  </conditionalFormatting>
  <conditionalFormatting sqref="NYN6">
    <cfRule type="expression" dxfId="0" priority="5549" stopIfTrue="1">
      <formula>MOD(ROW(),2)=0</formula>
    </cfRule>
  </conditionalFormatting>
  <conditionalFormatting sqref="NYY6">
    <cfRule type="expression" dxfId="0" priority="5486" stopIfTrue="1">
      <formula>MOD(ROW(),2)=0</formula>
    </cfRule>
  </conditionalFormatting>
  <conditionalFormatting sqref="OAU6:OCI6">
    <cfRule type="expression" dxfId="0" priority="5612" stopIfTrue="1">
      <formula>MOD(ROW(),2)=0</formula>
    </cfRule>
  </conditionalFormatting>
  <conditionalFormatting sqref="OIJ6">
    <cfRule type="expression" dxfId="0" priority="5548" stopIfTrue="1">
      <formula>MOD(ROW(),2)=0</formula>
    </cfRule>
  </conditionalFormatting>
  <conditionalFormatting sqref="OIU6">
    <cfRule type="expression" dxfId="0" priority="5485" stopIfTrue="1">
      <formula>MOD(ROW(),2)=0</formula>
    </cfRule>
  </conditionalFormatting>
  <conditionalFormatting sqref="OKQ6:OME6">
    <cfRule type="expression" dxfId="0" priority="5611" stopIfTrue="1">
      <formula>MOD(ROW(),2)=0</formula>
    </cfRule>
  </conditionalFormatting>
  <conditionalFormatting sqref="OSF6">
    <cfRule type="expression" dxfId="0" priority="5547" stopIfTrue="1">
      <formula>MOD(ROW(),2)=0</formula>
    </cfRule>
  </conditionalFormatting>
  <conditionalFormatting sqref="OSQ6">
    <cfRule type="expression" dxfId="0" priority="5484" stopIfTrue="1">
      <formula>MOD(ROW(),2)=0</formula>
    </cfRule>
  </conditionalFormatting>
  <conditionalFormatting sqref="OUM6:OWA6">
    <cfRule type="expression" dxfId="0" priority="5610" stopIfTrue="1">
      <formula>MOD(ROW(),2)=0</formula>
    </cfRule>
  </conditionalFormatting>
  <conditionalFormatting sqref="PCB6">
    <cfRule type="expression" dxfId="0" priority="5546" stopIfTrue="1">
      <formula>MOD(ROW(),2)=0</formula>
    </cfRule>
  </conditionalFormatting>
  <conditionalFormatting sqref="PCM6">
    <cfRule type="expression" dxfId="0" priority="5483" stopIfTrue="1">
      <formula>MOD(ROW(),2)=0</formula>
    </cfRule>
  </conditionalFormatting>
  <conditionalFormatting sqref="PEI6:PFW6">
    <cfRule type="expression" dxfId="0" priority="5609" stopIfTrue="1">
      <formula>MOD(ROW(),2)=0</formula>
    </cfRule>
  </conditionalFormatting>
  <conditionalFormatting sqref="PLX6">
    <cfRule type="expression" dxfId="0" priority="5545" stopIfTrue="1">
      <formula>MOD(ROW(),2)=0</formula>
    </cfRule>
  </conditionalFormatting>
  <conditionalFormatting sqref="PMI6">
    <cfRule type="expression" dxfId="0" priority="5482" stopIfTrue="1">
      <formula>MOD(ROW(),2)=0</formula>
    </cfRule>
  </conditionalFormatting>
  <conditionalFormatting sqref="POE6:PPS6">
    <cfRule type="expression" dxfId="0" priority="5608" stopIfTrue="1">
      <formula>MOD(ROW(),2)=0</formula>
    </cfRule>
  </conditionalFormatting>
  <conditionalFormatting sqref="PVT6">
    <cfRule type="expression" dxfId="0" priority="5544" stopIfTrue="1">
      <formula>MOD(ROW(),2)=0</formula>
    </cfRule>
  </conditionalFormatting>
  <conditionalFormatting sqref="PWE6">
    <cfRule type="expression" dxfId="0" priority="5481" stopIfTrue="1">
      <formula>MOD(ROW(),2)=0</formula>
    </cfRule>
  </conditionalFormatting>
  <conditionalFormatting sqref="PYA6:PZO6">
    <cfRule type="expression" dxfId="0" priority="5607" stopIfTrue="1">
      <formula>MOD(ROW(),2)=0</formula>
    </cfRule>
  </conditionalFormatting>
  <conditionalFormatting sqref="QFP6">
    <cfRule type="expression" dxfId="0" priority="5543" stopIfTrue="1">
      <formula>MOD(ROW(),2)=0</formula>
    </cfRule>
  </conditionalFormatting>
  <conditionalFormatting sqref="QGA6">
    <cfRule type="expression" dxfId="0" priority="5480" stopIfTrue="1">
      <formula>MOD(ROW(),2)=0</formula>
    </cfRule>
  </conditionalFormatting>
  <conditionalFormatting sqref="QHW6:QJK6">
    <cfRule type="expression" dxfId="0" priority="5606" stopIfTrue="1">
      <formula>MOD(ROW(),2)=0</formula>
    </cfRule>
  </conditionalFormatting>
  <conditionalFormatting sqref="QPL6">
    <cfRule type="expression" dxfId="0" priority="5542" stopIfTrue="1">
      <formula>MOD(ROW(),2)=0</formula>
    </cfRule>
  </conditionalFormatting>
  <conditionalFormatting sqref="QPW6">
    <cfRule type="expression" dxfId="0" priority="5479" stopIfTrue="1">
      <formula>MOD(ROW(),2)=0</formula>
    </cfRule>
  </conditionalFormatting>
  <conditionalFormatting sqref="QRS6:QTG6">
    <cfRule type="expression" dxfId="0" priority="5605" stopIfTrue="1">
      <formula>MOD(ROW(),2)=0</formula>
    </cfRule>
  </conditionalFormatting>
  <conditionalFormatting sqref="QZH6">
    <cfRule type="expression" dxfId="0" priority="5541" stopIfTrue="1">
      <formula>MOD(ROW(),2)=0</formula>
    </cfRule>
  </conditionalFormatting>
  <conditionalFormatting sqref="QZS6">
    <cfRule type="expression" dxfId="0" priority="5478" stopIfTrue="1">
      <formula>MOD(ROW(),2)=0</formula>
    </cfRule>
  </conditionalFormatting>
  <conditionalFormatting sqref="RBO6:RDC6">
    <cfRule type="expression" dxfId="0" priority="5604" stopIfTrue="1">
      <formula>MOD(ROW(),2)=0</formula>
    </cfRule>
  </conditionalFormatting>
  <conditionalFormatting sqref="RJD6">
    <cfRule type="expression" dxfId="0" priority="5540" stopIfTrue="1">
      <formula>MOD(ROW(),2)=0</formula>
    </cfRule>
  </conditionalFormatting>
  <conditionalFormatting sqref="RJO6">
    <cfRule type="expression" dxfId="0" priority="5477" stopIfTrue="1">
      <formula>MOD(ROW(),2)=0</formula>
    </cfRule>
  </conditionalFormatting>
  <conditionalFormatting sqref="RLK6:RMY6">
    <cfRule type="expression" dxfId="0" priority="5603" stopIfTrue="1">
      <formula>MOD(ROW(),2)=0</formula>
    </cfRule>
  </conditionalFormatting>
  <conditionalFormatting sqref="RSZ6">
    <cfRule type="expression" dxfId="0" priority="5539" stopIfTrue="1">
      <formula>MOD(ROW(),2)=0</formula>
    </cfRule>
  </conditionalFormatting>
  <conditionalFormatting sqref="RTK6">
    <cfRule type="expression" dxfId="0" priority="5476" stopIfTrue="1">
      <formula>MOD(ROW(),2)=0</formula>
    </cfRule>
  </conditionalFormatting>
  <conditionalFormatting sqref="RVG6:RWU6">
    <cfRule type="expression" dxfId="0" priority="5602" stopIfTrue="1">
      <formula>MOD(ROW(),2)=0</formula>
    </cfRule>
  </conditionalFormatting>
  <conditionalFormatting sqref="SCV6">
    <cfRule type="expression" dxfId="0" priority="5538" stopIfTrue="1">
      <formula>MOD(ROW(),2)=0</formula>
    </cfRule>
  </conditionalFormatting>
  <conditionalFormatting sqref="SDG6">
    <cfRule type="expression" dxfId="0" priority="5475" stopIfTrue="1">
      <formula>MOD(ROW(),2)=0</formula>
    </cfRule>
  </conditionalFormatting>
  <conditionalFormatting sqref="SFC6:SGQ6">
    <cfRule type="expression" dxfId="0" priority="5601" stopIfTrue="1">
      <formula>MOD(ROW(),2)=0</formula>
    </cfRule>
  </conditionalFormatting>
  <conditionalFormatting sqref="SMR6">
    <cfRule type="expression" dxfId="0" priority="5537" stopIfTrue="1">
      <formula>MOD(ROW(),2)=0</formula>
    </cfRule>
  </conditionalFormatting>
  <conditionalFormatting sqref="SNC6">
    <cfRule type="expression" dxfId="0" priority="5474" stopIfTrue="1">
      <formula>MOD(ROW(),2)=0</formula>
    </cfRule>
  </conditionalFormatting>
  <conditionalFormatting sqref="SOY6:SQM6">
    <cfRule type="expression" dxfId="0" priority="5600" stopIfTrue="1">
      <formula>MOD(ROW(),2)=0</formula>
    </cfRule>
  </conditionalFormatting>
  <conditionalFormatting sqref="SWN6">
    <cfRule type="expression" dxfId="0" priority="5536" stopIfTrue="1">
      <formula>MOD(ROW(),2)=0</formula>
    </cfRule>
  </conditionalFormatting>
  <conditionalFormatting sqref="SWY6">
    <cfRule type="expression" dxfId="0" priority="5473" stopIfTrue="1">
      <formula>MOD(ROW(),2)=0</formula>
    </cfRule>
  </conditionalFormatting>
  <conditionalFormatting sqref="SYU6:TAI6">
    <cfRule type="expression" dxfId="0" priority="5599" stopIfTrue="1">
      <formula>MOD(ROW(),2)=0</formula>
    </cfRule>
  </conditionalFormatting>
  <conditionalFormatting sqref="TGJ6">
    <cfRule type="expression" dxfId="0" priority="5535" stopIfTrue="1">
      <formula>MOD(ROW(),2)=0</formula>
    </cfRule>
  </conditionalFormatting>
  <conditionalFormatting sqref="TGU6">
    <cfRule type="expression" dxfId="0" priority="5472" stopIfTrue="1">
      <formula>MOD(ROW(),2)=0</formula>
    </cfRule>
  </conditionalFormatting>
  <conditionalFormatting sqref="TIQ6:TKE6">
    <cfRule type="expression" dxfId="0" priority="5598" stopIfTrue="1">
      <formula>MOD(ROW(),2)=0</formula>
    </cfRule>
  </conditionalFormatting>
  <conditionalFormatting sqref="TQF6">
    <cfRule type="expression" dxfId="0" priority="5534" stopIfTrue="1">
      <formula>MOD(ROW(),2)=0</formula>
    </cfRule>
  </conditionalFormatting>
  <conditionalFormatting sqref="TQQ6">
    <cfRule type="expression" dxfId="0" priority="5471" stopIfTrue="1">
      <formula>MOD(ROW(),2)=0</formula>
    </cfRule>
  </conditionalFormatting>
  <conditionalFormatting sqref="TSM6:TUA6">
    <cfRule type="expression" dxfId="0" priority="5597" stopIfTrue="1">
      <formula>MOD(ROW(),2)=0</formula>
    </cfRule>
  </conditionalFormatting>
  <conditionalFormatting sqref="UAB6">
    <cfRule type="expression" dxfId="0" priority="5533" stopIfTrue="1">
      <formula>MOD(ROW(),2)=0</formula>
    </cfRule>
  </conditionalFormatting>
  <conditionalFormatting sqref="UAM6">
    <cfRule type="expression" dxfId="0" priority="5470" stopIfTrue="1">
      <formula>MOD(ROW(),2)=0</formula>
    </cfRule>
  </conditionalFormatting>
  <conditionalFormatting sqref="UCI6:UDW6">
    <cfRule type="expression" dxfId="0" priority="5596" stopIfTrue="1">
      <formula>MOD(ROW(),2)=0</formula>
    </cfRule>
  </conditionalFormatting>
  <conditionalFormatting sqref="UJX6">
    <cfRule type="expression" dxfId="0" priority="5532" stopIfTrue="1">
      <formula>MOD(ROW(),2)=0</formula>
    </cfRule>
  </conditionalFormatting>
  <conditionalFormatting sqref="UKI6">
    <cfRule type="expression" dxfId="0" priority="5469" stopIfTrue="1">
      <formula>MOD(ROW(),2)=0</formula>
    </cfRule>
  </conditionalFormatting>
  <conditionalFormatting sqref="UME6:UNS6">
    <cfRule type="expression" dxfId="0" priority="5595" stopIfTrue="1">
      <formula>MOD(ROW(),2)=0</formula>
    </cfRule>
  </conditionalFormatting>
  <conditionalFormatting sqref="UTT6">
    <cfRule type="expression" dxfId="0" priority="5531" stopIfTrue="1">
      <formula>MOD(ROW(),2)=0</formula>
    </cfRule>
  </conditionalFormatting>
  <conditionalFormatting sqref="UUE6">
    <cfRule type="expression" dxfId="0" priority="5468" stopIfTrue="1">
      <formula>MOD(ROW(),2)=0</formula>
    </cfRule>
  </conditionalFormatting>
  <conditionalFormatting sqref="UWA6:UXO6">
    <cfRule type="expression" dxfId="0" priority="5594" stopIfTrue="1">
      <formula>MOD(ROW(),2)=0</formula>
    </cfRule>
  </conditionalFormatting>
  <conditionalFormatting sqref="VDP6">
    <cfRule type="expression" dxfId="0" priority="5530" stopIfTrue="1">
      <formula>MOD(ROW(),2)=0</formula>
    </cfRule>
  </conditionalFormatting>
  <conditionalFormatting sqref="VEA6">
    <cfRule type="expression" dxfId="0" priority="5467" stopIfTrue="1">
      <formula>MOD(ROW(),2)=0</formula>
    </cfRule>
  </conditionalFormatting>
  <conditionalFormatting sqref="VFW6:VHK6">
    <cfRule type="expression" dxfId="0" priority="5593" stopIfTrue="1">
      <formula>MOD(ROW(),2)=0</formula>
    </cfRule>
  </conditionalFormatting>
  <conditionalFormatting sqref="VNL6">
    <cfRule type="expression" dxfId="0" priority="5529" stopIfTrue="1">
      <formula>MOD(ROW(),2)=0</formula>
    </cfRule>
  </conditionalFormatting>
  <conditionalFormatting sqref="VNW6">
    <cfRule type="expression" dxfId="0" priority="5466" stopIfTrue="1">
      <formula>MOD(ROW(),2)=0</formula>
    </cfRule>
  </conditionalFormatting>
  <conditionalFormatting sqref="VPS6:VRG6">
    <cfRule type="expression" dxfId="0" priority="5592" stopIfTrue="1">
      <formula>MOD(ROW(),2)=0</formula>
    </cfRule>
  </conditionalFormatting>
  <conditionalFormatting sqref="VXH6">
    <cfRule type="expression" dxfId="0" priority="5528" stopIfTrue="1">
      <formula>MOD(ROW(),2)=0</formula>
    </cfRule>
  </conditionalFormatting>
  <conditionalFormatting sqref="VXS6">
    <cfRule type="expression" dxfId="0" priority="5465" stopIfTrue="1">
      <formula>MOD(ROW(),2)=0</formula>
    </cfRule>
  </conditionalFormatting>
  <conditionalFormatting sqref="VZO6:WBC6">
    <cfRule type="expression" dxfId="0" priority="5591" stopIfTrue="1">
      <formula>MOD(ROW(),2)=0</formula>
    </cfRule>
  </conditionalFormatting>
  <conditionalFormatting sqref="WHD6">
    <cfRule type="expression" dxfId="0" priority="5527" stopIfTrue="1">
      <formula>MOD(ROW(),2)=0</formula>
    </cfRule>
  </conditionalFormatting>
  <conditionalFormatting sqref="WHO6">
    <cfRule type="expression" dxfId="0" priority="5464" stopIfTrue="1">
      <formula>MOD(ROW(),2)=0</formula>
    </cfRule>
  </conditionalFormatting>
  <conditionalFormatting sqref="WJK6:WKY6">
    <cfRule type="expression" dxfId="0" priority="5590" stopIfTrue="1">
      <formula>MOD(ROW(),2)=0</formula>
    </cfRule>
  </conditionalFormatting>
  <conditionalFormatting sqref="WQZ6">
    <cfRule type="expression" dxfId="0" priority="5526" stopIfTrue="1">
      <formula>MOD(ROW(),2)=0</formula>
    </cfRule>
  </conditionalFormatting>
  <conditionalFormatting sqref="WRK6">
    <cfRule type="expression" dxfId="0" priority="5463" stopIfTrue="1">
      <formula>MOD(ROW(),2)=0</formula>
    </cfRule>
  </conditionalFormatting>
  <conditionalFormatting sqref="WTG6:WUU6">
    <cfRule type="expression" dxfId="0" priority="5589" stopIfTrue="1">
      <formula>MOD(ROW(),2)=0</formula>
    </cfRule>
  </conditionalFormatting>
  <conditionalFormatting sqref="E7">
    <cfRule type="expression" dxfId="0" priority="3942" stopIfTrue="1">
      <formula>MOD(ROW(),2)=0</formula>
    </cfRule>
  </conditionalFormatting>
  <conditionalFormatting sqref="H7">
    <cfRule type="expression" dxfId="0" priority="48" stopIfTrue="1">
      <formula>MOD(ROW(),2)=0</formula>
    </cfRule>
  </conditionalFormatting>
  <conditionalFormatting sqref="L7">
    <cfRule type="expression" dxfId="0" priority="318" stopIfTrue="1">
      <formula>MOD(ROW(),2)=0</formula>
    </cfRule>
  </conditionalFormatting>
  <conditionalFormatting sqref="M7">
    <cfRule type="expression" dxfId="0" priority="3936" stopIfTrue="1">
      <formula>MOD(ROW(),2)=0</formula>
    </cfRule>
  </conditionalFormatting>
  <conditionalFormatting sqref="EN7">
    <cfRule type="expression" dxfId="0" priority="4698" stopIfTrue="1">
      <formula>MOD(ROW(),2)=0</formula>
    </cfRule>
  </conditionalFormatting>
  <conditionalFormatting sqref="EY7">
    <cfRule type="expression" dxfId="0" priority="4320" stopIfTrue="1">
      <formula>MOD(ROW(),2)=0</formula>
    </cfRule>
  </conditionalFormatting>
  <conditionalFormatting sqref="GU7:II7">
    <cfRule type="expression" dxfId="0" priority="5076" stopIfTrue="1">
      <formula>MOD(ROW(),2)=0</formula>
    </cfRule>
  </conditionalFormatting>
  <conditionalFormatting sqref="OJ7">
    <cfRule type="expression" dxfId="0" priority="4692" stopIfTrue="1">
      <formula>MOD(ROW(),2)=0</formula>
    </cfRule>
  </conditionalFormatting>
  <conditionalFormatting sqref="OU7">
    <cfRule type="expression" dxfId="0" priority="4314" stopIfTrue="1">
      <formula>MOD(ROW(),2)=0</formula>
    </cfRule>
  </conditionalFormatting>
  <conditionalFormatting sqref="QQ7:SE7">
    <cfRule type="expression" dxfId="0" priority="5070" stopIfTrue="1">
      <formula>MOD(ROW(),2)=0</formula>
    </cfRule>
  </conditionalFormatting>
  <conditionalFormatting sqref="YF7">
    <cfRule type="expression" dxfId="0" priority="4686" stopIfTrue="1">
      <formula>MOD(ROW(),2)=0</formula>
    </cfRule>
  </conditionalFormatting>
  <conditionalFormatting sqref="YQ7">
    <cfRule type="expression" dxfId="0" priority="4308" stopIfTrue="1">
      <formula>MOD(ROW(),2)=0</formula>
    </cfRule>
  </conditionalFormatting>
  <conditionalFormatting sqref="AAM7:ACA7">
    <cfRule type="expression" dxfId="0" priority="5064" stopIfTrue="1">
      <formula>MOD(ROW(),2)=0</formula>
    </cfRule>
  </conditionalFormatting>
  <conditionalFormatting sqref="AIB7">
    <cfRule type="expression" dxfId="0" priority="4680" stopIfTrue="1">
      <formula>MOD(ROW(),2)=0</formula>
    </cfRule>
  </conditionalFormatting>
  <conditionalFormatting sqref="AIM7">
    <cfRule type="expression" dxfId="0" priority="4302" stopIfTrue="1">
      <formula>MOD(ROW(),2)=0</formula>
    </cfRule>
  </conditionalFormatting>
  <conditionalFormatting sqref="AKI7:ALW7">
    <cfRule type="expression" dxfId="0" priority="5058" stopIfTrue="1">
      <formula>MOD(ROW(),2)=0</formula>
    </cfRule>
  </conditionalFormatting>
  <conditionalFormatting sqref="ARX7">
    <cfRule type="expression" dxfId="0" priority="4674" stopIfTrue="1">
      <formula>MOD(ROW(),2)=0</formula>
    </cfRule>
  </conditionalFormatting>
  <conditionalFormatting sqref="ASI7">
    <cfRule type="expression" dxfId="0" priority="4296" stopIfTrue="1">
      <formula>MOD(ROW(),2)=0</formula>
    </cfRule>
  </conditionalFormatting>
  <conditionalFormatting sqref="AUE7:AVS7">
    <cfRule type="expression" dxfId="0" priority="5052" stopIfTrue="1">
      <formula>MOD(ROW(),2)=0</formula>
    </cfRule>
  </conditionalFormatting>
  <conditionalFormatting sqref="BBT7">
    <cfRule type="expression" dxfId="0" priority="4668" stopIfTrue="1">
      <formula>MOD(ROW(),2)=0</formula>
    </cfRule>
  </conditionalFormatting>
  <conditionalFormatting sqref="BCE7">
    <cfRule type="expression" dxfId="0" priority="4290" stopIfTrue="1">
      <formula>MOD(ROW(),2)=0</formula>
    </cfRule>
  </conditionalFormatting>
  <conditionalFormatting sqref="BEA7:BFO7">
    <cfRule type="expression" dxfId="0" priority="5046" stopIfTrue="1">
      <formula>MOD(ROW(),2)=0</formula>
    </cfRule>
  </conditionalFormatting>
  <conditionalFormatting sqref="BLP7">
    <cfRule type="expression" dxfId="0" priority="4662" stopIfTrue="1">
      <formula>MOD(ROW(),2)=0</formula>
    </cfRule>
  </conditionalFormatting>
  <conditionalFormatting sqref="BMA7">
    <cfRule type="expression" dxfId="0" priority="4284" stopIfTrue="1">
      <formula>MOD(ROW(),2)=0</formula>
    </cfRule>
  </conditionalFormatting>
  <conditionalFormatting sqref="BNW7:BPK7">
    <cfRule type="expression" dxfId="0" priority="5040" stopIfTrue="1">
      <formula>MOD(ROW(),2)=0</formula>
    </cfRule>
  </conditionalFormatting>
  <conditionalFormatting sqref="BVL7">
    <cfRule type="expression" dxfId="0" priority="4656" stopIfTrue="1">
      <formula>MOD(ROW(),2)=0</formula>
    </cfRule>
  </conditionalFormatting>
  <conditionalFormatting sqref="BVW7">
    <cfRule type="expression" dxfId="0" priority="4278" stopIfTrue="1">
      <formula>MOD(ROW(),2)=0</formula>
    </cfRule>
  </conditionalFormatting>
  <conditionalFormatting sqref="BXS7:BZG7">
    <cfRule type="expression" dxfId="0" priority="5034" stopIfTrue="1">
      <formula>MOD(ROW(),2)=0</formula>
    </cfRule>
  </conditionalFormatting>
  <conditionalFormatting sqref="CFH7">
    <cfRule type="expression" dxfId="0" priority="4650" stopIfTrue="1">
      <formula>MOD(ROW(),2)=0</formula>
    </cfRule>
  </conditionalFormatting>
  <conditionalFormatting sqref="CFS7">
    <cfRule type="expression" dxfId="0" priority="4272" stopIfTrue="1">
      <formula>MOD(ROW(),2)=0</formula>
    </cfRule>
  </conditionalFormatting>
  <conditionalFormatting sqref="CHO7:CJC7">
    <cfRule type="expression" dxfId="0" priority="5028" stopIfTrue="1">
      <formula>MOD(ROW(),2)=0</formula>
    </cfRule>
  </conditionalFormatting>
  <conditionalFormatting sqref="CPD7">
    <cfRule type="expression" dxfId="0" priority="4644" stopIfTrue="1">
      <formula>MOD(ROW(),2)=0</formula>
    </cfRule>
  </conditionalFormatting>
  <conditionalFormatting sqref="CPO7">
    <cfRule type="expression" dxfId="0" priority="4266" stopIfTrue="1">
      <formula>MOD(ROW(),2)=0</formula>
    </cfRule>
  </conditionalFormatting>
  <conditionalFormatting sqref="CRK7:CSY7">
    <cfRule type="expression" dxfId="0" priority="5022" stopIfTrue="1">
      <formula>MOD(ROW(),2)=0</formula>
    </cfRule>
  </conditionalFormatting>
  <conditionalFormatting sqref="CYZ7">
    <cfRule type="expression" dxfId="0" priority="4638" stopIfTrue="1">
      <formula>MOD(ROW(),2)=0</formula>
    </cfRule>
  </conditionalFormatting>
  <conditionalFormatting sqref="CZK7">
    <cfRule type="expression" dxfId="0" priority="4260" stopIfTrue="1">
      <formula>MOD(ROW(),2)=0</formula>
    </cfRule>
  </conditionalFormatting>
  <conditionalFormatting sqref="DBG7:DCU7">
    <cfRule type="expression" dxfId="0" priority="5016" stopIfTrue="1">
      <formula>MOD(ROW(),2)=0</formula>
    </cfRule>
  </conditionalFormatting>
  <conditionalFormatting sqref="DIV7">
    <cfRule type="expression" dxfId="0" priority="4632" stopIfTrue="1">
      <formula>MOD(ROW(),2)=0</formula>
    </cfRule>
  </conditionalFormatting>
  <conditionalFormatting sqref="DJG7">
    <cfRule type="expression" dxfId="0" priority="4254" stopIfTrue="1">
      <formula>MOD(ROW(),2)=0</formula>
    </cfRule>
  </conditionalFormatting>
  <conditionalFormatting sqref="DLC7:DMQ7">
    <cfRule type="expression" dxfId="0" priority="5010" stopIfTrue="1">
      <formula>MOD(ROW(),2)=0</formula>
    </cfRule>
  </conditionalFormatting>
  <conditionalFormatting sqref="DSR7">
    <cfRule type="expression" dxfId="0" priority="4626" stopIfTrue="1">
      <formula>MOD(ROW(),2)=0</formula>
    </cfRule>
  </conditionalFormatting>
  <conditionalFormatting sqref="DTC7">
    <cfRule type="expression" dxfId="0" priority="4248" stopIfTrue="1">
      <formula>MOD(ROW(),2)=0</formula>
    </cfRule>
  </conditionalFormatting>
  <conditionalFormatting sqref="DUY7:DWM7">
    <cfRule type="expression" dxfId="0" priority="5004" stopIfTrue="1">
      <formula>MOD(ROW(),2)=0</formula>
    </cfRule>
  </conditionalFormatting>
  <conditionalFormatting sqref="ECN7">
    <cfRule type="expression" dxfId="0" priority="4620" stopIfTrue="1">
      <formula>MOD(ROW(),2)=0</formula>
    </cfRule>
  </conditionalFormatting>
  <conditionalFormatting sqref="ECY7">
    <cfRule type="expression" dxfId="0" priority="4242" stopIfTrue="1">
      <formula>MOD(ROW(),2)=0</formula>
    </cfRule>
  </conditionalFormatting>
  <conditionalFormatting sqref="EEU7:EGI7">
    <cfRule type="expression" dxfId="0" priority="4998" stopIfTrue="1">
      <formula>MOD(ROW(),2)=0</formula>
    </cfRule>
  </conditionalFormatting>
  <conditionalFormatting sqref="EMJ7">
    <cfRule type="expression" dxfId="0" priority="4614" stopIfTrue="1">
      <formula>MOD(ROW(),2)=0</formula>
    </cfRule>
  </conditionalFormatting>
  <conditionalFormatting sqref="EMU7">
    <cfRule type="expression" dxfId="0" priority="4236" stopIfTrue="1">
      <formula>MOD(ROW(),2)=0</formula>
    </cfRule>
  </conditionalFormatting>
  <conditionalFormatting sqref="EOQ7:EQE7">
    <cfRule type="expression" dxfId="0" priority="4992" stopIfTrue="1">
      <formula>MOD(ROW(),2)=0</formula>
    </cfRule>
  </conditionalFormatting>
  <conditionalFormatting sqref="EWF7">
    <cfRule type="expression" dxfId="0" priority="4608" stopIfTrue="1">
      <formula>MOD(ROW(),2)=0</formula>
    </cfRule>
  </conditionalFormatting>
  <conditionalFormatting sqref="EWQ7">
    <cfRule type="expression" dxfId="0" priority="4230" stopIfTrue="1">
      <formula>MOD(ROW(),2)=0</formula>
    </cfRule>
  </conditionalFormatting>
  <conditionalFormatting sqref="EYM7:FAA7">
    <cfRule type="expression" dxfId="0" priority="4986" stopIfTrue="1">
      <formula>MOD(ROW(),2)=0</formula>
    </cfRule>
  </conditionalFormatting>
  <conditionalFormatting sqref="FGB7">
    <cfRule type="expression" dxfId="0" priority="4602" stopIfTrue="1">
      <formula>MOD(ROW(),2)=0</formula>
    </cfRule>
  </conditionalFormatting>
  <conditionalFormatting sqref="FGM7">
    <cfRule type="expression" dxfId="0" priority="4224" stopIfTrue="1">
      <formula>MOD(ROW(),2)=0</formula>
    </cfRule>
  </conditionalFormatting>
  <conditionalFormatting sqref="FII7:FJW7">
    <cfRule type="expression" dxfId="0" priority="4980" stopIfTrue="1">
      <formula>MOD(ROW(),2)=0</formula>
    </cfRule>
  </conditionalFormatting>
  <conditionalFormatting sqref="FPX7">
    <cfRule type="expression" dxfId="0" priority="4596" stopIfTrue="1">
      <formula>MOD(ROW(),2)=0</formula>
    </cfRule>
  </conditionalFormatting>
  <conditionalFormatting sqref="FQI7">
    <cfRule type="expression" dxfId="0" priority="4218" stopIfTrue="1">
      <formula>MOD(ROW(),2)=0</formula>
    </cfRule>
  </conditionalFormatting>
  <conditionalFormatting sqref="FSE7:FTS7">
    <cfRule type="expression" dxfId="0" priority="4974" stopIfTrue="1">
      <formula>MOD(ROW(),2)=0</formula>
    </cfRule>
  </conditionalFormatting>
  <conditionalFormatting sqref="FZT7">
    <cfRule type="expression" dxfId="0" priority="4590" stopIfTrue="1">
      <formula>MOD(ROW(),2)=0</formula>
    </cfRule>
  </conditionalFormatting>
  <conditionalFormatting sqref="GAE7">
    <cfRule type="expression" dxfId="0" priority="4212" stopIfTrue="1">
      <formula>MOD(ROW(),2)=0</formula>
    </cfRule>
  </conditionalFormatting>
  <conditionalFormatting sqref="GCA7:GDO7">
    <cfRule type="expression" dxfId="0" priority="4968" stopIfTrue="1">
      <formula>MOD(ROW(),2)=0</formula>
    </cfRule>
  </conditionalFormatting>
  <conditionalFormatting sqref="GJP7">
    <cfRule type="expression" dxfId="0" priority="4584" stopIfTrue="1">
      <formula>MOD(ROW(),2)=0</formula>
    </cfRule>
  </conditionalFormatting>
  <conditionalFormatting sqref="GKA7">
    <cfRule type="expression" dxfId="0" priority="4206" stopIfTrue="1">
      <formula>MOD(ROW(),2)=0</formula>
    </cfRule>
  </conditionalFormatting>
  <conditionalFormatting sqref="GLW7:GNK7">
    <cfRule type="expression" dxfId="0" priority="4962" stopIfTrue="1">
      <formula>MOD(ROW(),2)=0</formula>
    </cfRule>
  </conditionalFormatting>
  <conditionalFormatting sqref="GTL7">
    <cfRule type="expression" dxfId="0" priority="4578" stopIfTrue="1">
      <formula>MOD(ROW(),2)=0</formula>
    </cfRule>
  </conditionalFormatting>
  <conditionalFormatting sqref="GTW7">
    <cfRule type="expression" dxfId="0" priority="4200" stopIfTrue="1">
      <formula>MOD(ROW(),2)=0</formula>
    </cfRule>
  </conditionalFormatting>
  <conditionalFormatting sqref="GVS7:GXG7">
    <cfRule type="expression" dxfId="0" priority="4956" stopIfTrue="1">
      <formula>MOD(ROW(),2)=0</formula>
    </cfRule>
  </conditionalFormatting>
  <conditionalFormatting sqref="HDH7">
    <cfRule type="expression" dxfId="0" priority="4572" stopIfTrue="1">
      <formula>MOD(ROW(),2)=0</formula>
    </cfRule>
  </conditionalFormatting>
  <conditionalFormatting sqref="HDS7">
    <cfRule type="expression" dxfId="0" priority="4194" stopIfTrue="1">
      <formula>MOD(ROW(),2)=0</formula>
    </cfRule>
  </conditionalFormatting>
  <conditionalFormatting sqref="HFO7:HHC7">
    <cfRule type="expression" dxfId="0" priority="4950" stopIfTrue="1">
      <formula>MOD(ROW(),2)=0</formula>
    </cfRule>
  </conditionalFormatting>
  <conditionalFormatting sqref="HND7">
    <cfRule type="expression" dxfId="0" priority="4566" stopIfTrue="1">
      <formula>MOD(ROW(),2)=0</formula>
    </cfRule>
  </conditionalFormatting>
  <conditionalFormatting sqref="HNO7">
    <cfRule type="expression" dxfId="0" priority="4188" stopIfTrue="1">
      <formula>MOD(ROW(),2)=0</formula>
    </cfRule>
  </conditionalFormatting>
  <conditionalFormatting sqref="HPK7:HQY7">
    <cfRule type="expression" dxfId="0" priority="4944" stopIfTrue="1">
      <formula>MOD(ROW(),2)=0</formula>
    </cfRule>
  </conditionalFormatting>
  <conditionalFormatting sqref="HWZ7">
    <cfRule type="expression" dxfId="0" priority="4560" stopIfTrue="1">
      <formula>MOD(ROW(),2)=0</formula>
    </cfRule>
  </conditionalFormatting>
  <conditionalFormatting sqref="HXK7">
    <cfRule type="expression" dxfId="0" priority="4182" stopIfTrue="1">
      <formula>MOD(ROW(),2)=0</formula>
    </cfRule>
  </conditionalFormatting>
  <conditionalFormatting sqref="HZG7:IAU7">
    <cfRule type="expression" dxfId="0" priority="4938" stopIfTrue="1">
      <formula>MOD(ROW(),2)=0</formula>
    </cfRule>
  </conditionalFormatting>
  <conditionalFormatting sqref="IGV7">
    <cfRule type="expression" dxfId="0" priority="4554" stopIfTrue="1">
      <formula>MOD(ROW(),2)=0</formula>
    </cfRule>
  </conditionalFormatting>
  <conditionalFormatting sqref="IHG7">
    <cfRule type="expression" dxfId="0" priority="4176" stopIfTrue="1">
      <formula>MOD(ROW(),2)=0</formula>
    </cfRule>
  </conditionalFormatting>
  <conditionalFormatting sqref="IJC7:IKQ7">
    <cfRule type="expression" dxfId="0" priority="4932" stopIfTrue="1">
      <formula>MOD(ROW(),2)=0</formula>
    </cfRule>
  </conditionalFormatting>
  <conditionalFormatting sqref="IQR7">
    <cfRule type="expression" dxfId="0" priority="4548" stopIfTrue="1">
      <formula>MOD(ROW(),2)=0</formula>
    </cfRule>
  </conditionalFormatting>
  <conditionalFormatting sqref="IRC7">
    <cfRule type="expression" dxfId="0" priority="4170" stopIfTrue="1">
      <formula>MOD(ROW(),2)=0</formula>
    </cfRule>
  </conditionalFormatting>
  <conditionalFormatting sqref="ISY7:IUM7">
    <cfRule type="expression" dxfId="0" priority="4926" stopIfTrue="1">
      <formula>MOD(ROW(),2)=0</formula>
    </cfRule>
  </conditionalFormatting>
  <conditionalFormatting sqref="JAN7">
    <cfRule type="expression" dxfId="0" priority="4542" stopIfTrue="1">
      <formula>MOD(ROW(),2)=0</formula>
    </cfRule>
  </conditionalFormatting>
  <conditionalFormatting sqref="JAY7">
    <cfRule type="expression" dxfId="0" priority="4164" stopIfTrue="1">
      <formula>MOD(ROW(),2)=0</formula>
    </cfRule>
  </conditionalFormatting>
  <conditionalFormatting sqref="JCU7:JEI7">
    <cfRule type="expression" dxfId="0" priority="4920" stopIfTrue="1">
      <formula>MOD(ROW(),2)=0</formula>
    </cfRule>
  </conditionalFormatting>
  <conditionalFormatting sqref="JKJ7">
    <cfRule type="expression" dxfId="0" priority="4536" stopIfTrue="1">
      <formula>MOD(ROW(),2)=0</formula>
    </cfRule>
  </conditionalFormatting>
  <conditionalFormatting sqref="JKU7">
    <cfRule type="expression" dxfId="0" priority="4158" stopIfTrue="1">
      <formula>MOD(ROW(),2)=0</formula>
    </cfRule>
  </conditionalFormatting>
  <conditionalFormatting sqref="JMQ7:JOE7">
    <cfRule type="expression" dxfId="0" priority="4914" stopIfTrue="1">
      <formula>MOD(ROW(),2)=0</formula>
    </cfRule>
  </conditionalFormatting>
  <conditionalFormatting sqref="JUF7">
    <cfRule type="expression" dxfId="0" priority="4530" stopIfTrue="1">
      <formula>MOD(ROW(),2)=0</formula>
    </cfRule>
  </conditionalFormatting>
  <conditionalFormatting sqref="JUQ7">
    <cfRule type="expression" dxfId="0" priority="4152" stopIfTrue="1">
      <formula>MOD(ROW(),2)=0</formula>
    </cfRule>
  </conditionalFormatting>
  <conditionalFormatting sqref="JWM7:JYA7">
    <cfRule type="expression" dxfId="0" priority="4908" stopIfTrue="1">
      <formula>MOD(ROW(),2)=0</formula>
    </cfRule>
  </conditionalFormatting>
  <conditionalFormatting sqref="KEB7">
    <cfRule type="expression" dxfId="0" priority="4524" stopIfTrue="1">
      <formula>MOD(ROW(),2)=0</formula>
    </cfRule>
  </conditionalFormatting>
  <conditionalFormatting sqref="KEM7">
    <cfRule type="expression" dxfId="0" priority="4146" stopIfTrue="1">
      <formula>MOD(ROW(),2)=0</formula>
    </cfRule>
  </conditionalFormatting>
  <conditionalFormatting sqref="KGI7:KHW7">
    <cfRule type="expression" dxfId="0" priority="4902" stopIfTrue="1">
      <formula>MOD(ROW(),2)=0</formula>
    </cfRule>
  </conditionalFormatting>
  <conditionalFormatting sqref="KNX7">
    <cfRule type="expression" dxfId="0" priority="4518" stopIfTrue="1">
      <formula>MOD(ROW(),2)=0</formula>
    </cfRule>
  </conditionalFormatting>
  <conditionalFormatting sqref="KOI7">
    <cfRule type="expression" dxfId="0" priority="4140" stopIfTrue="1">
      <formula>MOD(ROW(),2)=0</formula>
    </cfRule>
  </conditionalFormatting>
  <conditionalFormatting sqref="KQE7:KRS7">
    <cfRule type="expression" dxfId="0" priority="4896" stopIfTrue="1">
      <formula>MOD(ROW(),2)=0</formula>
    </cfRule>
  </conditionalFormatting>
  <conditionalFormatting sqref="KXT7">
    <cfRule type="expression" dxfId="0" priority="4512" stopIfTrue="1">
      <formula>MOD(ROW(),2)=0</formula>
    </cfRule>
  </conditionalFormatting>
  <conditionalFormatting sqref="KYE7">
    <cfRule type="expression" dxfId="0" priority="4134" stopIfTrue="1">
      <formula>MOD(ROW(),2)=0</formula>
    </cfRule>
  </conditionalFormatting>
  <conditionalFormatting sqref="LAA7:LBO7">
    <cfRule type="expression" dxfId="0" priority="4890" stopIfTrue="1">
      <formula>MOD(ROW(),2)=0</formula>
    </cfRule>
  </conditionalFormatting>
  <conditionalFormatting sqref="LHP7">
    <cfRule type="expression" dxfId="0" priority="4506" stopIfTrue="1">
      <formula>MOD(ROW(),2)=0</formula>
    </cfRule>
  </conditionalFormatting>
  <conditionalFormatting sqref="LIA7">
    <cfRule type="expression" dxfId="0" priority="4128" stopIfTrue="1">
      <formula>MOD(ROW(),2)=0</formula>
    </cfRule>
  </conditionalFormatting>
  <conditionalFormatting sqref="LJW7:LLK7">
    <cfRule type="expression" dxfId="0" priority="4884" stopIfTrue="1">
      <formula>MOD(ROW(),2)=0</formula>
    </cfRule>
  </conditionalFormatting>
  <conditionalFormatting sqref="LRL7">
    <cfRule type="expression" dxfId="0" priority="4500" stopIfTrue="1">
      <formula>MOD(ROW(),2)=0</formula>
    </cfRule>
  </conditionalFormatting>
  <conditionalFormatting sqref="LRW7">
    <cfRule type="expression" dxfId="0" priority="4122" stopIfTrue="1">
      <formula>MOD(ROW(),2)=0</formula>
    </cfRule>
  </conditionalFormatting>
  <conditionalFormatting sqref="LTS7:LVG7">
    <cfRule type="expression" dxfId="0" priority="4878" stopIfTrue="1">
      <formula>MOD(ROW(),2)=0</formula>
    </cfRule>
  </conditionalFormatting>
  <conditionalFormatting sqref="MBH7">
    <cfRule type="expression" dxfId="0" priority="4494" stopIfTrue="1">
      <formula>MOD(ROW(),2)=0</formula>
    </cfRule>
  </conditionalFormatting>
  <conditionalFormatting sqref="MBS7">
    <cfRule type="expression" dxfId="0" priority="4116" stopIfTrue="1">
      <formula>MOD(ROW(),2)=0</formula>
    </cfRule>
  </conditionalFormatting>
  <conditionalFormatting sqref="MDO7:MFC7">
    <cfRule type="expression" dxfId="0" priority="4872" stopIfTrue="1">
      <formula>MOD(ROW(),2)=0</formula>
    </cfRule>
  </conditionalFormatting>
  <conditionalFormatting sqref="MLD7">
    <cfRule type="expression" dxfId="0" priority="4488" stopIfTrue="1">
      <formula>MOD(ROW(),2)=0</formula>
    </cfRule>
  </conditionalFormatting>
  <conditionalFormatting sqref="MLO7">
    <cfRule type="expression" dxfId="0" priority="4110" stopIfTrue="1">
      <formula>MOD(ROW(),2)=0</formula>
    </cfRule>
  </conditionalFormatting>
  <conditionalFormatting sqref="MNK7:MOY7">
    <cfRule type="expression" dxfId="0" priority="4866" stopIfTrue="1">
      <formula>MOD(ROW(),2)=0</formula>
    </cfRule>
  </conditionalFormatting>
  <conditionalFormatting sqref="MUZ7">
    <cfRule type="expression" dxfId="0" priority="4482" stopIfTrue="1">
      <formula>MOD(ROW(),2)=0</formula>
    </cfRule>
  </conditionalFormatting>
  <conditionalFormatting sqref="MVK7">
    <cfRule type="expression" dxfId="0" priority="4104" stopIfTrue="1">
      <formula>MOD(ROW(),2)=0</formula>
    </cfRule>
  </conditionalFormatting>
  <conditionalFormatting sqref="MXG7:MYU7">
    <cfRule type="expression" dxfId="0" priority="4860" stopIfTrue="1">
      <formula>MOD(ROW(),2)=0</formula>
    </cfRule>
  </conditionalFormatting>
  <conditionalFormatting sqref="NEV7">
    <cfRule type="expression" dxfId="0" priority="4476" stopIfTrue="1">
      <formula>MOD(ROW(),2)=0</formula>
    </cfRule>
  </conditionalFormatting>
  <conditionalFormatting sqref="NFG7">
    <cfRule type="expression" dxfId="0" priority="4098" stopIfTrue="1">
      <formula>MOD(ROW(),2)=0</formula>
    </cfRule>
  </conditionalFormatting>
  <conditionalFormatting sqref="NHC7:NIQ7">
    <cfRule type="expression" dxfId="0" priority="4854" stopIfTrue="1">
      <formula>MOD(ROW(),2)=0</formula>
    </cfRule>
  </conditionalFormatting>
  <conditionalFormatting sqref="NOR7">
    <cfRule type="expression" dxfId="0" priority="4470" stopIfTrue="1">
      <formula>MOD(ROW(),2)=0</formula>
    </cfRule>
  </conditionalFormatting>
  <conditionalFormatting sqref="NPC7">
    <cfRule type="expression" dxfId="0" priority="4092" stopIfTrue="1">
      <formula>MOD(ROW(),2)=0</formula>
    </cfRule>
  </conditionalFormatting>
  <conditionalFormatting sqref="NQY7:NSM7">
    <cfRule type="expression" dxfId="0" priority="4848" stopIfTrue="1">
      <formula>MOD(ROW(),2)=0</formula>
    </cfRule>
  </conditionalFormatting>
  <conditionalFormatting sqref="NYN7">
    <cfRule type="expression" dxfId="0" priority="4464" stopIfTrue="1">
      <formula>MOD(ROW(),2)=0</formula>
    </cfRule>
  </conditionalFormatting>
  <conditionalFormatting sqref="NYY7">
    <cfRule type="expression" dxfId="0" priority="4086" stopIfTrue="1">
      <formula>MOD(ROW(),2)=0</formula>
    </cfRule>
  </conditionalFormatting>
  <conditionalFormatting sqref="OAU7:OCI7">
    <cfRule type="expression" dxfId="0" priority="4842" stopIfTrue="1">
      <formula>MOD(ROW(),2)=0</formula>
    </cfRule>
  </conditionalFormatting>
  <conditionalFormatting sqref="OIJ7">
    <cfRule type="expression" dxfId="0" priority="4458" stopIfTrue="1">
      <formula>MOD(ROW(),2)=0</formula>
    </cfRule>
  </conditionalFormatting>
  <conditionalFormatting sqref="OIU7">
    <cfRule type="expression" dxfId="0" priority="4080" stopIfTrue="1">
      <formula>MOD(ROW(),2)=0</formula>
    </cfRule>
  </conditionalFormatting>
  <conditionalFormatting sqref="OKQ7:OME7">
    <cfRule type="expression" dxfId="0" priority="4836" stopIfTrue="1">
      <formula>MOD(ROW(),2)=0</formula>
    </cfRule>
  </conditionalFormatting>
  <conditionalFormatting sqref="OSF7">
    <cfRule type="expression" dxfId="0" priority="4452" stopIfTrue="1">
      <formula>MOD(ROW(),2)=0</formula>
    </cfRule>
  </conditionalFormatting>
  <conditionalFormatting sqref="OSQ7">
    <cfRule type="expression" dxfId="0" priority="4074" stopIfTrue="1">
      <formula>MOD(ROW(),2)=0</formula>
    </cfRule>
  </conditionalFormatting>
  <conditionalFormatting sqref="OUM7:OWA7">
    <cfRule type="expression" dxfId="0" priority="4830" stopIfTrue="1">
      <formula>MOD(ROW(),2)=0</formula>
    </cfRule>
  </conditionalFormatting>
  <conditionalFormatting sqref="PCB7">
    <cfRule type="expression" dxfId="0" priority="4446" stopIfTrue="1">
      <formula>MOD(ROW(),2)=0</formula>
    </cfRule>
  </conditionalFormatting>
  <conditionalFormatting sqref="PCM7">
    <cfRule type="expression" dxfId="0" priority="4068" stopIfTrue="1">
      <formula>MOD(ROW(),2)=0</formula>
    </cfRule>
  </conditionalFormatting>
  <conditionalFormatting sqref="PEI7:PFW7">
    <cfRule type="expression" dxfId="0" priority="4824" stopIfTrue="1">
      <formula>MOD(ROW(),2)=0</formula>
    </cfRule>
  </conditionalFormatting>
  <conditionalFormatting sqref="PLX7">
    <cfRule type="expression" dxfId="0" priority="4440" stopIfTrue="1">
      <formula>MOD(ROW(),2)=0</formula>
    </cfRule>
  </conditionalFormatting>
  <conditionalFormatting sqref="PMI7">
    <cfRule type="expression" dxfId="0" priority="4062" stopIfTrue="1">
      <formula>MOD(ROW(),2)=0</formula>
    </cfRule>
  </conditionalFormatting>
  <conditionalFormatting sqref="POE7:PPS7">
    <cfRule type="expression" dxfId="0" priority="4818" stopIfTrue="1">
      <formula>MOD(ROW(),2)=0</formula>
    </cfRule>
  </conditionalFormatting>
  <conditionalFormatting sqref="PVT7">
    <cfRule type="expression" dxfId="0" priority="4434" stopIfTrue="1">
      <formula>MOD(ROW(),2)=0</formula>
    </cfRule>
  </conditionalFormatting>
  <conditionalFormatting sqref="PWE7">
    <cfRule type="expression" dxfId="0" priority="4056" stopIfTrue="1">
      <formula>MOD(ROW(),2)=0</formula>
    </cfRule>
  </conditionalFormatting>
  <conditionalFormatting sqref="PYA7:PZO7">
    <cfRule type="expression" dxfId="0" priority="4812" stopIfTrue="1">
      <formula>MOD(ROW(),2)=0</formula>
    </cfRule>
  </conditionalFormatting>
  <conditionalFormatting sqref="QFP7">
    <cfRule type="expression" dxfId="0" priority="4428" stopIfTrue="1">
      <formula>MOD(ROW(),2)=0</formula>
    </cfRule>
  </conditionalFormatting>
  <conditionalFormatting sqref="QGA7">
    <cfRule type="expression" dxfId="0" priority="4050" stopIfTrue="1">
      <formula>MOD(ROW(),2)=0</formula>
    </cfRule>
  </conditionalFormatting>
  <conditionalFormatting sqref="QHW7:QJK7">
    <cfRule type="expression" dxfId="0" priority="4806" stopIfTrue="1">
      <formula>MOD(ROW(),2)=0</formula>
    </cfRule>
  </conditionalFormatting>
  <conditionalFormatting sqref="QPL7">
    <cfRule type="expression" dxfId="0" priority="4422" stopIfTrue="1">
      <formula>MOD(ROW(),2)=0</formula>
    </cfRule>
  </conditionalFormatting>
  <conditionalFormatting sqref="QPW7">
    <cfRule type="expression" dxfId="0" priority="4044" stopIfTrue="1">
      <formula>MOD(ROW(),2)=0</formula>
    </cfRule>
  </conditionalFormatting>
  <conditionalFormatting sqref="QRS7:QTG7">
    <cfRule type="expression" dxfId="0" priority="4800" stopIfTrue="1">
      <formula>MOD(ROW(),2)=0</formula>
    </cfRule>
  </conditionalFormatting>
  <conditionalFormatting sqref="QZH7">
    <cfRule type="expression" dxfId="0" priority="4416" stopIfTrue="1">
      <formula>MOD(ROW(),2)=0</formula>
    </cfRule>
  </conditionalFormatting>
  <conditionalFormatting sqref="QZS7">
    <cfRule type="expression" dxfId="0" priority="4038" stopIfTrue="1">
      <formula>MOD(ROW(),2)=0</formula>
    </cfRule>
  </conditionalFormatting>
  <conditionalFormatting sqref="RBO7:RDC7">
    <cfRule type="expression" dxfId="0" priority="4794" stopIfTrue="1">
      <formula>MOD(ROW(),2)=0</formula>
    </cfRule>
  </conditionalFormatting>
  <conditionalFormatting sqref="RJD7">
    <cfRule type="expression" dxfId="0" priority="4410" stopIfTrue="1">
      <formula>MOD(ROW(),2)=0</formula>
    </cfRule>
  </conditionalFormatting>
  <conditionalFormatting sqref="RJO7">
    <cfRule type="expression" dxfId="0" priority="4032" stopIfTrue="1">
      <formula>MOD(ROW(),2)=0</formula>
    </cfRule>
  </conditionalFormatting>
  <conditionalFormatting sqref="RLK7:RMY7">
    <cfRule type="expression" dxfId="0" priority="4788" stopIfTrue="1">
      <formula>MOD(ROW(),2)=0</formula>
    </cfRule>
  </conditionalFormatting>
  <conditionalFormatting sqref="RSZ7">
    <cfRule type="expression" dxfId="0" priority="4404" stopIfTrue="1">
      <formula>MOD(ROW(),2)=0</formula>
    </cfRule>
  </conditionalFormatting>
  <conditionalFormatting sqref="RTK7">
    <cfRule type="expression" dxfId="0" priority="4026" stopIfTrue="1">
      <formula>MOD(ROW(),2)=0</formula>
    </cfRule>
  </conditionalFormatting>
  <conditionalFormatting sqref="RVG7:RWU7">
    <cfRule type="expression" dxfId="0" priority="4782" stopIfTrue="1">
      <formula>MOD(ROW(),2)=0</formula>
    </cfRule>
  </conditionalFormatting>
  <conditionalFormatting sqref="SCV7">
    <cfRule type="expression" dxfId="0" priority="4398" stopIfTrue="1">
      <formula>MOD(ROW(),2)=0</formula>
    </cfRule>
  </conditionalFormatting>
  <conditionalFormatting sqref="SDG7">
    <cfRule type="expression" dxfId="0" priority="4020" stopIfTrue="1">
      <formula>MOD(ROW(),2)=0</formula>
    </cfRule>
  </conditionalFormatting>
  <conditionalFormatting sqref="SFC7:SGQ7">
    <cfRule type="expression" dxfId="0" priority="4776" stopIfTrue="1">
      <formula>MOD(ROW(),2)=0</formula>
    </cfRule>
  </conditionalFormatting>
  <conditionalFormatting sqref="SMR7">
    <cfRule type="expression" dxfId="0" priority="4392" stopIfTrue="1">
      <formula>MOD(ROW(),2)=0</formula>
    </cfRule>
  </conditionalFormatting>
  <conditionalFormatting sqref="SNC7">
    <cfRule type="expression" dxfId="0" priority="4014" stopIfTrue="1">
      <formula>MOD(ROW(),2)=0</formula>
    </cfRule>
  </conditionalFormatting>
  <conditionalFormatting sqref="SOY7:SQM7">
    <cfRule type="expression" dxfId="0" priority="4770" stopIfTrue="1">
      <formula>MOD(ROW(),2)=0</formula>
    </cfRule>
  </conditionalFormatting>
  <conditionalFormatting sqref="SWN7">
    <cfRule type="expression" dxfId="0" priority="4386" stopIfTrue="1">
      <formula>MOD(ROW(),2)=0</formula>
    </cfRule>
  </conditionalFormatting>
  <conditionalFormatting sqref="SWY7">
    <cfRule type="expression" dxfId="0" priority="4008" stopIfTrue="1">
      <formula>MOD(ROW(),2)=0</formula>
    </cfRule>
  </conditionalFormatting>
  <conditionalFormatting sqref="SYU7:TAI7">
    <cfRule type="expression" dxfId="0" priority="4764" stopIfTrue="1">
      <formula>MOD(ROW(),2)=0</formula>
    </cfRule>
  </conditionalFormatting>
  <conditionalFormatting sqref="TGJ7">
    <cfRule type="expression" dxfId="0" priority="4380" stopIfTrue="1">
      <formula>MOD(ROW(),2)=0</formula>
    </cfRule>
  </conditionalFormatting>
  <conditionalFormatting sqref="TGU7">
    <cfRule type="expression" dxfId="0" priority="4002" stopIfTrue="1">
      <formula>MOD(ROW(),2)=0</formula>
    </cfRule>
  </conditionalFormatting>
  <conditionalFormatting sqref="TIQ7:TKE7">
    <cfRule type="expression" dxfId="0" priority="4758" stopIfTrue="1">
      <formula>MOD(ROW(),2)=0</formula>
    </cfRule>
  </conditionalFormatting>
  <conditionalFormatting sqref="TQF7">
    <cfRule type="expression" dxfId="0" priority="4374" stopIfTrue="1">
      <formula>MOD(ROW(),2)=0</formula>
    </cfRule>
  </conditionalFormatting>
  <conditionalFormatting sqref="TQQ7">
    <cfRule type="expression" dxfId="0" priority="3996" stopIfTrue="1">
      <formula>MOD(ROW(),2)=0</formula>
    </cfRule>
  </conditionalFormatting>
  <conditionalFormatting sqref="TSM7:TUA7">
    <cfRule type="expression" dxfId="0" priority="4752" stopIfTrue="1">
      <formula>MOD(ROW(),2)=0</formula>
    </cfRule>
  </conditionalFormatting>
  <conditionalFormatting sqref="UAB7">
    <cfRule type="expression" dxfId="0" priority="4368" stopIfTrue="1">
      <formula>MOD(ROW(),2)=0</formula>
    </cfRule>
  </conditionalFormatting>
  <conditionalFormatting sqref="UAM7">
    <cfRule type="expression" dxfId="0" priority="3990" stopIfTrue="1">
      <formula>MOD(ROW(),2)=0</formula>
    </cfRule>
  </conditionalFormatting>
  <conditionalFormatting sqref="UCI7:UDW7">
    <cfRule type="expression" dxfId="0" priority="4746" stopIfTrue="1">
      <formula>MOD(ROW(),2)=0</formula>
    </cfRule>
  </conditionalFormatting>
  <conditionalFormatting sqref="UJX7">
    <cfRule type="expression" dxfId="0" priority="4362" stopIfTrue="1">
      <formula>MOD(ROW(),2)=0</formula>
    </cfRule>
  </conditionalFormatting>
  <conditionalFormatting sqref="UKI7">
    <cfRule type="expression" dxfId="0" priority="3984" stopIfTrue="1">
      <formula>MOD(ROW(),2)=0</formula>
    </cfRule>
  </conditionalFormatting>
  <conditionalFormatting sqref="UME7:UNS7">
    <cfRule type="expression" dxfId="0" priority="4740" stopIfTrue="1">
      <formula>MOD(ROW(),2)=0</formula>
    </cfRule>
  </conditionalFormatting>
  <conditionalFormatting sqref="UTT7">
    <cfRule type="expression" dxfId="0" priority="4356" stopIfTrue="1">
      <formula>MOD(ROW(),2)=0</formula>
    </cfRule>
  </conditionalFormatting>
  <conditionalFormatting sqref="UUE7">
    <cfRule type="expression" dxfId="0" priority="3978" stopIfTrue="1">
      <formula>MOD(ROW(),2)=0</formula>
    </cfRule>
  </conditionalFormatting>
  <conditionalFormatting sqref="UWA7:UXO7">
    <cfRule type="expression" dxfId="0" priority="4734" stopIfTrue="1">
      <formula>MOD(ROW(),2)=0</formula>
    </cfRule>
  </conditionalFormatting>
  <conditionalFormatting sqref="VDP7">
    <cfRule type="expression" dxfId="0" priority="4350" stopIfTrue="1">
      <formula>MOD(ROW(),2)=0</formula>
    </cfRule>
  </conditionalFormatting>
  <conditionalFormatting sqref="VEA7">
    <cfRule type="expression" dxfId="0" priority="3972" stopIfTrue="1">
      <formula>MOD(ROW(),2)=0</formula>
    </cfRule>
  </conditionalFormatting>
  <conditionalFormatting sqref="VFW7:VHK7">
    <cfRule type="expression" dxfId="0" priority="4728" stopIfTrue="1">
      <formula>MOD(ROW(),2)=0</formula>
    </cfRule>
  </conditionalFormatting>
  <conditionalFormatting sqref="VNL7">
    <cfRule type="expression" dxfId="0" priority="4344" stopIfTrue="1">
      <formula>MOD(ROW(),2)=0</formula>
    </cfRule>
  </conditionalFormatting>
  <conditionalFormatting sqref="VNW7">
    <cfRule type="expression" dxfId="0" priority="3966" stopIfTrue="1">
      <formula>MOD(ROW(),2)=0</formula>
    </cfRule>
  </conditionalFormatting>
  <conditionalFormatting sqref="VPS7:VRG7">
    <cfRule type="expression" dxfId="0" priority="4722" stopIfTrue="1">
      <formula>MOD(ROW(),2)=0</formula>
    </cfRule>
  </conditionalFormatting>
  <conditionalFormatting sqref="VXH7">
    <cfRule type="expression" dxfId="0" priority="4338" stopIfTrue="1">
      <formula>MOD(ROW(),2)=0</formula>
    </cfRule>
  </conditionalFormatting>
  <conditionalFormatting sqref="VXS7">
    <cfRule type="expression" dxfId="0" priority="3960" stopIfTrue="1">
      <formula>MOD(ROW(),2)=0</formula>
    </cfRule>
  </conditionalFormatting>
  <conditionalFormatting sqref="VZO7:WBC7">
    <cfRule type="expression" dxfId="0" priority="4716" stopIfTrue="1">
      <formula>MOD(ROW(),2)=0</formula>
    </cfRule>
  </conditionalFormatting>
  <conditionalFormatting sqref="WHD7">
    <cfRule type="expression" dxfId="0" priority="4332" stopIfTrue="1">
      <formula>MOD(ROW(),2)=0</formula>
    </cfRule>
  </conditionalFormatting>
  <conditionalFormatting sqref="WHO7">
    <cfRule type="expression" dxfId="0" priority="3954" stopIfTrue="1">
      <formula>MOD(ROW(),2)=0</formula>
    </cfRule>
  </conditionalFormatting>
  <conditionalFormatting sqref="WJK7:WKY7">
    <cfRule type="expression" dxfId="0" priority="4710" stopIfTrue="1">
      <formula>MOD(ROW(),2)=0</formula>
    </cfRule>
  </conditionalFormatting>
  <conditionalFormatting sqref="WQZ7">
    <cfRule type="expression" dxfId="0" priority="4326" stopIfTrue="1">
      <formula>MOD(ROW(),2)=0</formula>
    </cfRule>
  </conditionalFormatting>
  <conditionalFormatting sqref="WRK7">
    <cfRule type="expression" dxfId="0" priority="3948" stopIfTrue="1">
      <formula>MOD(ROW(),2)=0</formula>
    </cfRule>
  </conditionalFormatting>
  <conditionalFormatting sqref="WTG7:WUU7">
    <cfRule type="expression" dxfId="0" priority="4704" stopIfTrue="1">
      <formula>MOD(ROW(),2)=0</formula>
    </cfRule>
  </conditionalFormatting>
  <conditionalFormatting sqref="E8">
    <cfRule type="expression" dxfId="0" priority="3941" stopIfTrue="1">
      <formula>MOD(ROW(),2)=0</formula>
    </cfRule>
  </conditionalFormatting>
  <conditionalFormatting sqref="H8">
    <cfRule type="expression" dxfId="0" priority="47" stopIfTrue="1">
      <formula>MOD(ROW(),2)=0</formula>
    </cfRule>
  </conditionalFormatting>
  <conditionalFormatting sqref="L8">
    <cfRule type="expression" dxfId="0" priority="851" stopIfTrue="1">
      <formula>MOD(ROW(),2)=0</formula>
    </cfRule>
  </conditionalFormatting>
  <conditionalFormatting sqref="EN8">
    <cfRule type="expression" dxfId="0" priority="4697" stopIfTrue="1">
      <formula>MOD(ROW(),2)=0</formula>
    </cfRule>
  </conditionalFormatting>
  <conditionalFormatting sqref="EY8">
    <cfRule type="expression" dxfId="0" priority="4319" stopIfTrue="1">
      <formula>MOD(ROW(),2)=0</formula>
    </cfRule>
  </conditionalFormatting>
  <conditionalFormatting sqref="GU8:II8">
    <cfRule type="expression" dxfId="0" priority="5075" stopIfTrue="1">
      <formula>MOD(ROW(),2)=0</formula>
    </cfRule>
  </conditionalFormatting>
  <conditionalFormatting sqref="OJ8">
    <cfRule type="expression" dxfId="0" priority="4691" stopIfTrue="1">
      <formula>MOD(ROW(),2)=0</formula>
    </cfRule>
  </conditionalFormatting>
  <conditionalFormatting sqref="OU8">
    <cfRule type="expression" dxfId="0" priority="4313" stopIfTrue="1">
      <formula>MOD(ROW(),2)=0</formula>
    </cfRule>
  </conditionalFormatting>
  <conditionalFormatting sqref="QQ8:SE8">
    <cfRule type="expression" dxfId="0" priority="5069" stopIfTrue="1">
      <formula>MOD(ROW(),2)=0</formula>
    </cfRule>
  </conditionalFormatting>
  <conditionalFormatting sqref="YF8">
    <cfRule type="expression" dxfId="0" priority="4685" stopIfTrue="1">
      <formula>MOD(ROW(),2)=0</formula>
    </cfRule>
  </conditionalFormatting>
  <conditionalFormatting sqref="YQ8">
    <cfRule type="expression" dxfId="0" priority="4307" stopIfTrue="1">
      <formula>MOD(ROW(),2)=0</formula>
    </cfRule>
  </conditionalFormatting>
  <conditionalFormatting sqref="AAM8:ACA8">
    <cfRule type="expression" dxfId="0" priority="5063" stopIfTrue="1">
      <formula>MOD(ROW(),2)=0</formula>
    </cfRule>
  </conditionalFormatting>
  <conditionalFormatting sqref="AIB8">
    <cfRule type="expression" dxfId="0" priority="4679" stopIfTrue="1">
      <formula>MOD(ROW(),2)=0</formula>
    </cfRule>
  </conditionalFormatting>
  <conditionalFormatting sqref="AIM8">
    <cfRule type="expression" dxfId="0" priority="4301" stopIfTrue="1">
      <formula>MOD(ROW(),2)=0</formula>
    </cfRule>
  </conditionalFormatting>
  <conditionalFormatting sqref="AKI8:ALW8">
    <cfRule type="expression" dxfId="0" priority="5057" stopIfTrue="1">
      <formula>MOD(ROW(),2)=0</formula>
    </cfRule>
  </conditionalFormatting>
  <conditionalFormatting sqref="ARX8">
    <cfRule type="expression" dxfId="0" priority="4673" stopIfTrue="1">
      <formula>MOD(ROW(),2)=0</formula>
    </cfRule>
  </conditionalFormatting>
  <conditionalFormatting sqref="ASI8">
    <cfRule type="expression" dxfId="0" priority="4295" stopIfTrue="1">
      <formula>MOD(ROW(),2)=0</formula>
    </cfRule>
  </conditionalFormatting>
  <conditionalFormatting sqref="AUE8:AVS8">
    <cfRule type="expression" dxfId="0" priority="5051" stopIfTrue="1">
      <formula>MOD(ROW(),2)=0</formula>
    </cfRule>
  </conditionalFormatting>
  <conditionalFormatting sqref="BBT8">
    <cfRule type="expression" dxfId="0" priority="4667" stopIfTrue="1">
      <formula>MOD(ROW(),2)=0</formula>
    </cfRule>
  </conditionalFormatting>
  <conditionalFormatting sqref="BCE8">
    <cfRule type="expression" dxfId="0" priority="4289" stopIfTrue="1">
      <formula>MOD(ROW(),2)=0</formula>
    </cfRule>
  </conditionalFormatting>
  <conditionalFormatting sqref="BEA8:BFO8">
    <cfRule type="expression" dxfId="0" priority="5045" stopIfTrue="1">
      <formula>MOD(ROW(),2)=0</formula>
    </cfRule>
  </conditionalFormatting>
  <conditionalFormatting sqref="BLP8">
    <cfRule type="expression" dxfId="0" priority="4661" stopIfTrue="1">
      <formula>MOD(ROW(),2)=0</formula>
    </cfRule>
  </conditionalFormatting>
  <conditionalFormatting sqref="BMA8">
    <cfRule type="expression" dxfId="0" priority="4283" stopIfTrue="1">
      <formula>MOD(ROW(),2)=0</formula>
    </cfRule>
  </conditionalFormatting>
  <conditionalFormatting sqref="BNW8:BPK8">
    <cfRule type="expression" dxfId="0" priority="5039" stopIfTrue="1">
      <formula>MOD(ROW(),2)=0</formula>
    </cfRule>
  </conditionalFormatting>
  <conditionalFormatting sqref="BVL8">
    <cfRule type="expression" dxfId="0" priority="4655" stopIfTrue="1">
      <formula>MOD(ROW(),2)=0</formula>
    </cfRule>
  </conditionalFormatting>
  <conditionalFormatting sqref="BVW8">
    <cfRule type="expression" dxfId="0" priority="4277" stopIfTrue="1">
      <formula>MOD(ROW(),2)=0</formula>
    </cfRule>
  </conditionalFormatting>
  <conditionalFormatting sqref="BXS8:BZG8">
    <cfRule type="expression" dxfId="0" priority="5033" stopIfTrue="1">
      <formula>MOD(ROW(),2)=0</formula>
    </cfRule>
  </conditionalFormatting>
  <conditionalFormatting sqref="CFH8">
    <cfRule type="expression" dxfId="0" priority="4649" stopIfTrue="1">
      <formula>MOD(ROW(),2)=0</formula>
    </cfRule>
  </conditionalFormatting>
  <conditionalFormatting sqref="CFS8">
    <cfRule type="expression" dxfId="0" priority="4271" stopIfTrue="1">
      <formula>MOD(ROW(),2)=0</formula>
    </cfRule>
  </conditionalFormatting>
  <conditionalFormatting sqref="CHO8:CJC8">
    <cfRule type="expression" dxfId="0" priority="5027" stopIfTrue="1">
      <formula>MOD(ROW(),2)=0</formula>
    </cfRule>
  </conditionalFormatting>
  <conditionalFormatting sqref="CPD8">
    <cfRule type="expression" dxfId="0" priority="4643" stopIfTrue="1">
      <formula>MOD(ROW(),2)=0</formula>
    </cfRule>
  </conditionalFormatting>
  <conditionalFormatting sqref="CPO8">
    <cfRule type="expression" dxfId="0" priority="4265" stopIfTrue="1">
      <formula>MOD(ROW(),2)=0</formula>
    </cfRule>
  </conditionalFormatting>
  <conditionalFormatting sqref="CRK8:CSY8">
    <cfRule type="expression" dxfId="0" priority="5021" stopIfTrue="1">
      <formula>MOD(ROW(),2)=0</formula>
    </cfRule>
  </conditionalFormatting>
  <conditionalFormatting sqref="CYZ8">
    <cfRule type="expression" dxfId="0" priority="4637" stopIfTrue="1">
      <formula>MOD(ROW(),2)=0</formula>
    </cfRule>
  </conditionalFormatting>
  <conditionalFormatting sqref="CZK8">
    <cfRule type="expression" dxfId="0" priority="4259" stopIfTrue="1">
      <formula>MOD(ROW(),2)=0</formula>
    </cfRule>
  </conditionalFormatting>
  <conditionalFormatting sqref="DBG8:DCU8">
    <cfRule type="expression" dxfId="0" priority="5015" stopIfTrue="1">
      <formula>MOD(ROW(),2)=0</formula>
    </cfRule>
  </conditionalFormatting>
  <conditionalFormatting sqref="DIV8">
    <cfRule type="expression" dxfId="0" priority="4631" stopIfTrue="1">
      <formula>MOD(ROW(),2)=0</formula>
    </cfRule>
  </conditionalFormatting>
  <conditionalFormatting sqref="DJG8">
    <cfRule type="expression" dxfId="0" priority="4253" stopIfTrue="1">
      <formula>MOD(ROW(),2)=0</formula>
    </cfRule>
  </conditionalFormatting>
  <conditionalFormatting sqref="DLC8:DMQ8">
    <cfRule type="expression" dxfId="0" priority="5009" stopIfTrue="1">
      <formula>MOD(ROW(),2)=0</formula>
    </cfRule>
  </conditionalFormatting>
  <conditionalFormatting sqref="DSR8">
    <cfRule type="expression" dxfId="0" priority="4625" stopIfTrue="1">
      <formula>MOD(ROW(),2)=0</formula>
    </cfRule>
  </conditionalFormatting>
  <conditionalFormatting sqref="DTC8">
    <cfRule type="expression" dxfId="0" priority="4247" stopIfTrue="1">
      <formula>MOD(ROW(),2)=0</formula>
    </cfRule>
  </conditionalFormatting>
  <conditionalFormatting sqref="DUY8:DWM8">
    <cfRule type="expression" dxfId="0" priority="5003" stopIfTrue="1">
      <formula>MOD(ROW(),2)=0</formula>
    </cfRule>
  </conditionalFormatting>
  <conditionalFormatting sqref="ECN8">
    <cfRule type="expression" dxfId="0" priority="4619" stopIfTrue="1">
      <formula>MOD(ROW(),2)=0</formula>
    </cfRule>
  </conditionalFormatting>
  <conditionalFormatting sqref="ECY8">
    <cfRule type="expression" dxfId="0" priority="4241" stopIfTrue="1">
      <formula>MOD(ROW(),2)=0</formula>
    </cfRule>
  </conditionalFormatting>
  <conditionalFormatting sqref="EEU8:EGI8">
    <cfRule type="expression" dxfId="0" priority="4997" stopIfTrue="1">
      <formula>MOD(ROW(),2)=0</formula>
    </cfRule>
  </conditionalFormatting>
  <conditionalFormatting sqref="EMJ8">
    <cfRule type="expression" dxfId="0" priority="4613" stopIfTrue="1">
      <formula>MOD(ROW(),2)=0</formula>
    </cfRule>
  </conditionalFormatting>
  <conditionalFormatting sqref="EMU8">
    <cfRule type="expression" dxfId="0" priority="4235" stopIfTrue="1">
      <formula>MOD(ROW(),2)=0</formula>
    </cfRule>
  </conditionalFormatting>
  <conditionalFormatting sqref="EOQ8:EQE8">
    <cfRule type="expression" dxfId="0" priority="4991" stopIfTrue="1">
      <formula>MOD(ROW(),2)=0</formula>
    </cfRule>
  </conditionalFormatting>
  <conditionalFormatting sqref="EWF8">
    <cfRule type="expression" dxfId="0" priority="4607" stopIfTrue="1">
      <formula>MOD(ROW(),2)=0</formula>
    </cfRule>
  </conditionalFormatting>
  <conditionalFormatting sqref="EWQ8">
    <cfRule type="expression" dxfId="0" priority="4229" stopIfTrue="1">
      <formula>MOD(ROW(),2)=0</formula>
    </cfRule>
  </conditionalFormatting>
  <conditionalFormatting sqref="EYM8:FAA8">
    <cfRule type="expression" dxfId="0" priority="4985" stopIfTrue="1">
      <formula>MOD(ROW(),2)=0</formula>
    </cfRule>
  </conditionalFormatting>
  <conditionalFormatting sqref="FGB8">
    <cfRule type="expression" dxfId="0" priority="4601" stopIfTrue="1">
      <formula>MOD(ROW(),2)=0</formula>
    </cfRule>
  </conditionalFormatting>
  <conditionalFormatting sqref="FGM8">
    <cfRule type="expression" dxfId="0" priority="4223" stopIfTrue="1">
      <formula>MOD(ROW(),2)=0</formula>
    </cfRule>
  </conditionalFormatting>
  <conditionalFormatting sqref="FII8:FJW8">
    <cfRule type="expression" dxfId="0" priority="4979" stopIfTrue="1">
      <formula>MOD(ROW(),2)=0</formula>
    </cfRule>
  </conditionalFormatting>
  <conditionalFormatting sqref="FPX8">
    <cfRule type="expression" dxfId="0" priority="4595" stopIfTrue="1">
      <formula>MOD(ROW(),2)=0</formula>
    </cfRule>
  </conditionalFormatting>
  <conditionalFormatting sqref="FQI8">
    <cfRule type="expression" dxfId="0" priority="4217" stopIfTrue="1">
      <formula>MOD(ROW(),2)=0</formula>
    </cfRule>
  </conditionalFormatting>
  <conditionalFormatting sqref="FSE8:FTS8">
    <cfRule type="expression" dxfId="0" priority="4973" stopIfTrue="1">
      <formula>MOD(ROW(),2)=0</formula>
    </cfRule>
  </conditionalFormatting>
  <conditionalFormatting sqref="FZT8">
    <cfRule type="expression" dxfId="0" priority="4589" stopIfTrue="1">
      <formula>MOD(ROW(),2)=0</formula>
    </cfRule>
  </conditionalFormatting>
  <conditionalFormatting sqref="GAE8">
    <cfRule type="expression" dxfId="0" priority="4211" stopIfTrue="1">
      <formula>MOD(ROW(),2)=0</formula>
    </cfRule>
  </conditionalFormatting>
  <conditionalFormatting sqref="GCA8:GDO8">
    <cfRule type="expression" dxfId="0" priority="4967" stopIfTrue="1">
      <formula>MOD(ROW(),2)=0</formula>
    </cfRule>
  </conditionalFormatting>
  <conditionalFormatting sqref="GJP8">
    <cfRule type="expression" dxfId="0" priority="4583" stopIfTrue="1">
      <formula>MOD(ROW(),2)=0</formula>
    </cfRule>
  </conditionalFormatting>
  <conditionalFormatting sqref="GKA8">
    <cfRule type="expression" dxfId="0" priority="4205" stopIfTrue="1">
      <formula>MOD(ROW(),2)=0</formula>
    </cfRule>
  </conditionalFormatting>
  <conditionalFormatting sqref="GLW8:GNK8">
    <cfRule type="expression" dxfId="0" priority="4961" stopIfTrue="1">
      <formula>MOD(ROW(),2)=0</formula>
    </cfRule>
  </conditionalFormatting>
  <conditionalFormatting sqref="GTL8">
    <cfRule type="expression" dxfId="0" priority="4577" stopIfTrue="1">
      <formula>MOD(ROW(),2)=0</formula>
    </cfRule>
  </conditionalFormatting>
  <conditionalFormatting sqref="GTW8">
    <cfRule type="expression" dxfId="0" priority="4199" stopIfTrue="1">
      <formula>MOD(ROW(),2)=0</formula>
    </cfRule>
  </conditionalFormatting>
  <conditionalFormatting sqref="GVS8:GXG8">
    <cfRule type="expression" dxfId="0" priority="4955" stopIfTrue="1">
      <formula>MOD(ROW(),2)=0</formula>
    </cfRule>
  </conditionalFormatting>
  <conditionalFormatting sqref="HDH8">
    <cfRule type="expression" dxfId="0" priority="4571" stopIfTrue="1">
      <formula>MOD(ROW(),2)=0</formula>
    </cfRule>
  </conditionalFormatting>
  <conditionalFormatting sqref="HDS8">
    <cfRule type="expression" dxfId="0" priority="4193" stopIfTrue="1">
      <formula>MOD(ROW(),2)=0</formula>
    </cfRule>
  </conditionalFormatting>
  <conditionalFormatting sqref="HFO8:HHC8">
    <cfRule type="expression" dxfId="0" priority="4949" stopIfTrue="1">
      <formula>MOD(ROW(),2)=0</formula>
    </cfRule>
  </conditionalFormatting>
  <conditionalFormatting sqref="HND8">
    <cfRule type="expression" dxfId="0" priority="4565" stopIfTrue="1">
      <formula>MOD(ROW(),2)=0</formula>
    </cfRule>
  </conditionalFormatting>
  <conditionalFormatting sqref="HNO8">
    <cfRule type="expression" dxfId="0" priority="4187" stopIfTrue="1">
      <formula>MOD(ROW(),2)=0</formula>
    </cfRule>
  </conditionalFormatting>
  <conditionalFormatting sqref="HPK8:HQY8">
    <cfRule type="expression" dxfId="0" priority="4943" stopIfTrue="1">
      <formula>MOD(ROW(),2)=0</formula>
    </cfRule>
  </conditionalFormatting>
  <conditionalFormatting sqref="HWZ8">
    <cfRule type="expression" dxfId="0" priority="4559" stopIfTrue="1">
      <formula>MOD(ROW(),2)=0</formula>
    </cfRule>
  </conditionalFormatting>
  <conditionalFormatting sqref="HXK8">
    <cfRule type="expression" dxfId="0" priority="4181" stopIfTrue="1">
      <formula>MOD(ROW(),2)=0</formula>
    </cfRule>
  </conditionalFormatting>
  <conditionalFormatting sqref="HZG8:IAU8">
    <cfRule type="expression" dxfId="0" priority="4937" stopIfTrue="1">
      <formula>MOD(ROW(),2)=0</formula>
    </cfRule>
  </conditionalFormatting>
  <conditionalFormatting sqref="IGV8">
    <cfRule type="expression" dxfId="0" priority="4553" stopIfTrue="1">
      <formula>MOD(ROW(),2)=0</formula>
    </cfRule>
  </conditionalFormatting>
  <conditionalFormatting sqref="IHG8">
    <cfRule type="expression" dxfId="0" priority="4175" stopIfTrue="1">
      <formula>MOD(ROW(),2)=0</formula>
    </cfRule>
  </conditionalFormatting>
  <conditionalFormatting sqref="IJC8:IKQ8">
    <cfRule type="expression" dxfId="0" priority="4931" stopIfTrue="1">
      <formula>MOD(ROW(),2)=0</formula>
    </cfRule>
  </conditionalFormatting>
  <conditionalFormatting sqref="IQR8">
    <cfRule type="expression" dxfId="0" priority="4547" stopIfTrue="1">
      <formula>MOD(ROW(),2)=0</formula>
    </cfRule>
  </conditionalFormatting>
  <conditionalFormatting sqref="IRC8">
    <cfRule type="expression" dxfId="0" priority="4169" stopIfTrue="1">
      <formula>MOD(ROW(),2)=0</formula>
    </cfRule>
  </conditionalFormatting>
  <conditionalFormatting sqref="ISY8:IUM8">
    <cfRule type="expression" dxfId="0" priority="4925" stopIfTrue="1">
      <formula>MOD(ROW(),2)=0</formula>
    </cfRule>
  </conditionalFormatting>
  <conditionalFormatting sqref="JAN8">
    <cfRule type="expression" dxfId="0" priority="4541" stopIfTrue="1">
      <formula>MOD(ROW(),2)=0</formula>
    </cfRule>
  </conditionalFormatting>
  <conditionalFormatting sqref="JAY8">
    <cfRule type="expression" dxfId="0" priority="4163" stopIfTrue="1">
      <formula>MOD(ROW(),2)=0</formula>
    </cfRule>
  </conditionalFormatting>
  <conditionalFormatting sqref="JCU8:JEI8">
    <cfRule type="expression" dxfId="0" priority="4919" stopIfTrue="1">
      <formula>MOD(ROW(),2)=0</formula>
    </cfRule>
  </conditionalFormatting>
  <conditionalFormatting sqref="JKJ8">
    <cfRule type="expression" dxfId="0" priority="4535" stopIfTrue="1">
      <formula>MOD(ROW(),2)=0</formula>
    </cfRule>
  </conditionalFormatting>
  <conditionalFormatting sqref="JKU8">
    <cfRule type="expression" dxfId="0" priority="4157" stopIfTrue="1">
      <formula>MOD(ROW(),2)=0</formula>
    </cfRule>
  </conditionalFormatting>
  <conditionalFormatting sqref="JMQ8:JOE8">
    <cfRule type="expression" dxfId="0" priority="4913" stopIfTrue="1">
      <formula>MOD(ROW(),2)=0</formula>
    </cfRule>
  </conditionalFormatting>
  <conditionalFormatting sqref="JUF8">
    <cfRule type="expression" dxfId="0" priority="4529" stopIfTrue="1">
      <formula>MOD(ROW(),2)=0</formula>
    </cfRule>
  </conditionalFormatting>
  <conditionalFormatting sqref="JUQ8">
    <cfRule type="expression" dxfId="0" priority="4151" stopIfTrue="1">
      <formula>MOD(ROW(),2)=0</formula>
    </cfRule>
  </conditionalFormatting>
  <conditionalFormatting sqref="JWM8:JYA8">
    <cfRule type="expression" dxfId="0" priority="4907" stopIfTrue="1">
      <formula>MOD(ROW(),2)=0</formula>
    </cfRule>
  </conditionalFormatting>
  <conditionalFormatting sqref="KEB8">
    <cfRule type="expression" dxfId="0" priority="4523" stopIfTrue="1">
      <formula>MOD(ROW(),2)=0</formula>
    </cfRule>
  </conditionalFormatting>
  <conditionalFormatting sqref="KEM8">
    <cfRule type="expression" dxfId="0" priority="4145" stopIfTrue="1">
      <formula>MOD(ROW(),2)=0</formula>
    </cfRule>
  </conditionalFormatting>
  <conditionalFormatting sqref="KGI8:KHW8">
    <cfRule type="expression" dxfId="0" priority="4901" stopIfTrue="1">
      <formula>MOD(ROW(),2)=0</formula>
    </cfRule>
  </conditionalFormatting>
  <conditionalFormatting sqref="KNX8">
    <cfRule type="expression" dxfId="0" priority="4517" stopIfTrue="1">
      <formula>MOD(ROW(),2)=0</formula>
    </cfRule>
  </conditionalFormatting>
  <conditionalFormatting sqref="KOI8">
    <cfRule type="expression" dxfId="0" priority="4139" stopIfTrue="1">
      <formula>MOD(ROW(),2)=0</formula>
    </cfRule>
  </conditionalFormatting>
  <conditionalFormatting sqref="KQE8:KRS8">
    <cfRule type="expression" dxfId="0" priority="4895" stopIfTrue="1">
      <formula>MOD(ROW(),2)=0</formula>
    </cfRule>
  </conditionalFormatting>
  <conditionalFormatting sqref="KXT8">
    <cfRule type="expression" dxfId="0" priority="4511" stopIfTrue="1">
      <formula>MOD(ROW(),2)=0</formula>
    </cfRule>
  </conditionalFormatting>
  <conditionalFormatting sqref="KYE8">
    <cfRule type="expression" dxfId="0" priority="4133" stopIfTrue="1">
      <formula>MOD(ROW(),2)=0</formula>
    </cfRule>
  </conditionalFormatting>
  <conditionalFormatting sqref="LAA8:LBO8">
    <cfRule type="expression" dxfId="0" priority="4889" stopIfTrue="1">
      <formula>MOD(ROW(),2)=0</formula>
    </cfRule>
  </conditionalFormatting>
  <conditionalFormatting sqref="LHP8">
    <cfRule type="expression" dxfId="0" priority="4505" stopIfTrue="1">
      <formula>MOD(ROW(),2)=0</formula>
    </cfRule>
  </conditionalFormatting>
  <conditionalFormatting sqref="LIA8">
    <cfRule type="expression" dxfId="0" priority="4127" stopIfTrue="1">
      <formula>MOD(ROW(),2)=0</formula>
    </cfRule>
  </conditionalFormatting>
  <conditionalFormatting sqref="LJW8:LLK8">
    <cfRule type="expression" dxfId="0" priority="4883" stopIfTrue="1">
      <formula>MOD(ROW(),2)=0</formula>
    </cfRule>
  </conditionalFormatting>
  <conditionalFormatting sqref="LRL8">
    <cfRule type="expression" dxfId="0" priority="4499" stopIfTrue="1">
      <formula>MOD(ROW(),2)=0</formula>
    </cfRule>
  </conditionalFormatting>
  <conditionalFormatting sqref="LRW8">
    <cfRule type="expression" dxfId="0" priority="4121" stopIfTrue="1">
      <formula>MOD(ROW(),2)=0</formula>
    </cfRule>
  </conditionalFormatting>
  <conditionalFormatting sqref="LTS8:LVG8">
    <cfRule type="expression" dxfId="0" priority="4877" stopIfTrue="1">
      <formula>MOD(ROW(),2)=0</formula>
    </cfRule>
  </conditionalFormatting>
  <conditionalFormatting sqref="MBH8">
    <cfRule type="expression" dxfId="0" priority="4493" stopIfTrue="1">
      <formula>MOD(ROW(),2)=0</formula>
    </cfRule>
  </conditionalFormatting>
  <conditionalFormatting sqref="MBS8">
    <cfRule type="expression" dxfId="0" priority="4115" stopIfTrue="1">
      <formula>MOD(ROW(),2)=0</formula>
    </cfRule>
  </conditionalFormatting>
  <conditionalFormatting sqref="MDO8:MFC8">
    <cfRule type="expression" dxfId="0" priority="4871" stopIfTrue="1">
      <formula>MOD(ROW(),2)=0</formula>
    </cfRule>
  </conditionalFormatting>
  <conditionalFormatting sqref="MLD8">
    <cfRule type="expression" dxfId="0" priority="4487" stopIfTrue="1">
      <formula>MOD(ROW(),2)=0</formula>
    </cfRule>
  </conditionalFormatting>
  <conditionalFormatting sqref="MLO8">
    <cfRule type="expression" dxfId="0" priority="4109" stopIfTrue="1">
      <formula>MOD(ROW(),2)=0</formula>
    </cfRule>
  </conditionalFormatting>
  <conditionalFormatting sqref="MNK8:MOY8">
    <cfRule type="expression" dxfId="0" priority="4865" stopIfTrue="1">
      <formula>MOD(ROW(),2)=0</formula>
    </cfRule>
  </conditionalFormatting>
  <conditionalFormatting sqref="MUZ8">
    <cfRule type="expression" dxfId="0" priority="4481" stopIfTrue="1">
      <formula>MOD(ROW(),2)=0</formula>
    </cfRule>
  </conditionalFormatting>
  <conditionalFormatting sqref="MVK8">
    <cfRule type="expression" dxfId="0" priority="4103" stopIfTrue="1">
      <formula>MOD(ROW(),2)=0</formula>
    </cfRule>
  </conditionalFormatting>
  <conditionalFormatting sqref="MXG8:MYU8">
    <cfRule type="expression" dxfId="0" priority="4859" stopIfTrue="1">
      <formula>MOD(ROW(),2)=0</formula>
    </cfRule>
  </conditionalFormatting>
  <conditionalFormatting sqref="NEV8">
    <cfRule type="expression" dxfId="0" priority="4475" stopIfTrue="1">
      <formula>MOD(ROW(),2)=0</formula>
    </cfRule>
  </conditionalFormatting>
  <conditionalFormatting sqref="NFG8">
    <cfRule type="expression" dxfId="0" priority="4097" stopIfTrue="1">
      <formula>MOD(ROW(),2)=0</formula>
    </cfRule>
  </conditionalFormatting>
  <conditionalFormatting sqref="NHC8:NIQ8">
    <cfRule type="expression" dxfId="0" priority="4853" stopIfTrue="1">
      <formula>MOD(ROW(),2)=0</formula>
    </cfRule>
  </conditionalFormatting>
  <conditionalFormatting sqref="NOR8">
    <cfRule type="expression" dxfId="0" priority="4469" stopIfTrue="1">
      <formula>MOD(ROW(),2)=0</formula>
    </cfRule>
  </conditionalFormatting>
  <conditionalFormatting sqref="NPC8">
    <cfRule type="expression" dxfId="0" priority="4091" stopIfTrue="1">
      <formula>MOD(ROW(),2)=0</formula>
    </cfRule>
  </conditionalFormatting>
  <conditionalFormatting sqref="NQY8:NSM8">
    <cfRule type="expression" dxfId="0" priority="4847" stopIfTrue="1">
      <formula>MOD(ROW(),2)=0</formula>
    </cfRule>
  </conditionalFormatting>
  <conditionalFormatting sqref="NYN8">
    <cfRule type="expression" dxfId="0" priority="4463" stopIfTrue="1">
      <formula>MOD(ROW(),2)=0</formula>
    </cfRule>
  </conditionalFormatting>
  <conditionalFormatting sqref="NYY8">
    <cfRule type="expression" dxfId="0" priority="4085" stopIfTrue="1">
      <formula>MOD(ROW(),2)=0</formula>
    </cfRule>
  </conditionalFormatting>
  <conditionalFormatting sqref="OAU8:OCI8">
    <cfRule type="expression" dxfId="0" priority="4841" stopIfTrue="1">
      <formula>MOD(ROW(),2)=0</formula>
    </cfRule>
  </conditionalFormatting>
  <conditionalFormatting sqref="OIJ8">
    <cfRule type="expression" dxfId="0" priority="4457" stopIfTrue="1">
      <formula>MOD(ROW(),2)=0</formula>
    </cfRule>
  </conditionalFormatting>
  <conditionalFormatting sqref="OIU8">
    <cfRule type="expression" dxfId="0" priority="4079" stopIfTrue="1">
      <formula>MOD(ROW(),2)=0</formula>
    </cfRule>
  </conditionalFormatting>
  <conditionalFormatting sqref="OKQ8:OME8">
    <cfRule type="expression" dxfId="0" priority="4835" stopIfTrue="1">
      <formula>MOD(ROW(),2)=0</formula>
    </cfRule>
  </conditionalFormatting>
  <conditionalFormatting sqref="OSF8">
    <cfRule type="expression" dxfId="0" priority="4451" stopIfTrue="1">
      <formula>MOD(ROW(),2)=0</formula>
    </cfRule>
  </conditionalFormatting>
  <conditionalFormatting sqref="OSQ8">
    <cfRule type="expression" dxfId="0" priority="4073" stopIfTrue="1">
      <formula>MOD(ROW(),2)=0</formula>
    </cfRule>
  </conditionalFormatting>
  <conditionalFormatting sqref="OUM8:OWA8">
    <cfRule type="expression" dxfId="0" priority="4829" stopIfTrue="1">
      <formula>MOD(ROW(),2)=0</formula>
    </cfRule>
  </conditionalFormatting>
  <conditionalFormatting sqref="PCB8">
    <cfRule type="expression" dxfId="0" priority="4445" stopIfTrue="1">
      <formula>MOD(ROW(),2)=0</formula>
    </cfRule>
  </conditionalFormatting>
  <conditionalFormatting sqref="PCM8">
    <cfRule type="expression" dxfId="0" priority="4067" stopIfTrue="1">
      <formula>MOD(ROW(),2)=0</formula>
    </cfRule>
  </conditionalFormatting>
  <conditionalFormatting sqref="PEI8:PFW8">
    <cfRule type="expression" dxfId="0" priority="4823" stopIfTrue="1">
      <formula>MOD(ROW(),2)=0</formula>
    </cfRule>
  </conditionalFormatting>
  <conditionalFormatting sqref="PLX8">
    <cfRule type="expression" dxfId="0" priority="4439" stopIfTrue="1">
      <formula>MOD(ROW(),2)=0</formula>
    </cfRule>
  </conditionalFormatting>
  <conditionalFormatting sqref="PMI8">
    <cfRule type="expression" dxfId="0" priority="4061" stopIfTrue="1">
      <formula>MOD(ROW(),2)=0</formula>
    </cfRule>
  </conditionalFormatting>
  <conditionalFormatting sqref="POE8:PPS8">
    <cfRule type="expression" dxfId="0" priority="4817" stopIfTrue="1">
      <formula>MOD(ROW(),2)=0</formula>
    </cfRule>
  </conditionalFormatting>
  <conditionalFormatting sqref="PVT8">
    <cfRule type="expression" dxfId="0" priority="4433" stopIfTrue="1">
      <formula>MOD(ROW(),2)=0</formula>
    </cfRule>
  </conditionalFormatting>
  <conditionalFormatting sqref="PWE8">
    <cfRule type="expression" dxfId="0" priority="4055" stopIfTrue="1">
      <formula>MOD(ROW(),2)=0</formula>
    </cfRule>
  </conditionalFormatting>
  <conditionalFormatting sqref="PYA8:PZO8">
    <cfRule type="expression" dxfId="0" priority="4811" stopIfTrue="1">
      <formula>MOD(ROW(),2)=0</formula>
    </cfRule>
  </conditionalFormatting>
  <conditionalFormatting sqref="QFP8">
    <cfRule type="expression" dxfId="0" priority="4427" stopIfTrue="1">
      <formula>MOD(ROW(),2)=0</formula>
    </cfRule>
  </conditionalFormatting>
  <conditionalFormatting sqref="QGA8">
    <cfRule type="expression" dxfId="0" priority="4049" stopIfTrue="1">
      <formula>MOD(ROW(),2)=0</formula>
    </cfRule>
  </conditionalFormatting>
  <conditionalFormatting sqref="QHW8:QJK8">
    <cfRule type="expression" dxfId="0" priority="4805" stopIfTrue="1">
      <formula>MOD(ROW(),2)=0</formula>
    </cfRule>
  </conditionalFormatting>
  <conditionalFormatting sqref="QPL8">
    <cfRule type="expression" dxfId="0" priority="4421" stopIfTrue="1">
      <formula>MOD(ROW(),2)=0</formula>
    </cfRule>
  </conditionalFormatting>
  <conditionalFormatting sqref="QPW8">
    <cfRule type="expression" dxfId="0" priority="4043" stopIfTrue="1">
      <formula>MOD(ROW(),2)=0</formula>
    </cfRule>
  </conditionalFormatting>
  <conditionalFormatting sqref="QRS8:QTG8">
    <cfRule type="expression" dxfId="0" priority="4799" stopIfTrue="1">
      <formula>MOD(ROW(),2)=0</formula>
    </cfRule>
  </conditionalFormatting>
  <conditionalFormatting sqref="QZH8">
    <cfRule type="expression" dxfId="0" priority="4415" stopIfTrue="1">
      <formula>MOD(ROW(),2)=0</formula>
    </cfRule>
  </conditionalFormatting>
  <conditionalFormatting sqref="QZS8">
    <cfRule type="expression" dxfId="0" priority="4037" stopIfTrue="1">
      <formula>MOD(ROW(),2)=0</formula>
    </cfRule>
  </conditionalFormatting>
  <conditionalFormatting sqref="RBO8:RDC8">
    <cfRule type="expression" dxfId="0" priority="4793" stopIfTrue="1">
      <formula>MOD(ROW(),2)=0</formula>
    </cfRule>
  </conditionalFormatting>
  <conditionalFormatting sqref="RJD8">
    <cfRule type="expression" dxfId="0" priority="4409" stopIfTrue="1">
      <formula>MOD(ROW(),2)=0</formula>
    </cfRule>
  </conditionalFormatting>
  <conditionalFormatting sqref="RJO8">
    <cfRule type="expression" dxfId="0" priority="4031" stopIfTrue="1">
      <formula>MOD(ROW(),2)=0</formula>
    </cfRule>
  </conditionalFormatting>
  <conditionalFormatting sqref="RLK8:RMY8">
    <cfRule type="expression" dxfId="0" priority="4787" stopIfTrue="1">
      <formula>MOD(ROW(),2)=0</formula>
    </cfRule>
  </conditionalFormatting>
  <conditionalFormatting sqref="RSZ8">
    <cfRule type="expression" dxfId="0" priority="4403" stopIfTrue="1">
      <formula>MOD(ROW(),2)=0</formula>
    </cfRule>
  </conditionalFormatting>
  <conditionalFormatting sqref="RTK8">
    <cfRule type="expression" dxfId="0" priority="4025" stopIfTrue="1">
      <formula>MOD(ROW(),2)=0</formula>
    </cfRule>
  </conditionalFormatting>
  <conditionalFormatting sqref="RVG8:RWU8">
    <cfRule type="expression" dxfId="0" priority="4781" stopIfTrue="1">
      <formula>MOD(ROW(),2)=0</formula>
    </cfRule>
  </conditionalFormatting>
  <conditionalFormatting sqref="SCV8">
    <cfRule type="expression" dxfId="0" priority="4397" stopIfTrue="1">
      <formula>MOD(ROW(),2)=0</formula>
    </cfRule>
  </conditionalFormatting>
  <conditionalFormatting sqref="SDG8">
    <cfRule type="expression" dxfId="0" priority="4019" stopIfTrue="1">
      <formula>MOD(ROW(),2)=0</formula>
    </cfRule>
  </conditionalFormatting>
  <conditionalFormatting sqref="SFC8:SGQ8">
    <cfRule type="expression" dxfId="0" priority="4775" stopIfTrue="1">
      <formula>MOD(ROW(),2)=0</formula>
    </cfRule>
  </conditionalFormatting>
  <conditionalFormatting sqref="SMR8">
    <cfRule type="expression" dxfId="0" priority="4391" stopIfTrue="1">
      <formula>MOD(ROW(),2)=0</formula>
    </cfRule>
  </conditionalFormatting>
  <conditionalFormatting sqref="SNC8">
    <cfRule type="expression" dxfId="0" priority="4013" stopIfTrue="1">
      <formula>MOD(ROW(),2)=0</formula>
    </cfRule>
  </conditionalFormatting>
  <conditionalFormatting sqref="SOY8:SQM8">
    <cfRule type="expression" dxfId="0" priority="4769" stopIfTrue="1">
      <formula>MOD(ROW(),2)=0</formula>
    </cfRule>
  </conditionalFormatting>
  <conditionalFormatting sqref="SWN8">
    <cfRule type="expression" dxfId="0" priority="4385" stopIfTrue="1">
      <formula>MOD(ROW(),2)=0</formula>
    </cfRule>
  </conditionalFormatting>
  <conditionalFormatting sqref="SWY8">
    <cfRule type="expression" dxfId="0" priority="4007" stopIfTrue="1">
      <formula>MOD(ROW(),2)=0</formula>
    </cfRule>
  </conditionalFormatting>
  <conditionalFormatting sqref="SYU8:TAI8">
    <cfRule type="expression" dxfId="0" priority="4763" stopIfTrue="1">
      <formula>MOD(ROW(),2)=0</formula>
    </cfRule>
  </conditionalFormatting>
  <conditionalFormatting sqref="TGJ8">
    <cfRule type="expression" dxfId="0" priority="4379" stopIfTrue="1">
      <formula>MOD(ROW(),2)=0</formula>
    </cfRule>
  </conditionalFormatting>
  <conditionalFormatting sqref="TGU8">
    <cfRule type="expression" dxfId="0" priority="4001" stopIfTrue="1">
      <formula>MOD(ROW(),2)=0</formula>
    </cfRule>
  </conditionalFormatting>
  <conditionalFormatting sqref="TIQ8:TKE8">
    <cfRule type="expression" dxfId="0" priority="4757" stopIfTrue="1">
      <formula>MOD(ROW(),2)=0</formula>
    </cfRule>
  </conditionalFormatting>
  <conditionalFormatting sqref="TQF8">
    <cfRule type="expression" dxfId="0" priority="4373" stopIfTrue="1">
      <formula>MOD(ROW(),2)=0</formula>
    </cfRule>
  </conditionalFormatting>
  <conditionalFormatting sqref="TQQ8">
    <cfRule type="expression" dxfId="0" priority="3995" stopIfTrue="1">
      <formula>MOD(ROW(),2)=0</formula>
    </cfRule>
  </conditionalFormatting>
  <conditionalFormatting sqref="TSM8:TUA8">
    <cfRule type="expression" dxfId="0" priority="4751" stopIfTrue="1">
      <formula>MOD(ROW(),2)=0</formula>
    </cfRule>
  </conditionalFormatting>
  <conditionalFormatting sqref="UAB8">
    <cfRule type="expression" dxfId="0" priority="4367" stopIfTrue="1">
      <formula>MOD(ROW(),2)=0</formula>
    </cfRule>
  </conditionalFormatting>
  <conditionalFormatting sqref="UAM8">
    <cfRule type="expression" dxfId="0" priority="3989" stopIfTrue="1">
      <formula>MOD(ROW(),2)=0</formula>
    </cfRule>
  </conditionalFormatting>
  <conditionalFormatting sqref="UCI8:UDW8">
    <cfRule type="expression" dxfId="0" priority="4745" stopIfTrue="1">
      <formula>MOD(ROW(),2)=0</formula>
    </cfRule>
  </conditionalFormatting>
  <conditionalFormatting sqref="UJX8">
    <cfRule type="expression" dxfId="0" priority="4361" stopIfTrue="1">
      <formula>MOD(ROW(),2)=0</formula>
    </cfRule>
  </conditionalFormatting>
  <conditionalFormatting sqref="UKI8">
    <cfRule type="expression" dxfId="0" priority="3983" stopIfTrue="1">
      <formula>MOD(ROW(),2)=0</formula>
    </cfRule>
  </conditionalFormatting>
  <conditionalFormatting sqref="UME8:UNS8">
    <cfRule type="expression" dxfId="0" priority="4739" stopIfTrue="1">
      <formula>MOD(ROW(),2)=0</formula>
    </cfRule>
  </conditionalFormatting>
  <conditionalFormatting sqref="UTT8">
    <cfRule type="expression" dxfId="0" priority="4355" stopIfTrue="1">
      <formula>MOD(ROW(),2)=0</formula>
    </cfRule>
  </conditionalFormatting>
  <conditionalFormatting sqref="UUE8">
    <cfRule type="expression" dxfId="0" priority="3977" stopIfTrue="1">
      <formula>MOD(ROW(),2)=0</formula>
    </cfRule>
  </conditionalFormatting>
  <conditionalFormatting sqref="UWA8:UXO8">
    <cfRule type="expression" dxfId="0" priority="4733" stopIfTrue="1">
      <formula>MOD(ROW(),2)=0</formula>
    </cfRule>
  </conditionalFormatting>
  <conditionalFormatting sqref="VDP8">
    <cfRule type="expression" dxfId="0" priority="4349" stopIfTrue="1">
      <formula>MOD(ROW(),2)=0</formula>
    </cfRule>
  </conditionalFormatting>
  <conditionalFormatting sqref="VEA8">
    <cfRule type="expression" dxfId="0" priority="3971" stopIfTrue="1">
      <formula>MOD(ROW(),2)=0</formula>
    </cfRule>
  </conditionalFormatting>
  <conditionalFormatting sqref="VFW8:VHK8">
    <cfRule type="expression" dxfId="0" priority="4727" stopIfTrue="1">
      <formula>MOD(ROW(),2)=0</formula>
    </cfRule>
  </conditionalFormatting>
  <conditionalFormatting sqref="VNL8">
    <cfRule type="expression" dxfId="0" priority="4343" stopIfTrue="1">
      <formula>MOD(ROW(),2)=0</formula>
    </cfRule>
  </conditionalFormatting>
  <conditionalFormatting sqref="VNW8">
    <cfRule type="expression" dxfId="0" priority="3965" stopIfTrue="1">
      <formula>MOD(ROW(),2)=0</formula>
    </cfRule>
  </conditionalFormatting>
  <conditionalFormatting sqref="VPS8:VRG8">
    <cfRule type="expression" dxfId="0" priority="4721" stopIfTrue="1">
      <formula>MOD(ROW(),2)=0</formula>
    </cfRule>
  </conditionalFormatting>
  <conditionalFormatting sqref="VXH8">
    <cfRule type="expression" dxfId="0" priority="4337" stopIfTrue="1">
      <formula>MOD(ROW(),2)=0</formula>
    </cfRule>
  </conditionalFormatting>
  <conditionalFormatting sqref="VXS8">
    <cfRule type="expression" dxfId="0" priority="3959" stopIfTrue="1">
      <formula>MOD(ROW(),2)=0</formula>
    </cfRule>
  </conditionalFormatting>
  <conditionalFormatting sqref="VZO8:WBC8">
    <cfRule type="expression" dxfId="0" priority="4715" stopIfTrue="1">
      <formula>MOD(ROW(),2)=0</formula>
    </cfRule>
  </conditionalFormatting>
  <conditionalFormatting sqref="WHD8">
    <cfRule type="expression" dxfId="0" priority="4331" stopIfTrue="1">
      <formula>MOD(ROW(),2)=0</formula>
    </cfRule>
  </conditionalFormatting>
  <conditionalFormatting sqref="WHO8">
    <cfRule type="expression" dxfId="0" priority="3953" stopIfTrue="1">
      <formula>MOD(ROW(),2)=0</formula>
    </cfRule>
  </conditionalFormatting>
  <conditionalFormatting sqref="WJK8:WKY8">
    <cfRule type="expression" dxfId="0" priority="4709" stopIfTrue="1">
      <formula>MOD(ROW(),2)=0</formula>
    </cfRule>
  </conditionalFormatting>
  <conditionalFormatting sqref="WQZ8">
    <cfRule type="expression" dxfId="0" priority="4325" stopIfTrue="1">
      <formula>MOD(ROW(),2)=0</formula>
    </cfRule>
  </conditionalFormatting>
  <conditionalFormatting sqref="WRK8">
    <cfRule type="expression" dxfId="0" priority="3947" stopIfTrue="1">
      <formula>MOD(ROW(),2)=0</formula>
    </cfRule>
  </conditionalFormatting>
  <conditionalFormatting sqref="WTG8:WUU8">
    <cfRule type="expression" dxfId="0" priority="4703" stopIfTrue="1">
      <formula>MOD(ROW(),2)=0</formula>
    </cfRule>
  </conditionalFormatting>
  <conditionalFormatting sqref="E9">
    <cfRule type="expression" dxfId="0" priority="3940" stopIfTrue="1">
      <formula>MOD(ROW(),2)=0</formula>
    </cfRule>
  </conditionalFormatting>
  <conditionalFormatting sqref="H9">
    <cfRule type="expression" dxfId="0" priority="46" stopIfTrue="1">
      <formula>MOD(ROW(),2)=0</formula>
    </cfRule>
  </conditionalFormatting>
  <conditionalFormatting sqref="L9">
    <cfRule type="expression" dxfId="0" priority="850" stopIfTrue="1">
      <formula>MOD(ROW(),2)=0</formula>
    </cfRule>
  </conditionalFormatting>
  <conditionalFormatting sqref="EN9">
    <cfRule type="expression" dxfId="0" priority="4696" stopIfTrue="1">
      <formula>MOD(ROW(),2)=0</formula>
    </cfRule>
  </conditionalFormatting>
  <conditionalFormatting sqref="EY9">
    <cfRule type="expression" dxfId="0" priority="4318" stopIfTrue="1">
      <formula>MOD(ROW(),2)=0</formula>
    </cfRule>
  </conditionalFormatting>
  <conditionalFormatting sqref="GU9:II9">
    <cfRule type="expression" dxfId="0" priority="5074" stopIfTrue="1">
      <formula>MOD(ROW(),2)=0</formula>
    </cfRule>
  </conditionalFormatting>
  <conditionalFormatting sqref="OJ9">
    <cfRule type="expression" dxfId="0" priority="4690" stopIfTrue="1">
      <formula>MOD(ROW(),2)=0</formula>
    </cfRule>
  </conditionalFormatting>
  <conditionalFormatting sqref="OU9">
    <cfRule type="expression" dxfId="0" priority="4312" stopIfTrue="1">
      <formula>MOD(ROW(),2)=0</formula>
    </cfRule>
  </conditionalFormatting>
  <conditionalFormatting sqref="QQ9:SE9">
    <cfRule type="expression" dxfId="0" priority="5068" stopIfTrue="1">
      <formula>MOD(ROW(),2)=0</formula>
    </cfRule>
  </conditionalFormatting>
  <conditionalFormatting sqref="YF9">
    <cfRule type="expression" dxfId="0" priority="4684" stopIfTrue="1">
      <formula>MOD(ROW(),2)=0</formula>
    </cfRule>
  </conditionalFormatting>
  <conditionalFormatting sqref="YQ9">
    <cfRule type="expression" dxfId="0" priority="4306" stopIfTrue="1">
      <formula>MOD(ROW(),2)=0</formula>
    </cfRule>
  </conditionalFormatting>
  <conditionalFormatting sqref="AAM9:ACA9">
    <cfRule type="expression" dxfId="0" priority="5062" stopIfTrue="1">
      <formula>MOD(ROW(),2)=0</formula>
    </cfRule>
  </conditionalFormatting>
  <conditionalFormatting sqref="AIB9">
    <cfRule type="expression" dxfId="0" priority="4678" stopIfTrue="1">
      <formula>MOD(ROW(),2)=0</formula>
    </cfRule>
  </conditionalFormatting>
  <conditionalFormatting sqref="AIM9">
    <cfRule type="expression" dxfId="0" priority="4300" stopIfTrue="1">
      <formula>MOD(ROW(),2)=0</formula>
    </cfRule>
  </conditionalFormatting>
  <conditionalFormatting sqref="AKI9:ALW9">
    <cfRule type="expression" dxfId="0" priority="5056" stopIfTrue="1">
      <formula>MOD(ROW(),2)=0</formula>
    </cfRule>
  </conditionalFormatting>
  <conditionalFormatting sqref="ARX9">
    <cfRule type="expression" dxfId="0" priority="4672" stopIfTrue="1">
      <formula>MOD(ROW(),2)=0</formula>
    </cfRule>
  </conditionalFormatting>
  <conditionalFormatting sqref="ASI9">
    <cfRule type="expression" dxfId="0" priority="4294" stopIfTrue="1">
      <formula>MOD(ROW(),2)=0</formula>
    </cfRule>
  </conditionalFormatting>
  <conditionalFormatting sqref="AUE9:AVS9">
    <cfRule type="expression" dxfId="0" priority="5050" stopIfTrue="1">
      <formula>MOD(ROW(),2)=0</formula>
    </cfRule>
  </conditionalFormatting>
  <conditionalFormatting sqref="BBT9">
    <cfRule type="expression" dxfId="0" priority="4666" stopIfTrue="1">
      <formula>MOD(ROW(),2)=0</formula>
    </cfRule>
  </conditionalFormatting>
  <conditionalFormatting sqref="BCE9">
    <cfRule type="expression" dxfId="0" priority="4288" stopIfTrue="1">
      <formula>MOD(ROW(),2)=0</formula>
    </cfRule>
  </conditionalFormatting>
  <conditionalFormatting sqref="BEA9:BFO9">
    <cfRule type="expression" dxfId="0" priority="5044" stopIfTrue="1">
      <formula>MOD(ROW(),2)=0</formula>
    </cfRule>
  </conditionalFormatting>
  <conditionalFormatting sqref="BLP9">
    <cfRule type="expression" dxfId="0" priority="4660" stopIfTrue="1">
      <formula>MOD(ROW(),2)=0</formula>
    </cfRule>
  </conditionalFormatting>
  <conditionalFormatting sqref="BMA9">
    <cfRule type="expression" dxfId="0" priority="4282" stopIfTrue="1">
      <formula>MOD(ROW(),2)=0</formula>
    </cfRule>
  </conditionalFormatting>
  <conditionalFormatting sqref="BNW9:BPK9">
    <cfRule type="expression" dxfId="0" priority="5038" stopIfTrue="1">
      <formula>MOD(ROW(),2)=0</formula>
    </cfRule>
  </conditionalFormatting>
  <conditionalFormatting sqref="BVL9">
    <cfRule type="expression" dxfId="0" priority="4654" stopIfTrue="1">
      <formula>MOD(ROW(),2)=0</formula>
    </cfRule>
  </conditionalFormatting>
  <conditionalFormatting sqref="BVW9">
    <cfRule type="expression" dxfId="0" priority="4276" stopIfTrue="1">
      <formula>MOD(ROW(),2)=0</formula>
    </cfRule>
  </conditionalFormatting>
  <conditionalFormatting sqref="BXS9:BZG9">
    <cfRule type="expression" dxfId="0" priority="5032" stopIfTrue="1">
      <formula>MOD(ROW(),2)=0</formula>
    </cfRule>
  </conditionalFormatting>
  <conditionalFormatting sqref="CFH9">
    <cfRule type="expression" dxfId="0" priority="4648" stopIfTrue="1">
      <formula>MOD(ROW(),2)=0</formula>
    </cfRule>
  </conditionalFormatting>
  <conditionalFormatting sqref="CFS9">
    <cfRule type="expression" dxfId="0" priority="4270" stopIfTrue="1">
      <formula>MOD(ROW(),2)=0</formula>
    </cfRule>
  </conditionalFormatting>
  <conditionalFormatting sqref="CHO9:CJC9">
    <cfRule type="expression" dxfId="0" priority="5026" stopIfTrue="1">
      <formula>MOD(ROW(),2)=0</formula>
    </cfRule>
  </conditionalFormatting>
  <conditionalFormatting sqref="CPD9">
    <cfRule type="expression" dxfId="0" priority="4642" stopIfTrue="1">
      <formula>MOD(ROW(),2)=0</formula>
    </cfRule>
  </conditionalFormatting>
  <conditionalFormatting sqref="CPO9">
    <cfRule type="expression" dxfId="0" priority="4264" stopIfTrue="1">
      <formula>MOD(ROW(),2)=0</formula>
    </cfRule>
  </conditionalFormatting>
  <conditionalFormatting sqref="CRK9:CSY9">
    <cfRule type="expression" dxfId="0" priority="5020" stopIfTrue="1">
      <formula>MOD(ROW(),2)=0</formula>
    </cfRule>
  </conditionalFormatting>
  <conditionalFormatting sqref="CYZ9">
    <cfRule type="expression" dxfId="0" priority="4636" stopIfTrue="1">
      <formula>MOD(ROW(),2)=0</formula>
    </cfRule>
  </conditionalFormatting>
  <conditionalFormatting sqref="CZK9">
    <cfRule type="expression" dxfId="0" priority="4258" stopIfTrue="1">
      <formula>MOD(ROW(),2)=0</formula>
    </cfRule>
  </conditionalFormatting>
  <conditionalFormatting sqref="DBG9:DCU9">
    <cfRule type="expression" dxfId="0" priority="5014" stopIfTrue="1">
      <formula>MOD(ROW(),2)=0</formula>
    </cfRule>
  </conditionalFormatting>
  <conditionalFormatting sqref="DIV9">
    <cfRule type="expression" dxfId="0" priority="4630" stopIfTrue="1">
      <formula>MOD(ROW(),2)=0</formula>
    </cfRule>
  </conditionalFormatting>
  <conditionalFormatting sqref="DJG9">
    <cfRule type="expression" dxfId="0" priority="4252" stopIfTrue="1">
      <formula>MOD(ROW(),2)=0</formula>
    </cfRule>
  </conditionalFormatting>
  <conditionalFormatting sqref="DLC9:DMQ9">
    <cfRule type="expression" dxfId="0" priority="5008" stopIfTrue="1">
      <formula>MOD(ROW(),2)=0</formula>
    </cfRule>
  </conditionalFormatting>
  <conditionalFormatting sqref="DSR9">
    <cfRule type="expression" dxfId="0" priority="4624" stopIfTrue="1">
      <formula>MOD(ROW(),2)=0</formula>
    </cfRule>
  </conditionalFormatting>
  <conditionalFormatting sqref="DTC9">
    <cfRule type="expression" dxfId="0" priority="4246" stopIfTrue="1">
      <formula>MOD(ROW(),2)=0</formula>
    </cfRule>
  </conditionalFormatting>
  <conditionalFormatting sqref="DUY9:DWM9">
    <cfRule type="expression" dxfId="0" priority="5002" stopIfTrue="1">
      <formula>MOD(ROW(),2)=0</formula>
    </cfRule>
  </conditionalFormatting>
  <conditionalFormatting sqref="ECN9">
    <cfRule type="expression" dxfId="0" priority="4618" stopIfTrue="1">
      <formula>MOD(ROW(),2)=0</formula>
    </cfRule>
  </conditionalFormatting>
  <conditionalFormatting sqref="ECY9">
    <cfRule type="expression" dxfId="0" priority="4240" stopIfTrue="1">
      <formula>MOD(ROW(),2)=0</formula>
    </cfRule>
  </conditionalFormatting>
  <conditionalFormatting sqref="EEU9:EGI9">
    <cfRule type="expression" dxfId="0" priority="4996" stopIfTrue="1">
      <formula>MOD(ROW(),2)=0</formula>
    </cfRule>
  </conditionalFormatting>
  <conditionalFormatting sqref="EMJ9">
    <cfRule type="expression" dxfId="0" priority="4612" stopIfTrue="1">
      <formula>MOD(ROW(),2)=0</formula>
    </cfRule>
  </conditionalFormatting>
  <conditionalFormatting sqref="EMU9">
    <cfRule type="expression" dxfId="0" priority="4234" stopIfTrue="1">
      <formula>MOD(ROW(),2)=0</formula>
    </cfRule>
  </conditionalFormatting>
  <conditionalFormatting sqref="EOQ9:EQE9">
    <cfRule type="expression" dxfId="0" priority="4990" stopIfTrue="1">
      <formula>MOD(ROW(),2)=0</formula>
    </cfRule>
  </conditionalFormatting>
  <conditionalFormatting sqref="EWF9">
    <cfRule type="expression" dxfId="0" priority="4606" stopIfTrue="1">
      <formula>MOD(ROW(),2)=0</formula>
    </cfRule>
  </conditionalFormatting>
  <conditionalFormatting sqref="EWQ9">
    <cfRule type="expression" dxfId="0" priority="4228" stopIfTrue="1">
      <formula>MOD(ROW(),2)=0</formula>
    </cfRule>
  </conditionalFormatting>
  <conditionalFormatting sqref="EYM9:FAA9">
    <cfRule type="expression" dxfId="0" priority="4984" stopIfTrue="1">
      <formula>MOD(ROW(),2)=0</formula>
    </cfRule>
  </conditionalFormatting>
  <conditionalFormatting sqref="FGB9">
    <cfRule type="expression" dxfId="0" priority="4600" stopIfTrue="1">
      <formula>MOD(ROW(),2)=0</formula>
    </cfRule>
  </conditionalFormatting>
  <conditionalFormatting sqref="FGM9">
    <cfRule type="expression" dxfId="0" priority="4222" stopIfTrue="1">
      <formula>MOD(ROW(),2)=0</formula>
    </cfRule>
  </conditionalFormatting>
  <conditionalFormatting sqref="FII9:FJW9">
    <cfRule type="expression" dxfId="0" priority="4978" stopIfTrue="1">
      <formula>MOD(ROW(),2)=0</formula>
    </cfRule>
  </conditionalFormatting>
  <conditionalFormatting sqref="FPX9">
    <cfRule type="expression" dxfId="0" priority="4594" stopIfTrue="1">
      <formula>MOD(ROW(),2)=0</formula>
    </cfRule>
  </conditionalFormatting>
  <conditionalFormatting sqref="FQI9">
    <cfRule type="expression" dxfId="0" priority="4216" stopIfTrue="1">
      <formula>MOD(ROW(),2)=0</formula>
    </cfRule>
  </conditionalFormatting>
  <conditionalFormatting sqref="FSE9:FTS9">
    <cfRule type="expression" dxfId="0" priority="4972" stopIfTrue="1">
      <formula>MOD(ROW(),2)=0</formula>
    </cfRule>
  </conditionalFormatting>
  <conditionalFormatting sqref="FZT9">
    <cfRule type="expression" dxfId="0" priority="4588" stopIfTrue="1">
      <formula>MOD(ROW(),2)=0</formula>
    </cfRule>
  </conditionalFormatting>
  <conditionalFormatting sqref="GAE9">
    <cfRule type="expression" dxfId="0" priority="4210" stopIfTrue="1">
      <formula>MOD(ROW(),2)=0</formula>
    </cfRule>
  </conditionalFormatting>
  <conditionalFormatting sqref="GCA9:GDO9">
    <cfRule type="expression" dxfId="0" priority="4966" stopIfTrue="1">
      <formula>MOD(ROW(),2)=0</formula>
    </cfRule>
  </conditionalFormatting>
  <conditionalFormatting sqref="GJP9">
    <cfRule type="expression" dxfId="0" priority="4582" stopIfTrue="1">
      <formula>MOD(ROW(),2)=0</formula>
    </cfRule>
  </conditionalFormatting>
  <conditionalFormatting sqref="GKA9">
    <cfRule type="expression" dxfId="0" priority="4204" stopIfTrue="1">
      <formula>MOD(ROW(),2)=0</formula>
    </cfRule>
  </conditionalFormatting>
  <conditionalFormatting sqref="GLW9:GNK9">
    <cfRule type="expression" dxfId="0" priority="4960" stopIfTrue="1">
      <formula>MOD(ROW(),2)=0</formula>
    </cfRule>
  </conditionalFormatting>
  <conditionalFormatting sqref="GTL9">
    <cfRule type="expression" dxfId="0" priority="4576" stopIfTrue="1">
      <formula>MOD(ROW(),2)=0</formula>
    </cfRule>
  </conditionalFormatting>
  <conditionalFormatting sqref="GTW9">
    <cfRule type="expression" dxfId="0" priority="4198" stopIfTrue="1">
      <formula>MOD(ROW(),2)=0</formula>
    </cfRule>
  </conditionalFormatting>
  <conditionalFormatting sqref="GVS9:GXG9">
    <cfRule type="expression" dxfId="0" priority="4954" stopIfTrue="1">
      <formula>MOD(ROW(),2)=0</formula>
    </cfRule>
  </conditionalFormatting>
  <conditionalFormatting sqref="HDH9">
    <cfRule type="expression" dxfId="0" priority="4570" stopIfTrue="1">
      <formula>MOD(ROW(),2)=0</formula>
    </cfRule>
  </conditionalFormatting>
  <conditionalFormatting sqref="HDS9">
    <cfRule type="expression" dxfId="0" priority="4192" stopIfTrue="1">
      <formula>MOD(ROW(),2)=0</formula>
    </cfRule>
  </conditionalFormatting>
  <conditionalFormatting sqref="HFO9:HHC9">
    <cfRule type="expression" dxfId="0" priority="4948" stopIfTrue="1">
      <formula>MOD(ROW(),2)=0</formula>
    </cfRule>
  </conditionalFormatting>
  <conditionalFormatting sqref="HND9">
    <cfRule type="expression" dxfId="0" priority="4564" stopIfTrue="1">
      <formula>MOD(ROW(),2)=0</formula>
    </cfRule>
  </conditionalFormatting>
  <conditionalFormatting sqref="HNO9">
    <cfRule type="expression" dxfId="0" priority="4186" stopIfTrue="1">
      <formula>MOD(ROW(),2)=0</formula>
    </cfRule>
  </conditionalFormatting>
  <conditionalFormatting sqref="HPK9:HQY9">
    <cfRule type="expression" dxfId="0" priority="4942" stopIfTrue="1">
      <formula>MOD(ROW(),2)=0</formula>
    </cfRule>
  </conditionalFormatting>
  <conditionalFormatting sqref="HWZ9">
    <cfRule type="expression" dxfId="0" priority="4558" stopIfTrue="1">
      <formula>MOD(ROW(),2)=0</formula>
    </cfRule>
  </conditionalFormatting>
  <conditionalFormatting sqref="HXK9">
    <cfRule type="expression" dxfId="0" priority="4180" stopIfTrue="1">
      <formula>MOD(ROW(),2)=0</formula>
    </cfRule>
  </conditionalFormatting>
  <conditionalFormatting sqref="HZG9:IAU9">
    <cfRule type="expression" dxfId="0" priority="4936" stopIfTrue="1">
      <formula>MOD(ROW(),2)=0</formula>
    </cfRule>
  </conditionalFormatting>
  <conditionalFormatting sqref="IGV9">
    <cfRule type="expression" dxfId="0" priority="4552" stopIfTrue="1">
      <formula>MOD(ROW(),2)=0</formula>
    </cfRule>
  </conditionalFormatting>
  <conditionalFormatting sqref="IHG9">
    <cfRule type="expression" dxfId="0" priority="4174" stopIfTrue="1">
      <formula>MOD(ROW(),2)=0</formula>
    </cfRule>
  </conditionalFormatting>
  <conditionalFormatting sqref="IJC9:IKQ9">
    <cfRule type="expression" dxfId="0" priority="4930" stopIfTrue="1">
      <formula>MOD(ROW(),2)=0</formula>
    </cfRule>
  </conditionalFormatting>
  <conditionalFormatting sqref="IQR9">
    <cfRule type="expression" dxfId="0" priority="4546" stopIfTrue="1">
      <formula>MOD(ROW(),2)=0</formula>
    </cfRule>
  </conditionalFormatting>
  <conditionalFormatting sqref="IRC9">
    <cfRule type="expression" dxfId="0" priority="4168" stopIfTrue="1">
      <formula>MOD(ROW(),2)=0</formula>
    </cfRule>
  </conditionalFormatting>
  <conditionalFormatting sqref="ISY9:IUM9">
    <cfRule type="expression" dxfId="0" priority="4924" stopIfTrue="1">
      <formula>MOD(ROW(),2)=0</formula>
    </cfRule>
  </conditionalFormatting>
  <conditionalFormatting sqref="JAN9">
    <cfRule type="expression" dxfId="0" priority="4540" stopIfTrue="1">
      <formula>MOD(ROW(),2)=0</formula>
    </cfRule>
  </conditionalFormatting>
  <conditionalFormatting sqref="JAY9">
    <cfRule type="expression" dxfId="0" priority="4162" stopIfTrue="1">
      <formula>MOD(ROW(),2)=0</formula>
    </cfRule>
  </conditionalFormatting>
  <conditionalFormatting sqref="JCU9:JEI9">
    <cfRule type="expression" dxfId="0" priority="4918" stopIfTrue="1">
      <formula>MOD(ROW(),2)=0</formula>
    </cfRule>
  </conditionalFormatting>
  <conditionalFormatting sqref="JKJ9">
    <cfRule type="expression" dxfId="0" priority="4534" stopIfTrue="1">
      <formula>MOD(ROW(),2)=0</formula>
    </cfRule>
  </conditionalFormatting>
  <conditionalFormatting sqref="JKU9">
    <cfRule type="expression" dxfId="0" priority="4156" stopIfTrue="1">
      <formula>MOD(ROW(),2)=0</formula>
    </cfRule>
  </conditionalFormatting>
  <conditionalFormatting sqref="JMQ9:JOE9">
    <cfRule type="expression" dxfId="0" priority="4912" stopIfTrue="1">
      <formula>MOD(ROW(),2)=0</formula>
    </cfRule>
  </conditionalFormatting>
  <conditionalFormatting sqref="JUF9">
    <cfRule type="expression" dxfId="0" priority="4528" stopIfTrue="1">
      <formula>MOD(ROW(),2)=0</formula>
    </cfRule>
  </conditionalFormatting>
  <conditionalFormatting sqref="JUQ9">
    <cfRule type="expression" dxfId="0" priority="4150" stopIfTrue="1">
      <formula>MOD(ROW(),2)=0</formula>
    </cfRule>
  </conditionalFormatting>
  <conditionalFormatting sqref="JWM9:JYA9">
    <cfRule type="expression" dxfId="0" priority="4906" stopIfTrue="1">
      <formula>MOD(ROW(),2)=0</formula>
    </cfRule>
  </conditionalFormatting>
  <conditionalFormatting sqref="KEB9">
    <cfRule type="expression" dxfId="0" priority="4522" stopIfTrue="1">
      <formula>MOD(ROW(),2)=0</formula>
    </cfRule>
  </conditionalFormatting>
  <conditionalFormatting sqref="KEM9">
    <cfRule type="expression" dxfId="0" priority="4144" stopIfTrue="1">
      <formula>MOD(ROW(),2)=0</formula>
    </cfRule>
  </conditionalFormatting>
  <conditionalFormatting sqref="KGI9:KHW9">
    <cfRule type="expression" dxfId="0" priority="4900" stopIfTrue="1">
      <formula>MOD(ROW(),2)=0</formula>
    </cfRule>
  </conditionalFormatting>
  <conditionalFormatting sqref="KNX9">
    <cfRule type="expression" dxfId="0" priority="4516" stopIfTrue="1">
      <formula>MOD(ROW(),2)=0</formula>
    </cfRule>
  </conditionalFormatting>
  <conditionalFormatting sqref="KOI9">
    <cfRule type="expression" dxfId="0" priority="4138" stopIfTrue="1">
      <formula>MOD(ROW(),2)=0</formula>
    </cfRule>
  </conditionalFormatting>
  <conditionalFormatting sqref="KQE9:KRS9">
    <cfRule type="expression" dxfId="0" priority="4894" stopIfTrue="1">
      <formula>MOD(ROW(),2)=0</formula>
    </cfRule>
  </conditionalFormatting>
  <conditionalFormatting sqref="KXT9">
    <cfRule type="expression" dxfId="0" priority="4510" stopIfTrue="1">
      <formula>MOD(ROW(),2)=0</formula>
    </cfRule>
  </conditionalFormatting>
  <conditionalFormatting sqref="KYE9">
    <cfRule type="expression" dxfId="0" priority="4132" stopIfTrue="1">
      <formula>MOD(ROW(),2)=0</formula>
    </cfRule>
  </conditionalFormatting>
  <conditionalFormatting sqref="LAA9:LBO9">
    <cfRule type="expression" dxfId="0" priority="4888" stopIfTrue="1">
      <formula>MOD(ROW(),2)=0</formula>
    </cfRule>
  </conditionalFormatting>
  <conditionalFormatting sqref="LHP9">
    <cfRule type="expression" dxfId="0" priority="4504" stopIfTrue="1">
      <formula>MOD(ROW(),2)=0</formula>
    </cfRule>
  </conditionalFormatting>
  <conditionalFormatting sqref="LIA9">
    <cfRule type="expression" dxfId="0" priority="4126" stopIfTrue="1">
      <formula>MOD(ROW(),2)=0</formula>
    </cfRule>
  </conditionalFormatting>
  <conditionalFormatting sqref="LJW9:LLK9">
    <cfRule type="expression" dxfId="0" priority="4882" stopIfTrue="1">
      <formula>MOD(ROW(),2)=0</formula>
    </cfRule>
  </conditionalFormatting>
  <conditionalFormatting sqref="LRL9">
    <cfRule type="expression" dxfId="0" priority="4498" stopIfTrue="1">
      <formula>MOD(ROW(),2)=0</formula>
    </cfRule>
  </conditionalFormatting>
  <conditionalFormatting sqref="LRW9">
    <cfRule type="expression" dxfId="0" priority="4120" stopIfTrue="1">
      <formula>MOD(ROW(),2)=0</formula>
    </cfRule>
  </conditionalFormatting>
  <conditionalFormatting sqref="LTS9:LVG9">
    <cfRule type="expression" dxfId="0" priority="4876" stopIfTrue="1">
      <formula>MOD(ROW(),2)=0</formula>
    </cfRule>
  </conditionalFormatting>
  <conditionalFormatting sqref="MBH9">
    <cfRule type="expression" dxfId="0" priority="4492" stopIfTrue="1">
      <formula>MOD(ROW(),2)=0</formula>
    </cfRule>
  </conditionalFormatting>
  <conditionalFormatting sqref="MBS9">
    <cfRule type="expression" dxfId="0" priority="4114" stopIfTrue="1">
      <formula>MOD(ROW(),2)=0</formula>
    </cfRule>
  </conditionalFormatting>
  <conditionalFormatting sqref="MDO9:MFC9">
    <cfRule type="expression" dxfId="0" priority="4870" stopIfTrue="1">
      <formula>MOD(ROW(),2)=0</formula>
    </cfRule>
  </conditionalFormatting>
  <conditionalFormatting sqref="MLD9">
    <cfRule type="expression" dxfId="0" priority="4486" stopIfTrue="1">
      <formula>MOD(ROW(),2)=0</formula>
    </cfRule>
  </conditionalFormatting>
  <conditionalFormatting sqref="MLO9">
    <cfRule type="expression" dxfId="0" priority="4108" stopIfTrue="1">
      <formula>MOD(ROW(),2)=0</formula>
    </cfRule>
  </conditionalFormatting>
  <conditionalFormatting sqref="MNK9:MOY9">
    <cfRule type="expression" dxfId="0" priority="4864" stopIfTrue="1">
      <formula>MOD(ROW(),2)=0</formula>
    </cfRule>
  </conditionalFormatting>
  <conditionalFormatting sqref="MUZ9">
    <cfRule type="expression" dxfId="0" priority="4480" stopIfTrue="1">
      <formula>MOD(ROW(),2)=0</formula>
    </cfRule>
  </conditionalFormatting>
  <conditionalFormatting sqref="MVK9">
    <cfRule type="expression" dxfId="0" priority="4102" stopIfTrue="1">
      <formula>MOD(ROW(),2)=0</formula>
    </cfRule>
  </conditionalFormatting>
  <conditionalFormatting sqref="MXG9:MYU9">
    <cfRule type="expression" dxfId="0" priority="4858" stopIfTrue="1">
      <formula>MOD(ROW(),2)=0</formula>
    </cfRule>
  </conditionalFormatting>
  <conditionalFormatting sqref="NEV9">
    <cfRule type="expression" dxfId="0" priority="4474" stopIfTrue="1">
      <formula>MOD(ROW(),2)=0</formula>
    </cfRule>
  </conditionalFormatting>
  <conditionalFormatting sqref="NFG9">
    <cfRule type="expression" dxfId="0" priority="4096" stopIfTrue="1">
      <formula>MOD(ROW(),2)=0</formula>
    </cfRule>
  </conditionalFormatting>
  <conditionalFormatting sqref="NHC9:NIQ9">
    <cfRule type="expression" dxfId="0" priority="4852" stopIfTrue="1">
      <formula>MOD(ROW(),2)=0</formula>
    </cfRule>
  </conditionalFormatting>
  <conditionalFormatting sqref="NOR9">
    <cfRule type="expression" dxfId="0" priority="4468" stopIfTrue="1">
      <formula>MOD(ROW(),2)=0</formula>
    </cfRule>
  </conditionalFormatting>
  <conditionalFormatting sqref="NPC9">
    <cfRule type="expression" dxfId="0" priority="4090" stopIfTrue="1">
      <formula>MOD(ROW(),2)=0</formula>
    </cfRule>
  </conditionalFormatting>
  <conditionalFormatting sqref="NQY9:NSM9">
    <cfRule type="expression" dxfId="0" priority="4846" stopIfTrue="1">
      <formula>MOD(ROW(),2)=0</formula>
    </cfRule>
  </conditionalFormatting>
  <conditionalFormatting sqref="NYN9">
    <cfRule type="expression" dxfId="0" priority="4462" stopIfTrue="1">
      <formula>MOD(ROW(),2)=0</formula>
    </cfRule>
  </conditionalFormatting>
  <conditionalFormatting sqref="NYY9">
    <cfRule type="expression" dxfId="0" priority="4084" stopIfTrue="1">
      <formula>MOD(ROW(),2)=0</formula>
    </cfRule>
  </conditionalFormatting>
  <conditionalFormatting sqref="OAU9:OCI9">
    <cfRule type="expression" dxfId="0" priority="4840" stopIfTrue="1">
      <formula>MOD(ROW(),2)=0</formula>
    </cfRule>
  </conditionalFormatting>
  <conditionalFormatting sqref="OIJ9">
    <cfRule type="expression" dxfId="0" priority="4456" stopIfTrue="1">
      <formula>MOD(ROW(),2)=0</formula>
    </cfRule>
  </conditionalFormatting>
  <conditionalFormatting sqref="OIU9">
    <cfRule type="expression" dxfId="0" priority="4078" stopIfTrue="1">
      <formula>MOD(ROW(),2)=0</formula>
    </cfRule>
  </conditionalFormatting>
  <conditionalFormatting sqref="OKQ9:OME9">
    <cfRule type="expression" dxfId="0" priority="4834" stopIfTrue="1">
      <formula>MOD(ROW(),2)=0</formula>
    </cfRule>
  </conditionalFormatting>
  <conditionalFormatting sqref="OSF9">
    <cfRule type="expression" dxfId="0" priority="4450" stopIfTrue="1">
      <formula>MOD(ROW(),2)=0</formula>
    </cfRule>
  </conditionalFormatting>
  <conditionalFormatting sqref="OSQ9">
    <cfRule type="expression" dxfId="0" priority="4072" stopIfTrue="1">
      <formula>MOD(ROW(),2)=0</formula>
    </cfRule>
  </conditionalFormatting>
  <conditionalFormatting sqref="OUM9:OWA9">
    <cfRule type="expression" dxfId="0" priority="4828" stopIfTrue="1">
      <formula>MOD(ROW(),2)=0</formula>
    </cfRule>
  </conditionalFormatting>
  <conditionalFormatting sqref="PCB9">
    <cfRule type="expression" dxfId="0" priority="4444" stopIfTrue="1">
      <formula>MOD(ROW(),2)=0</formula>
    </cfRule>
  </conditionalFormatting>
  <conditionalFormatting sqref="PCM9">
    <cfRule type="expression" dxfId="0" priority="4066" stopIfTrue="1">
      <formula>MOD(ROW(),2)=0</formula>
    </cfRule>
  </conditionalFormatting>
  <conditionalFormatting sqref="PEI9:PFW9">
    <cfRule type="expression" dxfId="0" priority="4822" stopIfTrue="1">
      <formula>MOD(ROW(),2)=0</formula>
    </cfRule>
  </conditionalFormatting>
  <conditionalFormatting sqref="PLX9">
    <cfRule type="expression" dxfId="0" priority="4438" stopIfTrue="1">
      <formula>MOD(ROW(),2)=0</formula>
    </cfRule>
  </conditionalFormatting>
  <conditionalFormatting sqref="PMI9">
    <cfRule type="expression" dxfId="0" priority="4060" stopIfTrue="1">
      <formula>MOD(ROW(),2)=0</formula>
    </cfRule>
  </conditionalFormatting>
  <conditionalFormatting sqref="POE9:PPS9">
    <cfRule type="expression" dxfId="0" priority="4816" stopIfTrue="1">
      <formula>MOD(ROW(),2)=0</formula>
    </cfRule>
  </conditionalFormatting>
  <conditionalFormatting sqref="PVT9">
    <cfRule type="expression" dxfId="0" priority="4432" stopIfTrue="1">
      <formula>MOD(ROW(),2)=0</formula>
    </cfRule>
  </conditionalFormatting>
  <conditionalFormatting sqref="PWE9">
    <cfRule type="expression" dxfId="0" priority="4054" stopIfTrue="1">
      <formula>MOD(ROW(),2)=0</formula>
    </cfRule>
  </conditionalFormatting>
  <conditionalFormatting sqref="PYA9:PZO9">
    <cfRule type="expression" dxfId="0" priority="4810" stopIfTrue="1">
      <formula>MOD(ROW(),2)=0</formula>
    </cfRule>
  </conditionalFormatting>
  <conditionalFormatting sqref="QFP9">
    <cfRule type="expression" dxfId="0" priority="4426" stopIfTrue="1">
      <formula>MOD(ROW(),2)=0</formula>
    </cfRule>
  </conditionalFormatting>
  <conditionalFormatting sqref="QGA9">
    <cfRule type="expression" dxfId="0" priority="4048" stopIfTrue="1">
      <formula>MOD(ROW(),2)=0</formula>
    </cfRule>
  </conditionalFormatting>
  <conditionalFormatting sqref="QHW9:QJK9">
    <cfRule type="expression" dxfId="0" priority="4804" stopIfTrue="1">
      <formula>MOD(ROW(),2)=0</formula>
    </cfRule>
  </conditionalFormatting>
  <conditionalFormatting sqref="QPL9">
    <cfRule type="expression" dxfId="0" priority="4420" stopIfTrue="1">
      <formula>MOD(ROW(),2)=0</formula>
    </cfRule>
  </conditionalFormatting>
  <conditionalFormatting sqref="QPW9">
    <cfRule type="expression" dxfId="0" priority="4042" stopIfTrue="1">
      <formula>MOD(ROW(),2)=0</formula>
    </cfRule>
  </conditionalFormatting>
  <conditionalFormatting sqref="QRS9:QTG9">
    <cfRule type="expression" dxfId="0" priority="4798" stopIfTrue="1">
      <formula>MOD(ROW(),2)=0</formula>
    </cfRule>
  </conditionalFormatting>
  <conditionalFormatting sqref="QZH9">
    <cfRule type="expression" dxfId="0" priority="4414" stopIfTrue="1">
      <formula>MOD(ROW(),2)=0</formula>
    </cfRule>
  </conditionalFormatting>
  <conditionalFormatting sqref="QZS9">
    <cfRule type="expression" dxfId="0" priority="4036" stopIfTrue="1">
      <formula>MOD(ROW(),2)=0</formula>
    </cfRule>
  </conditionalFormatting>
  <conditionalFormatting sqref="RBO9:RDC9">
    <cfRule type="expression" dxfId="0" priority="4792" stopIfTrue="1">
      <formula>MOD(ROW(),2)=0</formula>
    </cfRule>
  </conditionalFormatting>
  <conditionalFormatting sqref="RJD9">
    <cfRule type="expression" dxfId="0" priority="4408" stopIfTrue="1">
      <formula>MOD(ROW(),2)=0</formula>
    </cfRule>
  </conditionalFormatting>
  <conditionalFormatting sqref="RJO9">
    <cfRule type="expression" dxfId="0" priority="4030" stopIfTrue="1">
      <formula>MOD(ROW(),2)=0</formula>
    </cfRule>
  </conditionalFormatting>
  <conditionalFormatting sqref="RLK9:RMY9">
    <cfRule type="expression" dxfId="0" priority="4786" stopIfTrue="1">
      <formula>MOD(ROW(),2)=0</formula>
    </cfRule>
  </conditionalFormatting>
  <conditionalFormatting sqref="RSZ9">
    <cfRule type="expression" dxfId="0" priority="4402" stopIfTrue="1">
      <formula>MOD(ROW(),2)=0</formula>
    </cfRule>
  </conditionalFormatting>
  <conditionalFormatting sqref="RTK9">
    <cfRule type="expression" dxfId="0" priority="4024" stopIfTrue="1">
      <formula>MOD(ROW(),2)=0</formula>
    </cfRule>
  </conditionalFormatting>
  <conditionalFormatting sqref="RVG9:RWU9">
    <cfRule type="expression" dxfId="0" priority="4780" stopIfTrue="1">
      <formula>MOD(ROW(),2)=0</formula>
    </cfRule>
  </conditionalFormatting>
  <conditionalFormatting sqref="SCV9">
    <cfRule type="expression" dxfId="0" priority="4396" stopIfTrue="1">
      <formula>MOD(ROW(),2)=0</formula>
    </cfRule>
  </conditionalFormatting>
  <conditionalFormatting sqref="SDG9">
    <cfRule type="expression" dxfId="0" priority="4018" stopIfTrue="1">
      <formula>MOD(ROW(),2)=0</formula>
    </cfRule>
  </conditionalFormatting>
  <conditionalFormatting sqref="SFC9:SGQ9">
    <cfRule type="expression" dxfId="0" priority="4774" stopIfTrue="1">
      <formula>MOD(ROW(),2)=0</formula>
    </cfRule>
  </conditionalFormatting>
  <conditionalFormatting sqref="SMR9">
    <cfRule type="expression" dxfId="0" priority="4390" stopIfTrue="1">
      <formula>MOD(ROW(),2)=0</formula>
    </cfRule>
  </conditionalFormatting>
  <conditionalFormatting sqref="SNC9">
    <cfRule type="expression" dxfId="0" priority="4012" stopIfTrue="1">
      <formula>MOD(ROW(),2)=0</formula>
    </cfRule>
  </conditionalFormatting>
  <conditionalFormatting sqref="SOY9:SQM9">
    <cfRule type="expression" dxfId="0" priority="4768" stopIfTrue="1">
      <formula>MOD(ROW(),2)=0</formula>
    </cfRule>
  </conditionalFormatting>
  <conditionalFormatting sqref="SWN9">
    <cfRule type="expression" dxfId="0" priority="4384" stopIfTrue="1">
      <formula>MOD(ROW(),2)=0</formula>
    </cfRule>
  </conditionalFormatting>
  <conditionalFormatting sqref="SWY9">
    <cfRule type="expression" dxfId="0" priority="4006" stopIfTrue="1">
      <formula>MOD(ROW(),2)=0</formula>
    </cfRule>
  </conditionalFormatting>
  <conditionalFormatting sqref="SYU9:TAI9">
    <cfRule type="expression" dxfId="0" priority="4762" stopIfTrue="1">
      <formula>MOD(ROW(),2)=0</formula>
    </cfRule>
  </conditionalFormatting>
  <conditionalFormatting sqref="TGJ9">
    <cfRule type="expression" dxfId="0" priority="4378" stopIfTrue="1">
      <formula>MOD(ROW(),2)=0</formula>
    </cfRule>
  </conditionalFormatting>
  <conditionalFormatting sqref="TGU9">
    <cfRule type="expression" dxfId="0" priority="4000" stopIfTrue="1">
      <formula>MOD(ROW(),2)=0</formula>
    </cfRule>
  </conditionalFormatting>
  <conditionalFormatting sqref="TIQ9:TKE9">
    <cfRule type="expression" dxfId="0" priority="4756" stopIfTrue="1">
      <formula>MOD(ROW(),2)=0</formula>
    </cfRule>
  </conditionalFormatting>
  <conditionalFormatting sqref="TQF9">
    <cfRule type="expression" dxfId="0" priority="4372" stopIfTrue="1">
      <formula>MOD(ROW(),2)=0</formula>
    </cfRule>
  </conditionalFormatting>
  <conditionalFormatting sqref="TQQ9">
    <cfRule type="expression" dxfId="0" priority="3994" stopIfTrue="1">
      <formula>MOD(ROW(),2)=0</formula>
    </cfRule>
  </conditionalFormatting>
  <conditionalFormatting sqref="TSM9:TUA9">
    <cfRule type="expression" dxfId="0" priority="4750" stopIfTrue="1">
      <formula>MOD(ROW(),2)=0</formula>
    </cfRule>
  </conditionalFormatting>
  <conditionalFormatting sqref="UAB9">
    <cfRule type="expression" dxfId="0" priority="4366" stopIfTrue="1">
      <formula>MOD(ROW(),2)=0</formula>
    </cfRule>
  </conditionalFormatting>
  <conditionalFormatting sqref="UAM9">
    <cfRule type="expression" dxfId="0" priority="3988" stopIfTrue="1">
      <formula>MOD(ROW(),2)=0</formula>
    </cfRule>
  </conditionalFormatting>
  <conditionalFormatting sqref="UCI9:UDW9">
    <cfRule type="expression" dxfId="0" priority="4744" stopIfTrue="1">
      <formula>MOD(ROW(),2)=0</formula>
    </cfRule>
  </conditionalFormatting>
  <conditionalFormatting sqref="UJX9">
    <cfRule type="expression" dxfId="0" priority="4360" stopIfTrue="1">
      <formula>MOD(ROW(),2)=0</formula>
    </cfRule>
  </conditionalFormatting>
  <conditionalFormatting sqref="UKI9">
    <cfRule type="expression" dxfId="0" priority="3982" stopIfTrue="1">
      <formula>MOD(ROW(),2)=0</formula>
    </cfRule>
  </conditionalFormatting>
  <conditionalFormatting sqref="UME9:UNS9">
    <cfRule type="expression" dxfId="0" priority="4738" stopIfTrue="1">
      <formula>MOD(ROW(),2)=0</formula>
    </cfRule>
  </conditionalFormatting>
  <conditionalFormatting sqref="UTT9">
    <cfRule type="expression" dxfId="0" priority="4354" stopIfTrue="1">
      <formula>MOD(ROW(),2)=0</formula>
    </cfRule>
  </conditionalFormatting>
  <conditionalFormatting sqref="UUE9">
    <cfRule type="expression" dxfId="0" priority="3976" stopIfTrue="1">
      <formula>MOD(ROW(),2)=0</formula>
    </cfRule>
  </conditionalFormatting>
  <conditionalFormatting sqref="UWA9:UXO9">
    <cfRule type="expression" dxfId="0" priority="4732" stopIfTrue="1">
      <formula>MOD(ROW(),2)=0</formula>
    </cfRule>
  </conditionalFormatting>
  <conditionalFormatting sqref="VDP9">
    <cfRule type="expression" dxfId="0" priority="4348" stopIfTrue="1">
      <formula>MOD(ROW(),2)=0</formula>
    </cfRule>
  </conditionalFormatting>
  <conditionalFormatting sqref="VEA9">
    <cfRule type="expression" dxfId="0" priority="3970" stopIfTrue="1">
      <formula>MOD(ROW(),2)=0</formula>
    </cfRule>
  </conditionalFormatting>
  <conditionalFormatting sqref="VFW9:VHK9">
    <cfRule type="expression" dxfId="0" priority="4726" stopIfTrue="1">
      <formula>MOD(ROW(),2)=0</formula>
    </cfRule>
  </conditionalFormatting>
  <conditionalFormatting sqref="VNL9">
    <cfRule type="expression" dxfId="0" priority="4342" stopIfTrue="1">
      <formula>MOD(ROW(),2)=0</formula>
    </cfRule>
  </conditionalFormatting>
  <conditionalFormatting sqref="VNW9">
    <cfRule type="expression" dxfId="0" priority="3964" stopIfTrue="1">
      <formula>MOD(ROW(),2)=0</formula>
    </cfRule>
  </conditionalFormatting>
  <conditionalFormatting sqref="VPS9:VRG9">
    <cfRule type="expression" dxfId="0" priority="4720" stopIfTrue="1">
      <formula>MOD(ROW(),2)=0</formula>
    </cfRule>
  </conditionalFormatting>
  <conditionalFormatting sqref="VXH9">
    <cfRule type="expression" dxfId="0" priority="4336" stopIfTrue="1">
      <formula>MOD(ROW(),2)=0</formula>
    </cfRule>
  </conditionalFormatting>
  <conditionalFormatting sqref="VXS9">
    <cfRule type="expression" dxfId="0" priority="3958" stopIfTrue="1">
      <formula>MOD(ROW(),2)=0</formula>
    </cfRule>
  </conditionalFormatting>
  <conditionalFormatting sqref="VZO9:WBC9">
    <cfRule type="expression" dxfId="0" priority="4714" stopIfTrue="1">
      <formula>MOD(ROW(),2)=0</formula>
    </cfRule>
  </conditionalFormatting>
  <conditionalFormatting sqref="WHD9">
    <cfRule type="expression" dxfId="0" priority="4330" stopIfTrue="1">
      <formula>MOD(ROW(),2)=0</formula>
    </cfRule>
  </conditionalFormatting>
  <conditionalFormatting sqref="WHO9">
    <cfRule type="expression" dxfId="0" priority="3952" stopIfTrue="1">
      <formula>MOD(ROW(),2)=0</formula>
    </cfRule>
  </conditionalFormatting>
  <conditionalFormatting sqref="WJK9:WKY9">
    <cfRule type="expression" dxfId="0" priority="4708" stopIfTrue="1">
      <formula>MOD(ROW(),2)=0</formula>
    </cfRule>
  </conditionalFormatting>
  <conditionalFormatting sqref="WQZ9">
    <cfRule type="expression" dxfId="0" priority="4324" stopIfTrue="1">
      <formula>MOD(ROW(),2)=0</formula>
    </cfRule>
  </conditionalFormatting>
  <conditionalFormatting sqref="WRK9">
    <cfRule type="expression" dxfId="0" priority="3946" stopIfTrue="1">
      <formula>MOD(ROW(),2)=0</formula>
    </cfRule>
  </conditionalFormatting>
  <conditionalFormatting sqref="WTG9:WUU9">
    <cfRule type="expression" dxfId="0" priority="4702" stopIfTrue="1">
      <formula>MOD(ROW(),2)=0</formula>
    </cfRule>
  </conditionalFormatting>
  <conditionalFormatting sqref="E10">
    <cfRule type="expression" dxfId="0" priority="3939" stopIfTrue="1">
      <formula>MOD(ROW(),2)=0</formula>
    </cfRule>
  </conditionalFormatting>
  <conditionalFormatting sqref="H10">
    <cfRule type="expression" dxfId="0" priority="45" stopIfTrue="1">
      <formula>MOD(ROW(),2)=0</formula>
    </cfRule>
  </conditionalFormatting>
  <conditionalFormatting sqref="J10:K10">
    <cfRule type="expression" dxfId="0" priority="859" stopIfTrue="1">
      <formula>MOD(ROW(),2)=0</formula>
    </cfRule>
  </conditionalFormatting>
  <conditionalFormatting sqref="EN10">
    <cfRule type="expression" dxfId="0" priority="4695" stopIfTrue="1">
      <formula>MOD(ROW(),2)=0</formula>
    </cfRule>
  </conditionalFormatting>
  <conditionalFormatting sqref="EY10">
    <cfRule type="expression" dxfId="0" priority="4317" stopIfTrue="1">
      <formula>MOD(ROW(),2)=0</formula>
    </cfRule>
  </conditionalFormatting>
  <conditionalFormatting sqref="GU10:II10">
    <cfRule type="expression" dxfId="0" priority="5073" stopIfTrue="1">
      <formula>MOD(ROW(),2)=0</formula>
    </cfRule>
  </conditionalFormatting>
  <conditionalFormatting sqref="OJ10">
    <cfRule type="expression" dxfId="0" priority="4689" stopIfTrue="1">
      <formula>MOD(ROW(),2)=0</formula>
    </cfRule>
  </conditionalFormatting>
  <conditionalFormatting sqref="OU10">
    <cfRule type="expression" dxfId="0" priority="4311" stopIfTrue="1">
      <formula>MOD(ROW(),2)=0</formula>
    </cfRule>
  </conditionalFormatting>
  <conditionalFormatting sqref="QQ10:SE10">
    <cfRule type="expression" dxfId="0" priority="5067" stopIfTrue="1">
      <formula>MOD(ROW(),2)=0</formula>
    </cfRule>
  </conditionalFormatting>
  <conditionalFormatting sqref="YF10">
    <cfRule type="expression" dxfId="0" priority="4683" stopIfTrue="1">
      <formula>MOD(ROW(),2)=0</formula>
    </cfRule>
  </conditionalFormatting>
  <conditionalFormatting sqref="YQ10">
    <cfRule type="expression" dxfId="0" priority="4305" stopIfTrue="1">
      <formula>MOD(ROW(),2)=0</formula>
    </cfRule>
  </conditionalFormatting>
  <conditionalFormatting sqref="AAM10:ACA10">
    <cfRule type="expression" dxfId="0" priority="5061" stopIfTrue="1">
      <formula>MOD(ROW(),2)=0</formula>
    </cfRule>
  </conditionalFormatting>
  <conditionalFormatting sqref="AIB10">
    <cfRule type="expression" dxfId="0" priority="4677" stopIfTrue="1">
      <formula>MOD(ROW(),2)=0</formula>
    </cfRule>
  </conditionalFormatting>
  <conditionalFormatting sqref="AIM10">
    <cfRule type="expression" dxfId="0" priority="4299" stopIfTrue="1">
      <formula>MOD(ROW(),2)=0</formula>
    </cfRule>
  </conditionalFormatting>
  <conditionalFormatting sqref="AKI10:ALW10">
    <cfRule type="expression" dxfId="0" priority="5055" stopIfTrue="1">
      <formula>MOD(ROW(),2)=0</formula>
    </cfRule>
  </conditionalFormatting>
  <conditionalFormatting sqref="ARX10">
    <cfRule type="expression" dxfId="0" priority="4671" stopIfTrue="1">
      <formula>MOD(ROW(),2)=0</formula>
    </cfRule>
  </conditionalFormatting>
  <conditionalFormatting sqref="ASI10">
    <cfRule type="expression" dxfId="0" priority="4293" stopIfTrue="1">
      <formula>MOD(ROW(),2)=0</formula>
    </cfRule>
  </conditionalFormatting>
  <conditionalFormatting sqref="AUE10:AVS10">
    <cfRule type="expression" dxfId="0" priority="5049" stopIfTrue="1">
      <formula>MOD(ROW(),2)=0</formula>
    </cfRule>
  </conditionalFormatting>
  <conditionalFormatting sqref="BBT10">
    <cfRule type="expression" dxfId="0" priority="4665" stopIfTrue="1">
      <formula>MOD(ROW(),2)=0</formula>
    </cfRule>
  </conditionalFormatting>
  <conditionalFormatting sqref="BCE10">
    <cfRule type="expression" dxfId="0" priority="4287" stopIfTrue="1">
      <formula>MOD(ROW(),2)=0</formula>
    </cfRule>
  </conditionalFormatting>
  <conditionalFormatting sqref="BEA10:BFO10">
    <cfRule type="expression" dxfId="0" priority="5043" stopIfTrue="1">
      <formula>MOD(ROW(),2)=0</formula>
    </cfRule>
  </conditionalFormatting>
  <conditionalFormatting sqref="BLP10">
    <cfRule type="expression" dxfId="0" priority="4659" stopIfTrue="1">
      <formula>MOD(ROW(),2)=0</formula>
    </cfRule>
  </conditionalFormatting>
  <conditionalFormatting sqref="BMA10">
    <cfRule type="expression" dxfId="0" priority="4281" stopIfTrue="1">
      <formula>MOD(ROW(),2)=0</formula>
    </cfRule>
  </conditionalFormatting>
  <conditionalFormatting sqref="BNW10:BPK10">
    <cfRule type="expression" dxfId="0" priority="5037" stopIfTrue="1">
      <formula>MOD(ROW(),2)=0</formula>
    </cfRule>
  </conditionalFormatting>
  <conditionalFormatting sqref="BVL10">
    <cfRule type="expression" dxfId="0" priority="4653" stopIfTrue="1">
      <formula>MOD(ROW(),2)=0</formula>
    </cfRule>
  </conditionalFormatting>
  <conditionalFormatting sqref="BVW10">
    <cfRule type="expression" dxfId="0" priority="4275" stopIfTrue="1">
      <formula>MOD(ROW(),2)=0</formula>
    </cfRule>
  </conditionalFormatting>
  <conditionalFormatting sqref="BXS10:BZG10">
    <cfRule type="expression" dxfId="0" priority="5031" stopIfTrue="1">
      <formula>MOD(ROW(),2)=0</formula>
    </cfRule>
  </conditionalFormatting>
  <conditionalFormatting sqref="CFH10">
    <cfRule type="expression" dxfId="0" priority="4647" stopIfTrue="1">
      <formula>MOD(ROW(),2)=0</formula>
    </cfRule>
  </conditionalFormatting>
  <conditionalFormatting sqref="CFS10">
    <cfRule type="expression" dxfId="0" priority="4269" stopIfTrue="1">
      <formula>MOD(ROW(),2)=0</formula>
    </cfRule>
  </conditionalFormatting>
  <conditionalFormatting sqref="CHO10:CJC10">
    <cfRule type="expression" dxfId="0" priority="5025" stopIfTrue="1">
      <formula>MOD(ROW(),2)=0</formula>
    </cfRule>
  </conditionalFormatting>
  <conditionalFormatting sqref="CPD10">
    <cfRule type="expression" dxfId="0" priority="4641" stopIfTrue="1">
      <formula>MOD(ROW(),2)=0</formula>
    </cfRule>
  </conditionalFormatting>
  <conditionalFormatting sqref="CPO10">
    <cfRule type="expression" dxfId="0" priority="4263" stopIfTrue="1">
      <formula>MOD(ROW(),2)=0</formula>
    </cfRule>
  </conditionalFormatting>
  <conditionalFormatting sqref="CRK10:CSY10">
    <cfRule type="expression" dxfId="0" priority="5019" stopIfTrue="1">
      <formula>MOD(ROW(),2)=0</formula>
    </cfRule>
  </conditionalFormatting>
  <conditionalFormatting sqref="CYZ10">
    <cfRule type="expression" dxfId="0" priority="4635" stopIfTrue="1">
      <formula>MOD(ROW(),2)=0</formula>
    </cfRule>
  </conditionalFormatting>
  <conditionalFormatting sqref="CZK10">
    <cfRule type="expression" dxfId="0" priority="4257" stopIfTrue="1">
      <formula>MOD(ROW(),2)=0</formula>
    </cfRule>
  </conditionalFormatting>
  <conditionalFormatting sqref="DBG10:DCU10">
    <cfRule type="expression" dxfId="0" priority="5013" stopIfTrue="1">
      <formula>MOD(ROW(),2)=0</formula>
    </cfRule>
  </conditionalFormatting>
  <conditionalFormatting sqref="DIV10">
    <cfRule type="expression" dxfId="0" priority="4629" stopIfTrue="1">
      <formula>MOD(ROW(),2)=0</formula>
    </cfRule>
  </conditionalFormatting>
  <conditionalFormatting sqref="DJG10">
    <cfRule type="expression" dxfId="0" priority="4251" stopIfTrue="1">
      <formula>MOD(ROW(),2)=0</formula>
    </cfRule>
  </conditionalFormatting>
  <conditionalFormatting sqref="DLC10:DMQ10">
    <cfRule type="expression" dxfId="0" priority="5007" stopIfTrue="1">
      <formula>MOD(ROW(),2)=0</formula>
    </cfRule>
  </conditionalFormatting>
  <conditionalFormatting sqref="DSR10">
    <cfRule type="expression" dxfId="0" priority="4623" stopIfTrue="1">
      <formula>MOD(ROW(),2)=0</formula>
    </cfRule>
  </conditionalFormatting>
  <conditionalFormatting sqref="DTC10">
    <cfRule type="expression" dxfId="0" priority="4245" stopIfTrue="1">
      <formula>MOD(ROW(),2)=0</formula>
    </cfRule>
  </conditionalFormatting>
  <conditionalFormatting sqref="DUY10:DWM10">
    <cfRule type="expression" dxfId="0" priority="5001" stopIfTrue="1">
      <formula>MOD(ROW(),2)=0</formula>
    </cfRule>
  </conditionalFormatting>
  <conditionalFormatting sqref="ECN10">
    <cfRule type="expression" dxfId="0" priority="4617" stopIfTrue="1">
      <formula>MOD(ROW(),2)=0</formula>
    </cfRule>
  </conditionalFormatting>
  <conditionalFormatting sqref="ECY10">
    <cfRule type="expression" dxfId="0" priority="4239" stopIfTrue="1">
      <formula>MOD(ROW(),2)=0</formula>
    </cfRule>
  </conditionalFormatting>
  <conditionalFormatting sqref="EEU10:EGI10">
    <cfRule type="expression" dxfId="0" priority="4995" stopIfTrue="1">
      <formula>MOD(ROW(),2)=0</formula>
    </cfRule>
  </conditionalFormatting>
  <conditionalFormatting sqref="EMJ10">
    <cfRule type="expression" dxfId="0" priority="4611" stopIfTrue="1">
      <formula>MOD(ROW(),2)=0</formula>
    </cfRule>
  </conditionalFormatting>
  <conditionalFormatting sqref="EMU10">
    <cfRule type="expression" dxfId="0" priority="4233" stopIfTrue="1">
      <formula>MOD(ROW(),2)=0</formula>
    </cfRule>
  </conditionalFormatting>
  <conditionalFormatting sqref="EOQ10:EQE10">
    <cfRule type="expression" dxfId="0" priority="4989" stopIfTrue="1">
      <formula>MOD(ROW(),2)=0</formula>
    </cfRule>
  </conditionalFormatting>
  <conditionalFormatting sqref="EWF10">
    <cfRule type="expression" dxfId="0" priority="4605" stopIfTrue="1">
      <formula>MOD(ROW(),2)=0</formula>
    </cfRule>
  </conditionalFormatting>
  <conditionalFormatting sqref="EWQ10">
    <cfRule type="expression" dxfId="0" priority="4227" stopIfTrue="1">
      <formula>MOD(ROW(),2)=0</formula>
    </cfRule>
  </conditionalFormatting>
  <conditionalFormatting sqref="EYM10:FAA10">
    <cfRule type="expression" dxfId="0" priority="4983" stopIfTrue="1">
      <formula>MOD(ROW(),2)=0</formula>
    </cfRule>
  </conditionalFormatting>
  <conditionalFormatting sqref="FGB10">
    <cfRule type="expression" dxfId="0" priority="4599" stopIfTrue="1">
      <formula>MOD(ROW(),2)=0</formula>
    </cfRule>
  </conditionalFormatting>
  <conditionalFormatting sqref="FGM10">
    <cfRule type="expression" dxfId="0" priority="4221" stopIfTrue="1">
      <formula>MOD(ROW(),2)=0</formula>
    </cfRule>
  </conditionalFormatting>
  <conditionalFormatting sqref="FII10:FJW10">
    <cfRule type="expression" dxfId="0" priority="4977" stopIfTrue="1">
      <formula>MOD(ROW(),2)=0</formula>
    </cfRule>
  </conditionalFormatting>
  <conditionalFormatting sqref="FPX10">
    <cfRule type="expression" dxfId="0" priority="4593" stopIfTrue="1">
      <formula>MOD(ROW(),2)=0</formula>
    </cfRule>
  </conditionalFormatting>
  <conditionalFormatting sqref="FQI10">
    <cfRule type="expression" dxfId="0" priority="4215" stopIfTrue="1">
      <formula>MOD(ROW(),2)=0</formula>
    </cfRule>
  </conditionalFormatting>
  <conditionalFormatting sqref="FSE10:FTS10">
    <cfRule type="expression" dxfId="0" priority="4971" stopIfTrue="1">
      <formula>MOD(ROW(),2)=0</formula>
    </cfRule>
  </conditionalFormatting>
  <conditionalFormatting sqref="FZT10">
    <cfRule type="expression" dxfId="0" priority="4587" stopIfTrue="1">
      <formula>MOD(ROW(),2)=0</formula>
    </cfRule>
  </conditionalFormatting>
  <conditionalFormatting sqref="GAE10">
    <cfRule type="expression" dxfId="0" priority="4209" stopIfTrue="1">
      <formula>MOD(ROW(),2)=0</formula>
    </cfRule>
  </conditionalFormatting>
  <conditionalFormatting sqref="GCA10:GDO10">
    <cfRule type="expression" dxfId="0" priority="4965" stopIfTrue="1">
      <formula>MOD(ROW(),2)=0</formula>
    </cfRule>
  </conditionalFormatting>
  <conditionalFormatting sqref="GJP10">
    <cfRule type="expression" dxfId="0" priority="4581" stopIfTrue="1">
      <formula>MOD(ROW(),2)=0</formula>
    </cfRule>
  </conditionalFormatting>
  <conditionalFormatting sqref="GKA10">
    <cfRule type="expression" dxfId="0" priority="4203" stopIfTrue="1">
      <formula>MOD(ROW(),2)=0</formula>
    </cfRule>
  </conditionalFormatting>
  <conditionalFormatting sqref="GLW10:GNK10">
    <cfRule type="expression" dxfId="0" priority="4959" stopIfTrue="1">
      <formula>MOD(ROW(),2)=0</formula>
    </cfRule>
  </conditionalFormatting>
  <conditionalFormatting sqref="GTL10">
    <cfRule type="expression" dxfId="0" priority="4575" stopIfTrue="1">
      <formula>MOD(ROW(),2)=0</formula>
    </cfRule>
  </conditionalFormatting>
  <conditionalFormatting sqref="GTW10">
    <cfRule type="expression" dxfId="0" priority="4197" stopIfTrue="1">
      <formula>MOD(ROW(),2)=0</formula>
    </cfRule>
  </conditionalFormatting>
  <conditionalFormatting sqref="GVS10:GXG10">
    <cfRule type="expression" dxfId="0" priority="4953" stopIfTrue="1">
      <formula>MOD(ROW(),2)=0</formula>
    </cfRule>
  </conditionalFormatting>
  <conditionalFormatting sqref="HDH10">
    <cfRule type="expression" dxfId="0" priority="4569" stopIfTrue="1">
      <formula>MOD(ROW(),2)=0</formula>
    </cfRule>
  </conditionalFormatting>
  <conditionalFormatting sqref="HDS10">
    <cfRule type="expression" dxfId="0" priority="4191" stopIfTrue="1">
      <formula>MOD(ROW(),2)=0</formula>
    </cfRule>
  </conditionalFormatting>
  <conditionalFormatting sqref="HFO10:HHC10">
    <cfRule type="expression" dxfId="0" priority="4947" stopIfTrue="1">
      <formula>MOD(ROW(),2)=0</formula>
    </cfRule>
  </conditionalFormatting>
  <conditionalFormatting sqref="HND10">
    <cfRule type="expression" dxfId="0" priority="4563" stopIfTrue="1">
      <formula>MOD(ROW(),2)=0</formula>
    </cfRule>
  </conditionalFormatting>
  <conditionalFormatting sqref="HNO10">
    <cfRule type="expression" dxfId="0" priority="4185" stopIfTrue="1">
      <formula>MOD(ROW(),2)=0</formula>
    </cfRule>
  </conditionalFormatting>
  <conditionalFormatting sqref="HPK10:HQY10">
    <cfRule type="expression" dxfId="0" priority="4941" stopIfTrue="1">
      <formula>MOD(ROW(),2)=0</formula>
    </cfRule>
  </conditionalFormatting>
  <conditionalFormatting sqref="HWZ10">
    <cfRule type="expression" dxfId="0" priority="4557" stopIfTrue="1">
      <formula>MOD(ROW(),2)=0</formula>
    </cfRule>
  </conditionalFormatting>
  <conditionalFormatting sqref="HXK10">
    <cfRule type="expression" dxfId="0" priority="4179" stopIfTrue="1">
      <formula>MOD(ROW(),2)=0</formula>
    </cfRule>
  </conditionalFormatting>
  <conditionalFormatting sqref="HZG10:IAU10">
    <cfRule type="expression" dxfId="0" priority="4935" stopIfTrue="1">
      <formula>MOD(ROW(),2)=0</formula>
    </cfRule>
  </conditionalFormatting>
  <conditionalFormatting sqref="IGV10">
    <cfRule type="expression" dxfId="0" priority="4551" stopIfTrue="1">
      <formula>MOD(ROW(),2)=0</formula>
    </cfRule>
  </conditionalFormatting>
  <conditionalFormatting sqref="IHG10">
    <cfRule type="expression" dxfId="0" priority="4173" stopIfTrue="1">
      <formula>MOD(ROW(),2)=0</formula>
    </cfRule>
  </conditionalFormatting>
  <conditionalFormatting sqref="IJC10:IKQ10">
    <cfRule type="expression" dxfId="0" priority="4929" stopIfTrue="1">
      <formula>MOD(ROW(),2)=0</formula>
    </cfRule>
  </conditionalFormatting>
  <conditionalFormatting sqref="IQR10">
    <cfRule type="expression" dxfId="0" priority="4545" stopIfTrue="1">
      <formula>MOD(ROW(),2)=0</formula>
    </cfRule>
  </conditionalFormatting>
  <conditionalFormatting sqref="IRC10">
    <cfRule type="expression" dxfId="0" priority="4167" stopIfTrue="1">
      <formula>MOD(ROW(),2)=0</formula>
    </cfRule>
  </conditionalFormatting>
  <conditionalFormatting sqref="ISY10:IUM10">
    <cfRule type="expression" dxfId="0" priority="4923" stopIfTrue="1">
      <formula>MOD(ROW(),2)=0</formula>
    </cfRule>
  </conditionalFormatting>
  <conditionalFormatting sqref="JAN10">
    <cfRule type="expression" dxfId="0" priority="4539" stopIfTrue="1">
      <formula>MOD(ROW(),2)=0</formula>
    </cfRule>
  </conditionalFormatting>
  <conditionalFormatting sqref="JAY10">
    <cfRule type="expression" dxfId="0" priority="4161" stopIfTrue="1">
      <formula>MOD(ROW(),2)=0</formula>
    </cfRule>
  </conditionalFormatting>
  <conditionalFormatting sqref="JCU10:JEI10">
    <cfRule type="expression" dxfId="0" priority="4917" stopIfTrue="1">
      <formula>MOD(ROW(),2)=0</formula>
    </cfRule>
  </conditionalFormatting>
  <conditionalFormatting sqref="JKJ10">
    <cfRule type="expression" dxfId="0" priority="4533" stopIfTrue="1">
      <formula>MOD(ROW(),2)=0</formula>
    </cfRule>
  </conditionalFormatting>
  <conditionalFormatting sqref="JKU10">
    <cfRule type="expression" dxfId="0" priority="4155" stopIfTrue="1">
      <formula>MOD(ROW(),2)=0</formula>
    </cfRule>
  </conditionalFormatting>
  <conditionalFormatting sqref="JMQ10:JOE10">
    <cfRule type="expression" dxfId="0" priority="4911" stopIfTrue="1">
      <formula>MOD(ROW(),2)=0</formula>
    </cfRule>
  </conditionalFormatting>
  <conditionalFormatting sqref="JUF10">
    <cfRule type="expression" dxfId="0" priority="4527" stopIfTrue="1">
      <formula>MOD(ROW(),2)=0</formula>
    </cfRule>
  </conditionalFormatting>
  <conditionalFormatting sqref="JUQ10">
    <cfRule type="expression" dxfId="0" priority="4149" stopIfTrue="1">
      <formula>MOD(ROW(),2)=0</formula>
    </cfRule>
  </conditionalFormatting>
  <conditionalFormatting sqref="JWM10:JYA10">
    <cfRule type="expression" dxfId="0" priority="4905" stopIfTrue="1">
      <formula>MOD(ROW(),2)=0</formula>
    </cfRule>
  </conditionalFormatting>
  <conditionalFormatting sqref="KEB10">
    <cfRule type="expression" dxfId="0" priority="4521" stopIfTrue="1">
      <formula>MOD(ROW(),2)=0</formula>
    </cfRule>
  </conditionalFormatting>
  <conditionalFormatting sqref="KEM10">
    <cfRule type="expression" dxfId="0" priority="4143" stopIfTrue="1">
      <formula>MOD(ROW(),2)=0</formula>
    </cfRule>
  </conditionalFormatting>
  <conditionalFormatting sqref="KGI10:KHW10">
    <cfRule type="expression" dxfId="0" priority="4899" stopIfTrue="1">
      <formula>MOD(ROW(),2)=0</formula>
    </cfRule>
  </conditionalFormatting>
  <conditionalFormatting sqref="KNX10">
    <cfRule type="expression" dxfId="0" priority="4515" stopIfTrue="1">
      <formula>MOD(ROW(),2)=0</formula>
    </cfRule>
  </conditionalFormatting>
  <conditionalFormatting sqref="KOI10">
    <cfRule type="expression" dxfId="0" priority="4137" stopIfTrue="1">
      <formula>MOD(ROW(),2)=0</formula>
    </cfRule>
  </conditionalFormatting>
  <conditionalFormatting sqref="KQE10:KRS10">
    <cfRule type="expression" dxfId="0" priority="4893" stopIfTrue="1">
      <formula>MOD(ROW(),2)=0</formula>
    </cfRule>
  </conditionalFormatting>
  <conditionalFormatting sqref="KXT10">
    <cfRule type="expression" dxfId="0" priority="4509" stopIfTrue="1">
      <formula>MOD(ROW(),2)=0</formula>
    </cfRule>
  </conditionalFormatting>
  <conditionalFormatting sqref="KYE10">
    <cfRule type="expression" dxfId="0" priority="4131" stopIfTrue="1">
      <formula>MOD(ROW(),2)=0</formula>
    </cfRule>
  </conditionalFormatting>
  <conditionalFormatting sqref="LAA10:LBO10">
    <cfRule type="expression" dxfId="0" priority="4887" stopIfTrue="1">
      <formula>MOD(ROW(),2)=0</formula>
    </cfRule>
  </conditionalFormatting>
  <conditionalFormatting sqref="LHP10">
    <cfRule type="expression" dxfId="0" priority="4503" stopIfTrue="1">
      <formula>MOD(ROW(),2)=0</formula>
    </cfRule>
  </conditionalFormatting>
  <conditionalFormatting sqref="LIA10">
    <cfRule type="expression" dxfId="0" priority="4125" stopIfTrue="1">
      <formula>MOD(ROW(),2)=0</formula>
    </cfRule>
  </conditionalFormatting>
  <conditionalFormatting sqref="LJW10:LLK10">
    <cfRule type="expression" dxfId="0" priority="4881" stopIfTrue="1">
      <formula>MOD(ROW(),2)=0</formula>
    </cfRule>
  </conditionalFormatting>
  <conditionalFormatting sqref="LRL10">
    <cfRule type="expression" dxfId="0" priority="4497" stopIfTrue="1">
      <formula>MOD(ROW(),2)=0</formula>
    </cfRule>
  </conditionalFormatting>
  <conditionalFormatting sqref="LRW10">
    <cfRule type="expression" dxfId="0" priority="4119" stopIfTrue="1">
      <formula>MOD(ROW(),2)=0</formula>
    </cfRule>
  </conditionalFormatting>
  <conditionalFormatting sqref="LTS10:LVG10">
    <cfRule type="expression" dxfId="0" priority="4875" stopIfTrue="1">
      <formula>MOD(ROW(),2)=0</formula>
    </cfRule>
  </conditionalFormatting>
  <conditionalFormatting sqref="MBH10">
    <cfRule type="expression" dxfId="0" priority="4491" stopIfTrue="1">
      <formula>MOD(ROW(),2)=0</formula>
    </cfRule>
  </conditionalFormatting>
  <conditionalFormatting sqref="MBS10">
    <cfRule type="expression" dxfId="0" priority="4113" stopIfTrue="1">
      <formula>MOD(ROW(),2)=0</formula>
    </cfRule>
  </conditionalFormatting>
  <conditionalFormatting sqref="MDO10:MFC10">
    <cfRule type="expression" dxfId="0" priority="4869" stopIfTrue="1">
      <formula>MOD(ROW(),2)=0</formula>
    </cfRule>
  </conditionalFormatting>
  <conditionalFormatting sqref="MLD10">
    <cfRule type="expression" dxfId="0" priority="4485" stopIfTrue="1">
      <formula>MOD(ROW(),2)=0</formula>
    </cfRule>
  </conditionalFormatting>
  <conditionalFormatting sqref="MLO10">
    <cfRule type="expression" dxfId="0" priority="4107" stopIfTrue="1">
      <formula>MOD(ROW(),2)=0</formula>
    </cfRule>
  </conditionalFormatting>
  <conditionalFormatting sqref="MNK10:MOY10">
    <cfRule type="expression" dxfId="0" priority="4863" stopIfTrue="1">
      <formula>MOD(ROW(),2)=0</formula>
    </cfRule>
  </conditionalFormatting>
  <conditionalFormatting sqref="MUZ10">
    <cfRule type="expression" dxfId="0" priority="4479" stopIfTrue="1">
      <formula>MOD(ROW(),2)=0</formula>
    </cfRule>
  </conditionalFormatting>
  <conditionalFormatting sqref="MVK10">
    <cfRule type="expression" dxfId="0" priority="4101" stopIfTrue="1">
      <formula>MOD(ROW(),2)=0</formula>
    </cfRule>
  </conditionalFormatting>
  <conditionalFormatting sqref="MXG10:MYU10">
    <cfRule type="expression" dxfId="0" priority="4857" stopIfTrue="1">
      <formula>MOD(ROW(),2)=0</formula>
    </cfRule>
  </conditionalFormatting>
  <conditionalFormatting sqref="NEV10">
    <cfRule type="expression" dxfId="0" priority="4473" stopIfTrue="1">
      <formula>MOD(ROW(),2)=0</formula>
    </cfRule>
  </conditionalFormatting>
  <conditionalFormatting sqref="NFG10">
    <cfRule type="expression" dxfId="0" priority="4095" stopIfTrue="1">
      <formula>MOD(ROW(),2)=0</formula>
    </cfRule>
  </conditionalFormatting>
  <conditionalFormatting sqref="NHC10:NIQ10">
    <cfRule type="expression" dxfId="0" priority="4851" stopIfTrue="1">
      <formula>MOD(ROW(),2)=0</formula>
    </cfRule>
  </conditionalFormatting>
  <conditionalFormatting sqref="NOR10">
    <cfRule type="expression" dxfId="0" priority="4467" stopIfTrue="1">
      <formula>MOD(ROW(),2)=0</formula>
    </cfRule>
  </conditionalFormatting>
  <conditionalFormatting sqref="NPC10">
    <cfRule type="expression" dxfId="0" priority="4089" stopIfTrue="1">
      <formula>MOD(ROW(),2)=0</formula>
    </cfRule>
  </conditionalFormatting>
  <conditionalFormatting sqref="NQY10:NSM10">
    <cfRule type="expression" dxfId="0" priority="4845" stopIfTrue="1">
      <formula>MOD(ROW(),2)=0</formula>
    </cfRule>
  </conditionalFormatting>
  <conditionalFormatting sqref="NYN10">
    <cfRule type="expression" dxfId="0" priority="4461" stopIfTrue="1">
      <formula>MOD(ROW(),2)=0</formula>
    </cfRule>
  </conditionalFormatting>
  <conditionalFormatting sqref="NYY10">
    <cfRule type="expression" dxfId="0" priority="4083" stopIfTrue="1">
      <formula>MOD(ROW(),2)=0</formula>
    </cfRule>
  </conditionalFormatting>
  <conditionalFormatting sqref="OAU10:OCI10">
    <cfRule type="expression" dxfId="0" priority="4839" stopIfTrue="1">
      <formula>MOD(ROW(),2)=0</formula>
    </cfRule>
  </conditionalFormatting>
  <conditionalFormatting sqref="OIJ10">
    <cfRule type="expression" dxfId="0" priority="4455" stopIfTrue="1">
      <formula>MOD(ROW(),2)=0</formula>
    </cfRule>
  </conditionalFormatting>
  <conditionalFormatting sqref="OIU10">
    <cfRule type="expression" dxfId="0" priority="4077" stopIfTrue="1">
      <formula>MOD(ROW(),2)=0</formula>
    </cfRule>
  </conditionalFormatting>
  <conditionalFormatting sqref="OKQ10:OME10">
    <cfRule type="expression" dxfId="0" priority="4833" stopIfTrue="1">
      <formula>MOD(ROW(),2)=0</formula>
    </cfRule>
  </conditionalFormatting>
  <conditionalFormatting sqref="OSF10">
    <cfRule type="expression" dxfId="0" priority="4449" stopIfTrue="1">
      <formula>MOD(ROW(),2)=0</formula>
    </cfRule>
  </conditionalFormatting>
  <conditionalFormatting sqref="OSQ10">
    <cfRule type="expression" dxfId="0" priority="4071" stopIfTrue="1">
      <formula>MOD(ROW(),2)=0</formula>
    </cfRule>
  </conditionalFormatting>
  <conditionalFormatting sqref="OUM10:OWA10">
    <cfRule type="expression" dxfId="0" priority="4827" stopIfTrue="1">
      <formula>MOD(ROW(),2)=0</formula>
    </cfRule>
  </conditionalFormatting>
  <conditionalFormatting sqref="PCB10">
    <cfRule type="expression" dxfId="0" priority="4443" stopIfTrue="1">
      <formula>MOD(ROW(),2)=0</formula>
    </cfRule>
  </conditionalFormatting>
  <conditionalFormatting sqref="PCM10">
    <cfRule type="expression" dxfId="0" priority="4065" stopIfTrue="1">
      <formula>MOD(ROW(),2)=0</formula>
    </cfRule>
  </conditionalFormatting>
  <conditionalFormatting sqref="PEI10:PFW10">
    <cfRule type="expression" dxfId="0" priority="4821" stopIfTrue="1">
      <formula>MOD(ROW(),2)=0</formula>
    </cfRule>
  </conditionalFormatting>
  <conditionalFormatting sqref="PLX10">
    <cfRule type="expression" dxfId="0" priority="4437" stopIfTrue="1">
      <formula>MOD(ROW(),2)=0</formula>
    </cfRule>
  </conditionalFormatting>
  <conditionalFormatting sqref="PMI10">
    <cfRule type="expression" dxfId="0" priority="4059" stopIfTrue="1">
      <formula>MOD(ROW(),2)=0</formula>
    </cfRule>
  </conditionalFormatting>
  <conditionalFormatting sqref="POE10:PPS10">
    <cfRule type="expression" dxfId="0" priority="4815" stopIfTrue="1">
      <formula>MOD(ROW(),2)=0</formula>
    </cfRule>
  </conditionalFormatting>
  <conditionalFormatting sqref="PVT10">
    <cfRule type="expression" dxfId="0" priority="4431" stopIfTrue="1">
      <formula>MOD(ROW(),2)=0</formula>
    </cfRule>
  </conditionalFormatting>
  <conditionalFormatting sqref="PWE10">
    <cfRule type="expression" dxfId="0" priority="4053" stopIfTrue="1">
      <formula>MOD(ROW(),2)=0</formula>
    </cfRule>
  </conditionalFormatting>
  <conditionalFormatting sqref="PYA10:PZO10">
    <cfRule type="expression" dxfId="0" priority="4809" stopIfTrue="1">
      <formula>MOD(ROW(),2)=0</formula>
    </cfRule>
  </conditionalFormatting>
  <conditionalFormatting sqref="QFP10">
    <cfRule type="expression" dxfId="0" priority="4425" stopIfTrue="1">
      <formula>MOD(ROW(),2)=0</formula>
    </cfRule>
  </conditionalFormatting>
  <conditionalFormatting sqref="QGA10">
    <cfRule type="expression" dxfId="0" priority="4047" stopIfTrue="1">
      <formula>MOD(ROW(),2)=0</formula>
    </cfRule>
  </conditionalFormatting>
  <conditionalFormatting sqref="QHW10:QJK10">
    <cfRule type="expression" dxfId="0" priority="4803" stopIfTrue="1">
      <formula>MOD(ROW(),2)=0</formula>
    </cfRule>
  </conditionalFormatting>
  <conditionalFormatting sqref="QPL10">
    <cfRule type="expression" dxfId="0" priority="4419" stopIfTrue="1">
      <formula>MOD(ROW(),2)=0</formula>
    </cfRule>
  </conditionalFormatting>
  <conditionalFormatting sqref="QPW10">
    <cfRule type="expression" dxfId="0" priority="4041" stopIfTrue="1">
      <formula>MOD(ROW(),2)=0</formula>
    </cfRule>
  </conditionalFormatting>
  <conditionalFormatting sqref="QRS10:QTG10">
    <cfRule type="expression" dxfId="0" priority="4797" stopIfTrue="1">
      <formula>MOD(ROW(),2)=0</formula>
    </cfRule>
  </conditionalFormatting>
  <conditionalFormatting sqref="QZH10">
    <cfRule type="expression" dxfId="0" priority="4413" stopIfTrue="1">
      <formula>MOD(ROW(),2)=0</formula>
    </cfRule>
  </conditionalFormatting>
  <conditionalFormatting sqref="QZS10">
    <cfRule type="expression" dxfId="0" priority="4035" stopIfTrue="1">
      <formula>MOD(ROW(),2)=0</formula>
    </cfRule>
  </conditionalFormatting>
  <conditionalFormatting sqref="RBO10:RDC10">
    <cfRule type="expression" dxfId="0" priority="4791" stopIfTrue="1">
      <formula>MOD(ROW(),2)=0</formula>
    </cfRule>
  </conditionalFormatting>
  <conditionalFormatting sqref="RJD10">
    <cfRule type="expression" dxfId="0" priority="4407" stopIfTrue="1">
      <formula>MOD(ROW(),2)=0</formula>
    </cfRule>
  </conditionalFormatting>
  <conditionalFormatting sqref="RJO10">
    <cfRule type="expression" dxfId="0" priority="4029" stopIfTrue="1">
      <formula>MOD(ROW(),2)=0</formula>
    </cfRule>
  </conditionalFormatting>
  <conditionalFormatting sqref="RLK10:RMY10">
    <cfRule type="expression" dxfId="0" priority="4785" stopIfTrue="1">
      <formula>MOD(ROW(),2)=0</formula>
    </cfRule>
  </conditionalFormatting>
  <conditionalFormatting sqref="RSZ10">
    <cfRule type="expression" dxfId="0" priority="4401" stopIfTrue="1">
      <formula>MOD(ROW(),2)=0</formula>
    </cfRule>
  </conditionalFormatting>
  <conditionalFormatting sqref="RTK10">
    <cfRule type="expression" dxfId="0" priority="4023" stopIfTrue="1">
      <formula>MOD(ROW(),2)=0</formula>
    </cfRule>
  </conditionalFormatting>
  <conditionalFormatting sqref="RVG10:RWU10">
    <cfRule type="expression" dxfId="0" priority="4779" stopIfTrue="1">
      <formula>MOD(ROW(),2)=0</formula>
    </cfRule>
  </conditionalFormatting>
  <conditionalFormatting sqref="SCV10">
    <cfRule type="expression" dxfId="0" priority="4395" stopIfTrue="1">
      <formula>MOD(ROW(),2)=0</formula>
    </cfRule>
  </conditionalFormatting>
  <conditionalFormatting sqref="SDG10">
    <cfRule type="expression" dxfId="0" priority="4017" stopIfTrue="1">
      <formula>MOD(ROW(),2)=0</formula>
    </cfRule>
  </conditionalFormatting>
  <conditionalFormatting sqref="SFC10:SGQ10">
    <cfRule type="expression" dxfId="0" priority="4773" stopIfTrue="1">
      <formula>MOD(ROW(),2)=0</formula>
    </cfRule>
  </conditionalFormatting>
  <conditionalFormatting sqref="SMR10">
    <cfRule type="expression" dxfId="0" priority="4389" stopIfTrue="1">
      <formula>MOD(ROW(),2)=0</formula>
    </cfRule>
  </conditionalFormatting>
  <conditionalFormatting sqref="SNC10">
    <cfRule type="expression" dxfId="0" priority="4011" stopIfTrue="1">
      <formula>MOD(ROW(),2)=0</formula>
    </cfRule>
  </conditionalFormatting>
  <conditionalFormatting sqref="SOY10:SQM10">
    <cfRule type="expression" dxfId="0" priority="4767" stopIfTrue="1">
      <formula>MOD(ROW(),2)=0</formula>
    </cfRule>
  </conditionalFormatting>
  <conditionalFormatting sqref="SWN10">
    <cfRule type="expression" dxfId="0" priority="4383" stopIfTrue="1">
      <formula>MOD(ROW(),2)=0</formula>
    </cfRule>
  </conditionalFormatting>
  <conditionalFormatting sqref="SWY10">
    <cfRule type="expression" dxfId="0" priority="4005" stopIfTrue="1">
      <formula>MOD(ROW(),2)=0</formula>
    </cfRule>
  </conditionalFormatting>
  <conditionalFormatting sqref="SYU10:TAI10">
    <cfRule type="expression" dxfId="0" priority="4761" stopIfTrue="1">
      <formula>MOD(ROW(),2)=0</formula>
    </cfRule>
  </conditionalFormatting>
  <conditionalFormatting sqref="TGJ10">
    <cfRule type="expression" dxfId="0" priority="4377" stopIfTrue="1">
      <formula>MOD(ROW(),2)=0</formula>
    </cfRule>
  </conditionalFormatting>
  <conditionalFormatting sqref="TGU10">
    <cfRule type="expression" dxfId="0" priority="3999" stopIfTrue="1">
      <formula>MOD(ROW(),2)=0</formula>
    </cfRule>
  </conditionalFormatting>
  <conditionalFormatting sqref="TIQ10:TKE10">
    <cfRule type="expression" dxfId="0" priority="4755" stopIfTrue="1">
      <formula>MOD(ROW(),2)=0</formula>
    </cfRule>
  </conditionalFormatting>
  <conditionalFormatting sqref="TQF10">
    <cfRule type="expression" dxfId="0" priority="4371" stopIfTrue="1">
      <formula>MOD(ROW(),2)=0</formula>
    </cfRule>
  </conditionalFormatting>
  <conditionalFormatting sqref="TQQ10">
    <cfRule type="expression" dxfId="0" priority="3993" stopIfTrue="1">
      <formula>MOD(ROW(),2)=0</formula>
    </cfRule>
  </conditionalFormatting>
  <conditionalFormatting sqref="TSM10:TUA10">
    <cfRule type="expression" dxfId="0" priority="4749" stopIfTrue="1">
      <formula>MOD(ROW(),2)=0</formula>
    </cfRule>
  </conditionalFormatting>
  <conditionalFormatting sqref="UAB10">
    <cfRule type="expression" dxfId="0" priority="4365" stopIfTrue="1">
      <formula>MOD(ROW(),2)=0</formula>
    </cfRule>
  </conditionalFormatting>
  <conditionalFormatting sqref="UAM10">
    <cfRule type="expression" dxfId="0" priority="3987" stopIfTrue="1">
      <formula>MOD(ROW(),2)=0</formula>
    </cfRule>
  </conditionalFormatting>
  <conditionalFormatting sqref="UCI10:UDW10">
    <cfRule type="expression" dxfId="0" priority="4743" stopIfTrue="1">
      <formula>MOD(ROW(),2)=0</formula>
    </cfRule>
  </conditionalFormatting>
  <conditionalFormatting sqref="UJX10">
    <cfRule type="expression" dxfId="0" priority="4359" stopIfTrue="1">
      <formula>MOD(ROW(),2)=0</formula>
    </cfRule>
  </conditionalFormatting>
  <conditionalFormatting sqref="UKI10">
    <cfRule type="expression" dxfId="0" priority="3981" stopIfTrue="1">
      <formula>MOD(ROW(),2)=0</formula>
    </cfRule>
  </conditionalFormatting>
  <conditionalFormatting sqref="UME10:UNS10">
    <cfRule type="expression" dxfId="0" priority="4737" stopIfTrue="1">
      <formula>MOD(ROW(),2)=0</formula>
    </cfRule>
  </conditionalFormatting>
  <conditionalFormatting sqref="UTT10">
    <cfRule type="expression" dxfId="0" priority="4353" stopIfTrue="1">
      <formula>MOD(ROW(),2)=0</formula>
    </cfRule>
  </conditionalFormatting>
  <conditionalFormatting sqref="UUE10">
    <cfRule type="expression" dxfId="0" priority="3975" stopIfTrue="1">
      <formula>MOD(ROW(),2)=0</formula>
    </cfRule>
  </conditionalFormatting>
  <conditionalFormatting sqref="UWA10:UXO10">
    <cfRule type="expression" dxfId="0" priority="4731" stopIfTrue="1">
      <formula>MOD(ROW(),2)=0</formula>
    </cfRule>
  </conditionalFormatting>
  <conditionalFormatting sqref="VDP10">
    <cfRule type="expression" dxfId="0" priority="4347" stopIfTrue="1">
      <formula>MOD(ROW(),2)=0</formula>
    </cfRule>
  </conditionalFormatting>
  <conditionalFormatting sqref="VEA10">
    <cfRule type="expression" dxfId="0" priority="3969" stopIfTrue="1">
      <formula>MOD(ROW(),2)=0</formula>
    </cfRule>
  </conditionalFormatting>
  <conditionalFormatting sqref="VFW10:VHK10">
    <cfRule type="expression" dxfId="0" priority="4725" stopIfTrue="1">
      <formula>MOD(ROW(),2)=0</formula>
    </cfRule>
  </conditionalFormatting>
  <conditionalFormatting sqref="VNL10">
    <cfRule type="expression" dxfId="0" priority="4341" stopIfTrue="1">
      <formula>MOD(ROW(),2)=0</formula>
    </cfRule>
  </conditionalFormatting>
  <conditionalFormatting sqref="VNW10">
    <cfRule type="expression" dxfId="0" priority="3963" stopIfTrue="1">
      <formula>MOD(ROW(),2)=0</formula>
    </cfRule>
  </conditionalFormatting>
  <conditionalFormatting sqref="VPS10:VRG10">
    <cfRule type="expression" dxfId="0" priority="4719" stopIfTrue="1">
      <formula>MOD(ROW(),2)=0</formula>
    </cfRule>
  </conditionalFormatting>
  <conditionalFormatting sqref="VXH10">
    <cfRule type="expression" dxfId="0" priority="4335" stopIfTrue="1">
      <formula>MOD(ROW(),2)=0</formula>
    </cfRule>
  </conditionalFormatting>
  <conditionalFormatting sqref="VXS10">
    <cfRule type="expression" dxfId="0" priority="3957" stopIfTrue="1">
      <formula>MOD(ROW(),2)=0</formula>
    </cfRule>
  </conditionalFormatting>
  <conditionalFormatting sqref="VZO10:WBC10">
    <cfRule type="expression" dxfId="0" priority="4713" stopIfTrue="1">
      <formula>MOD(ROW(),2)=0</formula>
    </cfRule>
  </conditionalFormatting>
  <conditionalFormatting sqref="WHD10">
    <cfRule type="expression" dxfId="0" priority="4329" stopIfTrue="1">
      <formula>MOD(ROW(),2)=0</formula>
    </cfRule>
  </conditionalFormatting>
  <conditionalFormatting sqref="WHO10">
    <cfRule type="expression" dxfId="0" priority="3951" stopIfTrue="1">
      <formula>MOD(ROW(),2)=0</formula>
    </cfRule>
  </conditionalFormatting>
  <conditionalFormatting sqref="WJK10:WKY10">
    <cfRule type="expression" dxfId="0" priority="4707" stopIfTrue="1">
      <formula>MOD(ROW(),2)=0</formula>
    </cfRule>
  </conditionalFormatting>
  <conditionalFormatting sqref="WQZ10">
    <cfRule type="expression" dxfId="0" priority="4323" stopIfTrue="1">
      <formula>MOD(ROW(),2)=0</formula>
    </cfRule>
  </conditionalFormatting>
  <conditionalFormatting sqref="WRK10">
    <cfRule type="expression" dxfId="0" priority="3945" stopIfTrue="1">
      <formula>MOD(ROW(),2)=0</formula>
    </cfRule>
  </conditionalFormatting>
  <conditionalFormatting sqref="WTG10:WUU10">
    <cfRule type="expression" dxfId="0" priority="4701" stopIfTrue="1">
      <formula>MOD(ROW(),2)=0</formula>
    </cfRule>
  </conditionalFormatting>
  <conditionalFormatting sqref="I12">
    <cfRule type="expression" dxfId="0" priority="836" stopIfTrue="1">
      <formula>MOD(ROW(),2)=0</formula>
    </cfRule>
  </conditionalFormatting>
  <conditionalFormatting sqref="J12:K12">
    <cfRule type="expression" dxfId="0" priority="60" stopIfTrue="1">
      <formula>MOD(ROW(),2)=0</formula>
    </cfRule>
  </conditionalFormatting>
  <conditionalFormatting sqref="L12">
    <cfRule type="expression" dxfId="0" priority="835" stopIfTrue="1">
      <formula>MOD(ROW(),2)=0</formula>
    </cfRule>
  </conditionalFormatting>
  <conditionalFormatting sqref="L13">
    <cfRule type="expression" dxfId="0" priority="23" stopIfTrue="1">
      <formula>MOD(ROW(),2)=0</formula>
    </cfRule>
  </conditionalFormatting>
  <conditionalFormatting sqref="E14">
    <cfRule type="expression" dxfId="0" priority="3937" stopIfTrue="1">
      <formula>MOD(ROW(),2)=0</formula>
    </cfRule>
  </conditionalFormatting>
  <conditionalFormatting sqref="H14">
    <cfRule type="expression" dxfId="0" priority="43" stopIfTrue="1">
      <formula>MOD(ROW(),2)=0</formula>
    </cfRule>
  </conditionalFormatting>
  <conditionalFormatting sqref="J14:K14">
    <cfRule type="expression" dxfId="0" priority="3932" stopIfTrue="1">
      <formula>MOD(ROW(),2)=0</formula>
    </cfRule>
  </conditionalFormatting>
  <conditionalFormatting sqref="L14">
    <cfRule type="expression" dxfId="0" priority="849" stopIfTrue="1">
      <formula>MOD(ROW(),2)=0</formula>
    </cfRule>
  </conditionalFormatting>
  <conditionalFormatting sqref="M14">
    <cfRule type="expression" dxfId="0" priority="15" stopIfTrue="1">
      <formula>MOD(ROW(),2)=0</formula>
    </cfRule>
  </conditionalFormatting>
  <conditionalFormatting sqref="EN14">
    <cfRule type="expression" dxfId="0" priority="4693" stopIfTrue="1">
      <formula>MOD(ROW(),2)=0</formula>
    </cfRule>
  </conditionalFormatting>
  <conditionalFormatting sqref="EY14">
    <cfRule type="expression" dxfId="0" priority="4315" stopIfTrue="1">
      <formula>MOD(ROW(),2)=0</formula>
    </cfRule>
  </conditionalFormatting>
  <conditionalFormatting sqref="GU14:II14">
    <cfRule type="expression" dxfId="0" priority="5071" stopIfTrue="1">
      <formula>MOD(ROW(),2)=0</formula>
    </cfRule>
  </conditionalFormatting>
  <conditionalFormatting sqref="OJ14">
    <cfRule type="expression" dxfId="0" priority="4687" stopIfTrue="1">
      <formula>MOD(ROW(),2)=0</formula>
    </cfRule>
  </conditionalFormatting>
  <conditionalFormatting sqref="OU14">
    <cfRule type="expression" dxfId="0" priority="4309" stopIfTrue="1">
      <formula>MOD(ROW(),2)=0</formula>
    </cfRule>
  </conditionalFormatting>
  <conditionalFormatting sqref="QQ14:SE14">
    <cfRule type="expression" dxfId="0" priority="5065" stopIfTrue="1">
      <formula>MOD(ROW(),2)=0</formula>
    </cfRule>
  </conditionalFormatting>
  <conditionalFormatting sqref="YF14">
    <cfRule type="expression" dxfId="0" priority="4681" stopIfTrue="1">
      <formula>MOD(ROW(),2)=0</formula>
    </cfRule>
  </conditionalFormatting>
  <conditionalFormatting sqref="YQ14">
    <cfRule type="expression" dxfId="0" priority="4303" stopIfTrue="1">
      <formula>MOD(ROW(),2)=0</formula>
    </cfRule>
  </conditionalFormatting>
  <conditionalFormatting sqref="AAM14:ACA14">
    <cfRule type="expression" dxfId="0" priority="5059" stopIfTrue="1">
      <formula>MOD(ROW(),2)=0</formula>
    </cfRule>
  </conditionalFormatting>
  <conditionalFormatting sqref="AIB14">
    <cfRule type="expression" dxfId="0" priority="4675" stopIfTrue="1">
      <formula>MOD(ROW(),2)=0</formula>
    </cfRule>
  </conditionalFormatting>
  <conditionalFormatting sqref="AIM14">
    <cfRule type="expression" dxfId="0" priority="4297" stopIfTrue="1">
      <formula>MOD(ROW(),2)=0</formula>
    </cfRule>
  </conditionalFormatting>
  <conditionalFormatting sqref="AKI14:ALW14">
    <cfRule type="expression" dxfId="0" priority="5053" stopIfTrue="1">
      <formula>MOD(ROW(),2)=0</formula>
    </cfRule>
  </conditionalFormatting>
  <conditionalFormatting sqref="ARX14">
    <cfRule type="expression" dxfId="0" priority="4669" stopIfTrue="1">
      <formula>MOD(ROW(),2)=0</formula>
    </cfRule>
  </conditionalFormatting>
  <conditionalFormatting sqref="ASI14">
    <cfRule type="expression" dxfId="0" priority="4291" stopIfTrue="1">
      <formula>MOD(ROW(),2)=0</formula>
    </cfRule>
  </conditionalFormatting>
  <conditionalFormatting sqref="AUE14:AVS14">
    <cfRule type="expression" dxfId="0" priority="5047" stopIfTrue="1">
      <formula>MOD(ROW(),2)=0</formula>
    </cfRule>
  </conditionalFormatting>
  <conditionalFormatting sqref="BBT14">
    <cfRule type="expression" dxfId="0" priority="4663" stopIfTrue="1">
      <formula>MOD(ROW(),2)=0</formula>
    </cfRule>
  </conditionalFormatting>
  <conditionalFormatting sqref="BCE14">
    <cfRule type="expression" dxfId="0" priority="4285" stopIfTrue="1">
      <formula>MOD(ROW(),2)=0</formula>
    </cfRule>
  </conditionalFormatting>
  <conditionalFormatting sqref="BEA14:BFO14">
    <cfRule type="expression" dxfId="0" priority="5041" stopIfTrue="1">
      <formula>MOD(ROW(),2)=0</formula>
    </cfRule>
  </conditionalFormatting>
  <conditionalFormatting sqref="BLP14">
    <cfRule type="expression" dxfId="0" priority="4657" stopIfTrue="1">
      <formula>MOD(ROW(),2)=0</formula>
    </cfRule>
  </conditionalFormatting>
  <conditionalFormatting sqref="BMA14">
    <cfRule type="expression" dxfId="0" priority="4279" stopIfTrue="1">
      <formula>MOD(ROW(),2)=0</formula>
    </cfRule>
  </conditionalFormatting>
  <conditionalFormatting sqref="BNW14:BPK14">
    <cfRule type="expression" dxfId="0" priority="5035" stopIfTrue="1">
      <formula>MOD(ROW(),2)=0</formula>
    </cfRule>
  </conditionalFormatting>
  <conditionalFormatting sqref="BVL14">
    <cfRule type="expression" dxfId="0" priority="4651" stopIfTrue="1">
      <formula>MOD(ROW(),2)=0</formula>
    </cfRule>
  </conditionalFormatting>
  <conditionalFormatting sqref="BVW14">
    <cfRule type="expression" dxfId="0" priority="4273" stopIfTrue="1">
      <formula>MOD(ROW(),2)=0</formula>
    </cfRule>
  </conditionalFormatting>
  <conditionalFormatting sqref="BXS14:BZG14">
    <cfRule type="expression" dxfId="0" priority="5029" stopIfTrue="1">
      <formula>MOD(ROW(),2)=0</formula>
    </cfRule>
  </conditionalFormatting>
  <conditionalFormatting sqref="CFH14">
    <cfRule type="expression" dxfId="0" priority="4645" stopIfTrue="1">
      <formula>MOD(ROW(),2)=0</formula>
    </cfRule>
  </conditionalFormatting>
  <conditionalFormatting sqref="CFS14">
    <cfRule type="expression" dxfId="0" priority="4267" stopIfTrue="1">
      <formula>MOD(ROW(),2)=0</formula>
    </cfRule>
  </conditionalFormatting>
  <conditionalFormatting sqref="CHO14:CJC14">
    <cfRule type="expression" dxfId="0" priority="5023" stopIfTrue="1">
      <formula>MOD(ROW(),2)=0</formula>
    </cfRule>
  </conditionalFormatting>
  <conditionalFormatting sqref="CPD14">
    <cfRule type="expression" dxfId="0" priority="4639" stopIfTrue="1">
      <formula>MOD(ROW(),2)=0</formula>
    </cfRule>
  </conditionalFormatting>
  <conditionalFormatting sqref="CPO14">
    <cfRule type="expression" dxfId="0" priority="4261" stopIfTrue="1">
      <formula>MOD(ROW(),2)=0</formula>
    </cfRule>
  </conditionalFormatting>
  <conditionalFormatting sqref="CRK14:CSY14">
    <cfRule type="expression" dxfId="0" priority="5017" stopIfTrue="1">
      <formula>MOD(ROW(),2)=0</formula>
    </cfRule>
  </conditionalFormatting>
  <conditionalFormatting sqref="CYZ14">
    <cfRule type="expression" dxfId="0" priority="4633" stopIfTrue="1">
      <formula>MOD(ROW(),2)=0</formula>
    </cfRule>
  </conditionalFormatting>
  <conditionalFormatting sqref="CZK14">
    <cfRule type="expression" dxfId="0" priority="4255" stopIfTrue="1">
      <formula>MOD(ROW(),2)=0</formula>
    </cfRule>
  </conditionalFormatting>
  <conditionalFormatting sqref="DBG14:DCU14">
    <cfRule type="expression" dxfId="0" priority="5011" stopIfTrue="1">
      <formula>MOD(ROW(),2)=0</formula>
    </cfRule>
  </conditionalFormatting>
  <conditionalFormatting sqref="DIV14">
    <cfRule type="expression" dxfId="0" priority="4627" stopIfTrue="1">
      <formula>MOD(ROW(),2)=0</formula>
    </cfRule>
  </conditionalFormatting>
  <conditionalFormatting sqref="DJG14">
    <cfRule type="expression" dxfId="0" priority="4249" stopIfTrue="1">
      <formula>MOD(ROW(),2)=0</formula>
    </cfRule>
  </conditionalFormatting>
  <conditionalFormatting sqref="DLC14:DMQ14">
    <cfRule type="expression" dxfId="0" priority="5005" stopIfTrue="1">
      <formula>MOD(ROW(),2)=0</formula>
    </cfRule>
  </conditionalFormatting>
  <conditionalFormatting sqref="DSR14">
    <cfRule type="expression" dxfId="0" priority="4621" stopIfTrue="1">
      <formula>MOD(ROW(),2)=0</formula>
    </cfRule>
  </conditionalFormatting>
  <conditionalFormatting sqref="DTC14">
    <cfRule type="expression" dxfId="0" priority="4243" stopIfTrue="1">
      <formula>MOD(ROW(),2)=0</formula>
    </cfRule>
  </conditionalFormatting>
  <conditionalFormatting sqref="DUY14:DWM14">
    <cfRule type="expression" dxfId="0" priority="4999" stopIfTrue="1">
      <formula>MOD(ROW(),2)=0</formula>
    </cfRule>
  </conditionalFormatting>
  <conditionalFormatting sqref="ECN14">
    <cfRule type="expression" dxfId="0" priority="4615" stopIfTrue="1">
      <formula>MOD(ROW(),2)=0</formula>
    </cfRule>
  </conditionalFormatting>
  <conditionalFormatting sqref="ECY14">
    <cfRule type="expression" dxfId="0" priority="4237" stopIfTrue="1">
      <formula>MOD(ROW(),2)=0</formula>
    </cfRule>
  </conditionalFormatting>
  <conditionalFormatting sqref="EEU14:EGI14">
    <cfRule type="expression" dxfId="0" priority="4993" stopIfTrue="1">
      <formula>MOD(ROW(),2)=0</formula>
    </cfRule>
  </conditionalFormatting>
  <conditionalFormatting sqref="EMJ14">
    <cfRule type="expression" dxfId="0" priority="4609" stopIfTrue="1">
      <formula>MOD(ROW(),2)=0</formula>
    </cfRule>
  </conditionalFormatting>
  <conditionalFormatting sqref="EMU14">
    <cfRule type="expression" dxfId="0" priority="4231" stopIfTrue="1">
      <formula>MOD(ROW(),2)=0</formula>
    </cfRule>
  </conditionalFormatting>
  <conditionalFormatting sqref="EOQ14:EQE14">
    <cfRule type="expression" dxfId="0" priority="4987" stopIfTrue="1">
      <formula>MOD(ROW(),2)=0</formula>
    </cfRule>
  </conditionalFormatting>
  <conditionalFormatting sqref="EWF14">
    <cfRule type="expression" dxfId="0" priority="4603" stopIfTrue="1">
      <formula>MOD(ROW(),2)=0</formula>
    </cfRule>
  </conditionalFormatting>
  <conditionalFormatting sqref="EWQ14">
    <cfRule type="expression" dxfId="0" priority="4225" stopIfTrue="1">
      <formula>MOD(ROW(),2)=0</formula>
    </cfRule>
  </conditionalFormatting>
  <conditionalFormatting sqref="EYM14:FAA14">
    <cfRule type="expression" dxfId="0" priority="4981" stopIfTrue="1">
      <formula>MOD(ROW(),2)=0</formula>
    </cfRule>
  </conditionalFormatting>
  <conditionalFormatting sqref="FGB14">
    <cfRule type="expression" dxfId="0" priority="4597" stopIfTrue="1">
      <formula>MOD(ROW(),2)=0</formula>
    </cfRule>
  </conditionalFormatting>
  <conditionalFormatting sqref="FGM14">
    <cfRule type="expression" dxfId="0" priority="4219" stopIfTrue="1">
      <formula>MOD(ROW(),2)=0</formula>
    </cfRule>
  </conditionalFormatting>
  <conditionalFormatting sqref="FII14:FJW14">
    <cfRule type="expression" dxfId="0" priority="4975" stopIfTrue="1">
      <formula>MOD(ROW(),2)=0</formula>
    </cfRule>
  </conditionalFormatting>
  <conditionalFormatting sqref="FPX14">
    <cfRule type="expression" dxfId="0" priority="4591" stopIfTrue="1">
      <formula>MOD(ROW(),2)=0</formula>
    </cfRule>
  </conditionalFormatting>
  <conditionalFormatting sqref="FQI14">
    <cfRule type="expression" dxfId="0" priority="4213" stopIfTrue="1">
      <formula>MOD(ROW(),2)=0</formula>
    </cfRule>
  </conditionalFormatting>
  <conditionalFormatting sqref="FSE14:FTS14">
    <cfRule type="expression" dxfId="0" priority="4969" stopIfTrue="1">
      <formula>MOD(ROW(),2)=0</formula>
    </cfRule>
  </conditionalFormatting>
  <conditionalFormatting sqref="FZT14">
    <cfRule type="expression" dxfId="0" priority="4585" stopIfTrue="1">
      <formula>MOD(ROW(),2)=0</formula>
    </cfRule>
  </conditionalFormatting>
  <conditionalFormatting sqref="GAE14">
    <cfRule type="expression" dxfId="0" priority="4207" stopIfTrue="1">
      <formula>MOD(ROW(),2)=0</formula>
    </cfRule>
  </conditionalFormatting>
  <conditionalFormatting sqref="GCA14:GDO14">
    <cfRule type="expression" dxfId="0" priority="4963" stopIfTrue="1">
      <formula>MOD(ROW(),2)=0</formula>
    </cfRule>
  </conditionalFormatting>
  <conditionalFormatting sqref="GJP14">
    <cfRule type="expression" dxfId="0" priority="4579" stopIfTrue="1">
      <formula>MOD(ROW(),2)=0</formula>
    </cfRule>
  </conditionalFormatting>
  <conditionalFormatting sqref="GKA14">
    <cfRule type="expression" dxfId="0" priority="4201" stopIfTrue="1">
      <formula>MOD(ROW(),2)=0</formula>
    </cfRule>
  </conditionalFormatting>
  <conditionalFormatting sqref="GLW14:GNK14">
    <cfRule type="expression" dxfId="0" priority="4957" stopIfTrue="1">
      <formula>MOD(ROW(),2)=0</formula>
    </cfRule>
  </conditionalFormatting>
  <conditionalFormatting sqref="GTL14">
    <cfRule type="expression" dxfId="0" priority="4573" stopIfTrue="1">
      <formula>MOD(ROW(),2)=0</formula>
    </cfRule>
  </conditionalFormatting>
  <conditionalFormatting sqref="GTW14">
    <cfRule type="expression" dxfId="0" priority="4195" stopIfTrue="1">
      <formula>MOD(ROW(),2)=0</formula>
    </cfRule>
  </conditionalFormatting>
  <conditionalFormatting sqref="GVS14:GXG14">
    <cfRule type="expression" dxfId="0" priority="4951" stopIfTrue="1">
      <formula>MOD(ROW(),2)=0</formula>
    </cfRule>
  </conditionalFormatting>
  <conditionalFormatting sqref="HDH14">
    <cfRule type="expression" dxfId="0" priority="4567" stopIfTrue="1">
      <formula>MOD(ROW(),2)=0</formula>
    </cfRule>
  </conditionalFormatting>
  <conditionalFormatting sqref="HDS14">
    <cfRule type="expression" dxfId="0" priority="4189" stopIfTrue="1">
      <formula>MOD(ROW(),2)=0</formula>
    </cfRule>
  </conditionalFormatting>
  <conditionalFormatting sqref="HFO14:HHC14">
    <cfRule type="expression" dxfId="0" priority="4945" stopIfTrue="1">
      <formula>MOD(ROW(),2)=0</formula>
    </cfRule>
  </conditionalFormatting>
  <conditionalFormatting sqref="HND14">
    <cfRule type="expression" dxfId="0" priority="4561" stopIfTrue="1">
      <formula>MOD(ROW(),2)=0</formula>
    </cfRule>
  </conditionalFormatting>
  <conditionalFormatting sqref="HNO14">
    <cfRule type="expression" dxfId="0" priority="4183" stopIfTrue="1">
      <formula>MOD(ROW(),2)=0</formula>
    </cfRule>
  </conditionalFormatting>
  <conditionalFormatting sqref="HPK14:HQY14">
    <cfRule type="expression" dxfId="0" priority="4939" stopIfTrue="1">
      <formula>MOD(ROW(),2)=0</formula>
    </cfRule>
  </conditionalFormatting>
  <conditionalFormatting sqref="HWZ14">
    <cfRule type="expression" dxfId="0" priority="4555" stopIfTrue="1">
      <formula>MOD(ROW(),2)=0</formula>
    </cfRule>
  </conditionalFormatting>
  <conditionalFormatting sqref="HXK14">
    <cfRule type="expression" dxfId="0" priority="4177" stopIfTrue="1">
      <formula>MOD(ROW(),2)=0</formula>
    </cfRule>
  </conditionalFormatting>
  <conditionalFormatting sqref="HZG14:IAU14">
    <cfRule type="expression" dxfId="0" priority="4933" stopIfTrue="1">
      <formula>MOD(ROW(),2)=0</formula>
    </cfRule>
  </conditionalFormatting>
  <conditionalFormatting sqref="IGV14">
    <cfRule type="expression" dxfId="0" priority="4549" stopIfTrue="1">
      <formula>MOD(ROW(),2)=0</formula>
    </cfRule>
  </conditionalFormatting>
  <conditionalFormatting sqref="IHG14">
    <cfRule type="expression" dxfId="0" priority="4171" stopIfTrue="1">
      <formula>MOD(ROW(),2)=0</formula>
    </cfRule>
  </conditionalFormatting>
  <conditionalFormatting sqref="IJC14:IKQ14">
    <cfRule type="expression" dxfId="0" priority="4927" stopIfTrue="1">
      <formula>MOD(ROW(),2)=0</formula>
    </cfRule>
  </conditionalFormatting>
  <conditionalFormatting sqref="IQR14">
    <cfRule type="expression" dxfId="0" priority="4543" stopIfTrue="1">
      <formula>MOD(ROW(),2)=0</formula>
    </cfRule>
  </conditionalFormatting>
  <conditionalFormatting sqref="IRC14">
    <cfRule type="expression" dxfId="0" priority="4165" stopIfTrue="1">
      <formula>MOD(ROW(),2)=0</formula>
    </cfRule>
  </conditionalFormatting>
  <conditionalFormatting sqref="ISY14:IUM14">
    <cfRule type="expression" dxfId="0" priority="4921" stopIfTrue="1">
      <formula>MOD(ROW(),2)=0</formula>
    </cfRule>
  </conditionalFormatting>
  <conditionalFormatting sqref="JAN14">
    <cfRule type="expression" dxfId="0" priority="4537" stopIfTrue="1">
      <formula>MOD(ROW(),2)=0</formula>
    </cfRule>
  </conditionalFormatting>
  <conditionalFormatting sqref="JAY14">
    <cfRule type="expression" dxfId="0" priority="4159" stopIfTrue="1">
      <formula>MOD(ROW(),2)=0</formula>
    </cfRule>
  </conditionalFormatting>
  <conditionalFormatting sqref="JCU14:JEI14">
    <cfRule type="expression" dxfId="0" priority="4915" stopIfTrue="1">
      <formula>MOD(ROW(),2)=0</formula>
    </cfRule>
  </conditionalFormatting>
  <conditionalFormatting sqref="JKJ14">
    <cfRule type="expression" dxfId="0" priority="4531" stopIfTrue="1">
      <formula>MOD(ROW(),2)=0</formula>
    </cfRule>
  </conditionalFormatting>
  <conditionalFormatting sqref="JKU14">
    <cfRule type="expression" dxfId="0" priority="4153" stopIfTrue="1">
      <formula>MOD(ROW(),2)=0</formula>
    </cfRule>
  </conditionalFormatting>
  <conditionalFormatting sqref="JMQ14:JOE14">
    <cfRule type="expression" dxfId="0" priority="4909" stopIfTrue="1">
      <formula>MOD(ROW(),2)=0</formula>
    </cfRule>
  </conditionalFormatting>
  <conditionalFormatting sqref="JUF14">
    <cfRule type="expression" dxfId="0" priority="4525" stopIfTrue="1">
      <formula>MOD(ROW(),2)=0</formula>
    </cfRule>
  </conditionalFormatting>
  <conditionalFormatting sqref="JUQ14">
    <cfRule type="expression" dxfId="0" priority="4147" stopIfTrue="1">
      <formula>MOD(ROW(),2)=0</formula>
    </cfRule>
  </conditionalFormatting>
  <conditionalFormatting sqref="JWM14:JYA14">
    <cfRule type="expression" dxfId="0" priority="4903" stopIfTrue="1">
      <formula>MOD(ROW(),2)=0</formula>
    </cfRule>
  </conditionalFormatting>
  <conditionalFormatting sqref="KEB14">
    <cfRule type="expression" dxfId="0" priority="4519" stopIfTrue="1">
      <formula>MOD(ROW(),2)=0</formula>
    </cfRule>
  </conditionalFormatting>
  <conditionalFormatting sqref="KEM14">
    <cfRule type="expression" dxfId="0" priority="4141" stopIfTrue="1">
      <formula>MOD(ROW(),2)=0</formula>
    </cfRule>
  </conditionalFormatting>
  <conditionalFormatting sqref="KGI14:KHW14">
    <cfRule type="expression" dxfId="0" priority="4897" stopIfTrue="1">
      <formula>MOD(ROW(),2)=0</formula>
    </cfRule>
  </conditionalFormatting>
  <conditionalFormatting sqref="KNX14">
    <cfRule type="expression" dxfId="0" priority="4513" stopIfTrue="1">
      <formula>MOD(ROW(),2)=0</formula>
    </cfRule>
  </conditionalFormatting>
  <conditionalFormatting sqref="KOI14">
    <cfRule type="expression" dxfId="0" priority="4135" stopIfTrue="1">
      <formula>MOD(ROW(),2)=0</formula>
    </cfRule>
  </conditionalFormatting>
  <conditionalFormatting sqref="KQE14:KRS14">
    <cfRule type="expression" dxfId="0" priority="4891" stopIfTrue="1">
      <formula>MOD(ROW(),2)=0</formula>
    </cfRule>
  </conditionalFormatting>
  <conditionalFormatting sqref="KXT14">
    <cfRule type="expression" dxfId="0" priority="4507" stopIfTrue="1">
      <formula>MOD(ROW(),2)=0</formula>
    </cfRule>
  </conditionalFormatting>
  <conditionalFormatting sqref="KYE14">
    <cfRule type="expression" dxfId="0" priority="4129" stopIfTrue="1">
      <formula>MOD(ROW(),2)=0</formula>
    </cfRule>
  </conditionalFormatting>
  <conditionalFormatting sqref="LAA14:LBO14">
    <cfRule type="expression" dxfId="0" priority="4885" stopIfTrue="1">
      <formula>MOD(ROW(),2)=0</formula>
    </cfRule>
  </conditionalFormatting>
  <conditionalFormatting sqref="LHP14">
    <cfRule type="expression" dxfId="0" priority="4501" stopIfTrue="1">
      <formula>MOD(ROW(),2)=0</formula>
    </cfRule>
  </conditionalFormatting>
  <conditionalFormatting sqref="LIA14">
    <cfRule type="expression" dxfId="0" priority="4123" stopIfTrue="1">
      <formula>MOD(ROW(),2)=0</formula>
    </cfRule>
  </conditionalFormatting>
  <conditionalFormatting sqref="LJW14:LLK14">
    <cfRule type="expression" dxfId="0" priority="4879" stopIfTrue="1">
      <formula>MOD(ROW(),2)=0</formula>
    </cfRule>
  </conditionalFormatting>
  <conditionalFormatting sqref="LRL14">
    <cfRule type="expression" dxfId="0" priority="4495" stopIfTrue="1">
      <formula>MOD(ROW(),2)=0</formula>
    </cfRule>
  </conditionalFormatting>
  <conditionalFormatting sqref="LRW14">
    <cfRule type="expression" dxfId="0" priority="4117" stopIfTrue="1">
      <formula>MOD(ROW(),2)=0</formula>
    </cfRule>
  </conditionalFormatting>
  <conditionalFormatting sqref="LTS14:LVG14">
    <cfRule type="expression" dxfId="0" priority="4873" stopIfTrue="1">
      <formula>MOD(ROW(),2)=0</formula>
    </cfRule>
  </conditionalFormatting>
  <conditionalFormatting sqref="MBH14">
    <cfRule type="expression" dxfId="0" priority="4489" stopIfTrue="1">
      <formula>MOD(ROW(),2)=0</formula>
    </cfRule>
  </conditionalFormatting>
  <conditionalFormatting sqref="MBS14">
    <cfRule type="expression" dxfId="0" priority="4111" stopIfTrue="1">
      <formula>MOD(ROW(),2)=0</formula>
    </cfRule>
  </conditionalFormatting>
  <conditionalFormatting sqref="MDO14:MFC14">
    <cfRule type="expression" dxfId="0" priority="4867" stopIfTrue="1">
      <formula>MOD(ROW(),2)=0</formula>
    </cfRule>
  </conditionalFormatting>
  <conditionalFormatting sqref="MLD14">
    <cfRule type="expression" dxfId="0" priority="4483" stopIfTrue="1">
      <formula>MOD(ROW(),2)=0</formula>
    </cfRule>
  </conditionalFormatting>
  <conditionalFormatting sqref="MLO14">
    <cfRule type="expression" dxfId="0" priority="4105" stopIfTrue="1">
      <formula>MOD(ROW(),2)=0</formula>
    </cfRule>
  </conditionalFormatting>
  <conditionalFormatting sqref="MNK14:MOY14">
    <cfRule type="expression" dxfId="0" priority="4861" stopIfTrue="1">
      <formula>MOD(ROW(),2)=0</formula>
    </cfRule>
  </conditionalFormatting>
  <conditionalFormatting sqref="MUZ14">
    <cfRule type="expression" dxfId="0" priority="4477" stopIfTrue="1">
      <formula>MOD(ROW(),2)=0</formula>
    </cfRule>
  </conditionalFormatting>
  <conditionalFormatting sqref="MVK14">
    <cfRule type="expression" dxfId="0" priority="4099" stopIfTrue="1">
      <formula>MOD(ROW(),2)=0</formula>
    </cfRule>
  </conditionalFormatting>
  <conditionalFormatting sqref="MXG14:MYU14">
    <cfRule type="expression" dxfId="0" priority="4855" stopIfTrue="1">
      <formula>MOD(ROW(),2)=0</formula>
    </cfRule>
  </conditionalFormatting>
  <conditionalFormatting sqref="NEV14">
    <cfRule type="expression" dxfId="0" priority="4471" stopIfTrue="1">
      <formula>MOD(ROW(),2)=0</formula>
    </cfRule>
  </conditionalFormatting>
  <conditionalFormatting sqref="NFG14">
    <cfRule type="expression" dxfId="0" priority="4093" stopIfTrue="1">
      <formula>MOD(ROW(),2)=0</formula>
    </cfRule>
  </conditionalFormatting>
  <conditionalFormatting sqref="NHC14:NIQ14">
    <cfRule type="expression" dxfId="0" priority="4849" stopIfTrue="1">
      <formula>MOD(ROW(),2)=0</formula>
    </cfRule>
  </conditionalFormatting>
  <conditionalFormatting sqref="NOR14">
    <cfRule type="expression" dxfId="0" priority="4465" stopIfTrue="1">
      <formula>MOD(ROW(),2)=0</formula>
    </cfRule>
  </conditionalFormatting>
  <conditionalFormatting sqref="NPC14">
    <cfRule type="expression" dxfId="0" priority="4087" stopIfTrue="1">
      <formula>MOD(ROW(),2)=0</formula>
    </cfRule>
  </conditionalFormatting>
  <conditionalFormatting sqref="NQY14:NSM14">
    <cfRule type="expression" dxfId="0" priority="4843" stopIfTrue="1">
      <formula>MOD(ROW(),2)=0</formula>
    </cfRule>
  </conditionalFormatting>
  <conditionalFormatting sqref="NYN14">
    <cfRule type="expression" dxfId="0" priority="4459" stopIfTrue="1">
      <formula>MOD(ROW(),2)=0</formula>
    </cfRule>
  </conditionalFormatting>
  <conditionalFormatting sqref="NYY14">
    <cfRule type="expression" dxfId="0" priority="4081" stopIfTrue="1">
      <formula>MOD(ROW(),2)=0</formula>
    </cfRule>
  </conditionalFormatting>
  <conditionalFormatting sqref="OAU14:OCI14">
    <cfRule type="expression" dxfId="0" priority="4837" stopIfTrue="1">
      <formula>MOD(ROW(),2)=0</formula>
    </cfRule>
  </conditionalFormatting>
  <conditionalFormatting sqref="OIJ14">
    <cfRule type="expression" dxfId="0" priority="4453" stopIfTrue="1">
      <formula>MOD(ROW(),2)=0</formula>
    </cfRule>
  </conditionalFormatting>
  <conditionalFormatting sqref="OIU14">
    <cfRule type="expression" dxfId="0" priority="4075" stopIfTrue="1">
      <formula>MOD(ROW(),2)=0</formula>
    </cfRule>
  </conditionalFormatting>
  <conditionalFormatting sqref="OKQ14:OME14">
    <cfRule type="expression" dxfId="0" priority="4831" stopIfTrue="1">
      <formula>MOD(ROW(),2)=0</formula>
    </cfRule>
  </conditionalFormatting>
  <conditionalFormatting sqref="OSF14">
    <cfRule type="expression" dxfId="0" priority="4447" stopIfTrue="1">
      <formula>MOD(ROW(),2)=0</formula>
    </cfRule>
  </conditionalFormatting>
  <conditionalFormatting sqref="OSQ14">
    <cfRule type="expression" dxfId="0" priority="4069" stopIfTrue="1">
      <formula>MOD(ROW(),2)=0</formula>
    </cfRule>
  </conditionalFormatting>
  <conditionalFormatting sqref="OUM14:OWA14">
    <cfRule type="expression" dxfId="0" priority="4825" stopIfTrue="1">
      <formula>MOD(ROW(),2)=0</formula>
    </cfRule>
  </conditionalFormatting>
  <conditionalFormatting sqref="PCB14">
    <cfRule type="expression" dxfId="0" priority="4441" stopIfTrue="1">
      <formula>MOD(ROW(),2)=0</formula>
    </cfRule>
  </conditionalFormatting>
  <conditionalFormatting sqref="PCM14">
    <cfRule type="expression" dxfId="0" priority="4063" stopIfTrue="1">
      <formula>MOD(ROW(),2)=0</formula>
    </cfRule>
  </conditionalFormatting>
  <conditionalFormatting sqref="PEI14:PFW14">
    <cfRule type="expression" dxfId="0" priority="4819" stopIfTrue="1">
      <formula>MOD(ROW(),2)=0</formula>
    </cfRule>
  </conditionalFormatting>
  <conditionalFormatting sqref="PLX14">
    <cfRule type="expression" dxfId="0" priority="4435" stopIfTrue="1">
      <formula>MOD(ROW(),2)=0</formula>
    </cfRule>
  </conditionalFormatting>
  <conditionalFormatting sqref="PMI14">
    <cfRule type="expression" dxfId="0" priority="4057" stopIfTrue="1">
      <formula>MOD(ROW(),2)=0</formula>
    </cfRule>
  </conditionalFormatting>
  <conditionalFormatting sqref="POE14:PPS14">
    <cfRule type="expression" dxfId="0" priority="4813" stopIfTrue="1">
      <formula>MOD(ROW(),2)=0</formula>
    </cfRule>
  </conditionalFormatting>
  <conditionalFormatting sqref="PVT14">
    <cfRule type="expression" dxfId="0" priority="4429" stopIfTrue="1">
      <formula>MOD(ROW(),2)=0</formula>
    </cfRule>
  </conditionalFormatting>
  <conditionalFormatting sqref="PWE14">
    <cfRule type="expression" dxfId="0" priority="4051" stopIfTrue="1">
      <formula>MOD(ROW(),2)=0</formula>
    </cfRule>
  </conditionalFormatting>
  <conditionalFormatting sqref="PYA14:PZO14">
    <cfRule type="expression" dxfId="0" priority="4807" stopIfTrue="1">
      <formula>MOD(ROW(),2)=0</formula>
    </cfRule>
  </conditionalFormatting>
  <conditionalFormatting sqref="QFP14">
    <cfRule type="expression" dxfId="0" priority="4423" stopIfTrue="1">
      <formula>MOD(ROW(),2)=0</formula>
    </cfRule>
  </conditionalFormatting>
  <conditionalFormatting sqref="QGA14">
    <cfRule type="expression" dxfId="0" priority="4045" stopIfTrue="1">
      <formula>MOD(ROW(),2)=0</formula>
    </cfRule>
  </conditionalFormatting>
  <conditionalFormatting sqref="QHW14:QJK14">
    <cfRule type="expression" dxfId="0" priority="4801" stopIfTrue="1">
      <formula>MOD(ROW(),2)=0</formula>
    </cfRule>
  </conditionalFormatting>
  <conditionalFormatting sqref="QPL14">
    <cfRule type="expression" dxfId="0" priority="4417" stopIfTrue="1">
      <formula>MOD(ROW(),2)=0</formula>
    </cfRule>
  </conditionalFormatting>
  <conditionalFormatting sqref="QPW14">
    <cfRule type="expression" dxfId="0" priority="4039" stopIfTrue="1">
      <formula>MOD(ROW(),2)=0</formula>
    </cfRule>
  </conditionalFormatting>
  <conditionalFormatting sqref="QRS14:QTG14">
    <cfRule type="expression" dxfId="0" priority="4795" stopIfTrue="1">
      <formula>MOD(ROW(),2)=0</formula>
    </cfRule>
  </conditionalFormatting>
  <conditionalFormatting sqref="QZH14">
    <cfRule type="expression" dxfId="0" priority="4411" stopIfTrue="1">
      <formula>MOD(ROW(),2)=0</formula>
    </cfRule>
  </conditionalFormatting>
  <conditionalFormatting sqref="QZS14">
    <cfRule type="expression" dxfId="0" priority="4033" stopIfTrue="1">
      <formula>MOD(ROW(),2)=0</formula>
    </cfRule>
  </conditionalFormatting>
  <conditionalFormatting sqref="RBO14:RDC14">
    <cfRule type="expression" dxfId="0" priority="4789" stopIfTrue="1">
      <formula>MOD(ROW(),2)=0</formula>
    </cfRule>
  </conditionalFormatting>
  <conditionalFormatting sqref="RJD14">
    <cfRule type="expression" dxfId="0" priority="4405" stopIfTrue="1">
      <formula>MOD(ROW(),2)=0</formula>
    </cfRule>
  </conditionalFormatting>
  <conditionalFormatting sqref="RJO14">
    <cfRule type="expression" dxfId="0" priority="4027" stopIfTrue="1">
      <formula>MOD(ROW(),2)=0</formula>
    </cfRule>
  </conditionalFormatting>
  <conditionalFormatting sqref="RLK14:RMY14">
    <cfRule type="expression" dxfId="0" priority="4783" stopIfTrue="1">
      <formula>MOD(ROW(),2)=0</formula>
    </cfRule>
  </conditionalFormatting>
  <conditionalFormatting sqref="RSZ14">
    <cfRule type="expression" dxfId="0" priority="4399" stopIfTrue="1">
      <formula>MOD(ROW(),2)=0</formula>
    </cfRule>
  </conditionalFormatting>
  <conditionalFormatting sqref="RTK14">
    <cfRule type="expression" dxfId="0" priority="4021" stopIfTrue="1">
      <formula>MOD(ROW(),2)=0</formula>
    </cfRule>
  </conditionalFormatting>
  <conditionalFormatting sqref="RVG14:RWU14">
    <cfRule type="expression" dxfId="0" priority="4777" stopIfTrue="1">
      <formula>MOD(ROW(),2)=0</formula>
    </cfRule>
  </conditionalFormatting>
  <conditionalFormatting sqref="SCV14">
    <cfRule type="expression" dxfId="0" priority="4393" stopIfTrue="1">
      <formula>MOD(ROW(),2)=0</formula>
    </cfRule>
  </conditionalFormatting>
  <conditionalFormatting sqref="SDG14">
    <cfRule type="expression" dxfId="0" priority="4015" stopIfTrue="1">
      <formula>MOD(ROW(),2)=0</formula>
    </cfRule>
  </conditionalFormatting>
  <conditionalFormatting sqref="SFC14:SGQ14">
    <cfRule type="expression" dxfId="0" priority="4771" stopIfTrue="1">
      <formula>MOD(ROW(),2)=0</formula>
    </cfRule>
  </conditionalFormatting>
  <conditionalFormatting sqref="SMR14">
    <cfRule type="expression" dxfId="0" priority="4387" stopIfTrue="1">
      <formula>MOD(ROW(),2)=0</formula>
    </cfRule>
  </conditionalFormatting>
  <conditionalFormatting sqref="SNC14">
    <cfRule type="expression" dxfId="0" priority="4009" stopIfTrue="1">
      <formula>MOD(ROW(),2)=0</formula>
    </cfRule>
  </conditionalFormatting>
  <conditionalFormatting sqref="SOY14:SQM14">
    <cfRule type="expression" dxfId="0" priority="4765" stopIfTrue="1">
      <formula>MOD(ROW(),2)=0</formula>
    </cfRule>
  </conditionalFormatting>
  <conditionalFormatting sqref="SWN14">
    <cfRule type="expression" dxfId="0" priority="4381" stopIfTrue="1">
      <formula>MOD(ROW(),2)=0</formula>
    </cfRule>
  </conditionalFormatting>
  <conditionalFormatting sqref="SWY14">
    <cfRule type="expression" dxfId="0" priority="4003" stopIfTrue="1">
      <formula>MOD(ROW(),2)=0</formula>
    </cfRule>
  </conditionalFormatting>
  <conditionalFormatting sqref="SYU14:TAI14">
    <cfRule type="expression" dxfId="0" priority="4759" stopIfTrue="1">
      <formula>MOD(ROW(),2)=0</formula>
    </cfRule>
  </conditionalFormatting>
  <conditionalFormatting sqref="TGJ14">
    <cfRule type="expression" dxfId="0" priority="4375" stopIfTrue="1">
      <formula>MOD(ROW(),2)=0</formula>
    </cfRule>
  </conditionalFormatting>
  <conditionalFormatting sqref="TGU14">
    <cfRule type="expression" dxfId="0" priority="3997" stopIfTrue="1">
      <formula>MOD(ROW(),2)=0</formula>
    </cfRule>
  </conditionalFormatting>
  <conditionalFormatting sqref="TIQ14:TKE14">
    <cfRule type="expression" dxfId="0" priority="4753" stopIfTrue="1">
      <formula>MOD(ROW(),2)=0</formula>
    </cfRule>
  </conditionalFormatting>
  <conditionalFormatting sqref="TQF14">
    <cfRule type="expression" dxfId="0" priority="4369" stopIfTrue="1">
      <formula>MOD(ROW(),2)=0</formula>
    </cfRule>
  </conditionalFormatting>
  <conditionalFormatting sqref="TQQ14">
    <cfRule type="expression" dxfId="0" priority="3991" stopIfTrue="1">
      <formula>MOD(ROW(),2)=0</formula>
    </cfRule>
  </conditionalFormatting>
  <conditionalFormatting sqref="TSM14:TUA14">
    <cfRule type="expression" dxfId="0" priority="4747" stopIfTrue="1">
      <formula>MOD(ROW(),2)=0</formula>
    </cfRule>
  </conditionalFormatting>
  <conditionalFormatting sqref="UAB14">
    <cfRule type="expression" dxfId="0" priority="4363" stopIfTrue="1">
      <formula>MOD(ROW(),2)=0</formula>
    </cfRule>
  </conditionalFormatting>
  <conditionalFormatting sqref="UAM14">
    <cfRule type="expression" dxfId="0" priority="3985" stopIfTrue="1">
      <formula>MOD(ROW(),2)=0</formula>
    </cfRule>
  </conditionalFormatting>
  <conditionalFormatting sqref="UCI14:UDW14">
    <cfRule type="expression" dxfId="0" priority="4741" stopIfTrue="1">
      <formula>MOD(ROW(),2)=0</formula>
    </cfRule>
  </conditionalFormatting>
  <conditionalFormatting sqref="UJX14">
    <cfRule type="expression" dxfId="0" priority="4357" stopIfTrue="1">
      <formula>MOD(ROW(),2)=0</formula>
    </cfRule>
  </conditionalFormatting>
  <conditionalFormatting sqref="UKI14">
    <cfRule type="expression" dxfId="0" priority="3979" stopIfTrue="1">
      <formula>MOD(ROW(),2)=0</formula>
    </cfRule>
  </conditionalFormatting>
  <conditionalFormatting sqref="UME14:UNS14">
    <cfRule type="expression" dxfId="0" priority="4735" stopIfTrue="1">
      <formula>MOD(ROW(),2)=0</formula>
    </cfRule>
  </conditionalFormatting>
  <conditionalFormatting sqref="UTT14">
    <cfRule type="expression" dxfId="0" priority="4351" stopIfTrue="1">
      <formula>MOD(ROW(),2)=0</formula>
    </cfRule>
  </conditionalFormatting>
  <conditionalFormatting sqref="UUE14">
    <cfRule type="expression" dxfId="0" priority="3973" stopIfTrue="1">
      <formula>MOD(ROW(),2)=0</formula>
    </cfRule>
  </conditionalFormatting>
  <conditionalFormatting sqref="UWA14:UXO14">
    <cfRule type="expression" dxfId="0" priority="4729" stopIfTrue="1">
      <formula>MOD(ROW(),2)=0</formula>
    </cfRule>
  </conditionalFormatting>
  <conditionalFormatting sqref="VDP14">
    <cfRule type="expression" dxfId="0" priority="4345" stopIfTrue="1">
      <formula>MOD(ROW(),2)=0</formula>
    </cfRule>
  </conditionalFormatting>
  <conditionalFormatting sqref="VEA14">
    <cfRule type="expression" dxfId="0" priority="3967" stopIfTrue="1">
      <formula>MOD(ROW(),2)=0</formula>
    </cfRule>
  </conditionalFormatting>
  <conditionalFormatting sqref="VFW14:VHK14">
    <cfRule type="expression" dxfId="0" priority="4723" stopIfTrue="1">
      <formula>MOD(ROW(),2)=0</formula>
    </cfRule>
  </conditionalFormatting>
  <conditionalFormatting sqref="VNL14">
    <cfRule type="expression" dxfId="0" priority="4339" stopIfTrue="1">
      <formula>MOD(ROW(),2)=0</formula>
    </cfRule>
  </conditionalFormatting>
  <conditionalFormatting sqref="VNW14">
    <cfRule type="expression" dxfId="0" priority="3961" stopIfTrue="1">
      <formula>MOD(ROW(),2)=0</formula>
    </cfRule>
  </conditionalFormatting>
  <conditionalFormatting sqref="VPS14:VRG14">
    <cfRule type="expression" dxfId="0" priority="4717" stopIfTrue="1">
      <formula>MOD(ROW(),2)=0</formula>
    </cfRule>
  </conditionalFormatting>
  <conditionalFormatting sqref="VXH14">
    <cfRule type="expression" dxfId="0" priority="4333" stopIfTrue="1">
      <formula>MOD(ROW(),2)=0</formula>
    </cfRule>
  </conditionalFormatting>
  <conditionalFormatting sqref="VXS14">
    <cfRule type="expression" dxfId="0" priority="3955" stopIfTrue="1">
      <formula>MOD(ROW(),2)=0</formula>
    </cfRule>
  </conditionalFormatting>
  <conditionalFormatting sqref="VZO14:WBC14">
    <cfRule type="expression" dxfId="0" priority="4711" stopIfTrue="1">
      <formula>MOD(ROW(),2)=0</formula>
    </cfRule>
  </conditionalFormatting>
  <conditionalFormatting sqref="WHD14">
    <cfRule type="expression" dxfId="0" priority="4327" stopIfTrue="1">
      <formula>MOD(ROW(),2)=0</formula>
    </cfRule>
  </conditionalFormatting>
  <conditionalFormatting sqref="WHO14">
    <cfRule type="expression" dxfId="0" priority="3949" stopIfTrue="1">
      <formula>MOD(ROW(),2)=0</formula>
    </cfRule>
  </conditionalFormatting>
  <conditionalFormatting sqref="WJK14:WKY14">
    <cfRule type="expression" dxfId="0" priority="4705" stopIfTrue="1">
      <formula>MOD(ROW(),2)=0</formula>
    </cfRule>
  </conditionalFormatting>
  <conditionalFormatting sqref="WQZ14">
    <cfRule type="expression" dxfId="0" priority="4321" stopIfTrue="1">
      <formula>MOD(ROW(),2)=0</formula>
    </cfRule>
  </conditionalFormatting>
  <conditionalFormatting sqref="WRK14">
    <cfRule type="expression" dxfId="0" priority="3943" stopIfTrue="1">
      <formula>MOD(ROW(),2)=0</formula>
    </cfRule>
  </conditionalFormatting>
  <conditionalFormatting sqref="WTG14:WUU14">
    <cfRule type="expression" dxfId="0" priority="4699" stopIfTrue="1">
      <formula>MOD(ROW(),2)=0</formula>
    </cfRule>
  </conditionalFormatting>
  <conditionalFormatting sqref="C15">
    <cfRule type="expression" dxfId="0" priority="1635" stopIfTrue="1">
      <formula>MOD(ROW(),2)=0</formula>
    </cfRule>
  </conditionalFormatting>
  <conditionalFormatting sqref="E15">
    <cfRule type="expression" dxfId="0" priority="1636" stopIfTrue="1">
      <formula>MOD(ROW(),2)=0</formula>
    </cfRule>
  </conditionalFormatting>
  <conditionalFormatting sqref="G15">
    <cfRule type="expression" dxfId="0" priority="56" stopIfTrue="1">
      <formula>MOD(ROW(),2)=0</formula>
    </cfRule>
  </conditionalFormatting>
  <conditionalFormatting sqref="H15">
    <cfRule type="expression" dxfId="0" priority="34" stopIfTrue="1">
      <formula>MOD(ROW(),2)=0</formula>
    </cfRule>
  </conditionalFormatting>
  <conditionalFormatting sqref="I15">
    <cfRule type="expression" dxfId="0" priority="21" stopIfTrue="1">
      <formula>MOD(ROW(),2)=0</formula>
    </cfRule>
  </conditionalFormatting>
  <conditionalFormatting sqref="J15:M15">
    <cfRule type="expression" dxfId="0" priority="1116" stopIfTrue="1">
      <formula>MOD(ROW(),2)=0</formula>
    </cfRule>
  </conditionalFormatting>
  <conditionalFormatting sqref="EN15">
    <cfRule type="expression" dxfId="0" priority="1762" stopIfTrue="1">
      <formula>MOD(ROW(),2)=0</formula>
    </cfRule>
  </conditionalFormatting>
  <conditionalFormatting sqref="EY15">
    <cfRule type="expression" dxfId="0" priority="1699" stopIfTrue="1">
      <formula>MOD(ROW(),2)=0</formula>
    </cfRule>
  </conditionalFormatting>
  <conditionalFormatting sqref="GU15:II15">
    <cfRule type="expression" dxfId="0" priority="1825" stopIfTrue="1">
      <formula>MOD(ROW(),2)=0</formula>
    </cfRule>
  </conditionalFormatting>
  <conditionalFormatting sqref="OJ15">
    <cfRule type="expression" dxfId="0" priority="1761" stopIfTrue="1">
      <formula>MOD(ROW(),2)=0</formula>
    </cfRule>
  </conditionalFormatting>
  <conditionalFormatting sqref="OU15">
    <cfRule type="expression" dxfId="0" priority="1698" stopIfTrue="1">
      <formula>MOD(ROW(),2)=0</formula>
    </cfRule>
  </conditionalFormatting>
  <conditionalFormatting sqref="QQ15:SE15">
    <cfRule type="expression" dxfId="0" priority="1824" stopIfTrue="1">
      <formula>MOD(ROW(),2)=0</formula>
    </cfRule>
  </conditionalFormatting>
  <conditionalFormatting sqref="YF15">
    <cfRule type="expression" dxfId="0" priority="1760" stopIfTrue="1">
      <formula>MOD(ROW(),2)=0</formula>
    </cfRule>
  </conditionalFormatting>
  <conditionalFormatting sqref="YQ15">
    <cfRule type="expression" dxfId="0" priority="1697" stopIfTrue="1">
      <formula>MOD(ROW(),2)=0</formula>
    </cfRule>
  </conditionalFormatting>
  <conditionalFormatting sqref="AAM15:ACA15">
    <cfRule type="expression" dxfId="0" priority="1823" stopIfTrue="1">
      <formula>MOD(ROW(),2)=0</formula>
    </cfRule>
  </conditionalFormatting>
  <conditionalFormatting sqref="AIB15">
    <cfRule type="expression" dxfId="0" priority="1759" stopIfTrue="1">
      <formula>MOD(ROW(),2)=0</formula>
    </cfRule>
  </conditionalFormatting>
  <conditionalFormatting sqref="AIM15">
    <cfRule type="expression" dxfId="0" priority="1696" stopIfTrue="1">
      <formula>MOD(ROW(),2)=0</formula>
    </cfRule>
  </conditionalFormatting>
  <conditionalFormatting sqref="AKI15:ALW15">
    <cfRule type="expression" dxfId="0" priority="1822" stopIfTrue="1">
      <formula>MOD(ROW(),2)=0</formula>
    </cfRule>
  </conditionalFormatting>
  <conditionalFormatting sqref="ARX15">
    <cfRule type="expression" dxfId="0" priority="1758" stopIfTrue="1">
      <formula>MOD(ROW(),2)=0</formula>
    </cfRule>
  </conditionalFormatting>
  <conditionalFormatting sqref="ASI15">
    <cfRule type="expression" dxfId="0" priority="1695" stopIfTrue="1">
      <formula>MOD(ROW(),2)=0</formula>
    </cfRule>
  </conditionalFormatting>
  <conditionalFormatting sqref="AUE15:AVS15">
    <cfRule type="expression" dxfId="0" priority="1821" stopIfTrue="1">
      <formula>MOD(ROW(),2)=0</formula>
    </cfRule>
  </conditionalFormatting>
  <conditionalFormatting sqref="BBT15">
    <cfRule type="expression" dxfId="0" priority="1757" stopIfTrue="1">
      <formula>MOD(ROW(),2)=0</formula>
    </cfRule>
  </conditionalFormatting>
  <conditionalFormatting sqref="BCE15">
    <cfRule type="expression" dxfId="0" priority="1694" stopIfTrue="1">
      <formula>MOD(ROW(),2)=0</formula>
    </cfRule>
  </conditionalFormatting>
  <conditionalFormatting sqref="BEA15:BFO15">
    <cfRule type="expression" dxfId="0" priority="1820" stopIfTrue="1">
      <formula>MOD(ROW(),2)=0</formula>
    </cfRule>
  </conditionalFormatting>
  <conditionalFormatting sqref="BLP15">
    <cfRule type="expression" dxfId="0" priority="1756" stopIfTrue="1">
      <formula>MOD(ROW(),2)=0</formula>
    </cfRule>
  </conditionalFormatting>
  <conditionalFormatting sqref="BMA15">
    <cfRule type="expression" dxfId="0" priority="1693" stopIfTrue="1">
      <formula>MOD(ROW(),2)=0</formula>
    </cfRule>
  </conditionalFormatting>
  <conditionalFormatting sqref="BNW15:BPK15">
    <cfRule type="expression" dxfId="0" priority="1819" stopIfTrue="1">
      <formula>MOD(ROW(),2)=0</formula>
    </cfRule>
  </conditionalFormatting>
  <conditionalFormatting sqref="BVL15">
    <cfRule type="expression" dxfId="0" priority="1755" stopIfTrue="1">
      <formula>MOD(ROW(),2)=0</formula>
    </cfRule>
  </conditionalFormatting>
  <conditionalFormatting sqref="BVW15">
    <cfRule type="expression" dxfId="0" priority="1692" stopIfTrue="1">
      <formula>MOD(ROW(),2)=0</formula>
    </cfRule>
  </conditionalFormatting>
  <conditionalFormatting sqref="BXS15:BZG15">
    <cfRule type="expression" dxfId="0" priority="1818" stopIfTrue="1">
      <formula>MOD(ROW(),2)=0</formula>
    </cfRule>
  </conditionalFormatting>
  <conditionalFormatting sqref="CFH15">
    <cfRule type="expression" dxfId="0" priority="1754" stopIfTrue="1">
      <formula>MOD(ROW(),2)=0</formula>
    </cfRule>
  </conditionalFormatting>
  <conditionalFormatting sqref="CFS15">
    <cfRule type="expression" dxfId="0" priority="1691" stopIfTrue="1">
      <formula>MOD(ROW(),2)=0</formula>
    </cfRule>
  </conditionalFormatting>
  <conditionalFormatting sqref="CHO15:CJC15">
    <cfRule type="expression" dxfId="0" priority="1817" stopIfTrue="1">
      <formula>MOD(ROW(),2)=0</formula>
    </cfRule>
  </conditionalFormatting>
  <conditionalFormatting sqref="CPD15">
    <cfRule type="expression" dxfId="0" priority="1753" stopIfTrue="1">
      <formula>MOD(ROW(),2)=0</formula>
    </cfRule>
  </conditionalFormatting>
  <conditionalFormatting sqref="CPO15">
    <cfRule type="expression" dxfId="0" priority="1690" stopIfTrue="1">
      <formula>MOD(ROW(),2)=0</formula>
    </cfRule>
  </conditionalFormatting>
  <conditionalFormatting sqref="CRK15:CSY15">
    <cfRule type="expression" dxfId="0" priority="1816" stopIfTrue="1">
      <formula>MOD(ROW(),2)=0</formula>
    </cfRule>
  </conditionalFormatting>
  <conditionalFormatting sqref="CYZ15">
    <cfRule type="expression" dxfId="0" priority="1752" stopIfTrue="1">
      <formula>MOD(ROW(),2)=0</formula>
    </cfRule>
  </conditionalFormatting>
  <conditionalFormatting sqref="CZK15">
    <cfRule type="expression" dxfId="0" priority="1689" stopIfTrue="1">
      <formula>MOD(ROW(),2)=0</formula>
    </cfRule>
  </conditionalFormatting>
  <conditionalFormatting sqref="DBG15:DCU15">
    <cfRule type="expression" dxfId="0" priority="1815" stopIfTrue="1">
      <formula>MOD(ROW(),2)=0</formula>
    </cfRule>
  </conditionalFormatting>
  <conditionalFormatting sqref="DIV15">
    <cfRule type="expression" dxfId="0" priority="1751" stopIfTrue="1">
      <formula>MOD(ROW(),2)=0</formula>
    </cfRule>
  </conditionalFormatting>
  <conditionalFormatting sqref="DJG15">
    <cfRule type="expression" dxfId="0" priority="1688" stopIfTrue="1">
      <formula>MOD(ROW(),2)=0</formula>
    </cfRule>
  </conditionalFormatting>
  <conditionalFormatting sqref="DLC15:DMQ15">
    <cfRule type="expression" dxfId="0" priority="1814" stopIfTrue="1">
      <formula>MOD(ROW(),2)=0</formula>
    </cfRule>
  </conditionalFormatting>
  <conditionalFormatting sqref="DSR15">
    <cfRule type="expression" dxfId="0" priority="1750" stopIfTrue="1">
      <formula>MOD(ROW(),2)=0</formula>
    </cfRule>
  </conditionalFormatting>
  <conditionalFormatting sqref="DTC15">
    <cfRule type="expression" dxfId="0" priority="1687" stopIfTrue="1">
      <formula>MOD(ROW(),2)=0</formula>
    </cfRule>
  </conditionalFormatting>
  <conditionalFormatting sqref="DUY15:DWM15">
    <cfRule type="expression" dxfId="0" priority="1813" stopIfTrue="1">
      <formula>MOD(ROW(),2)=0</formula>
    </cfRule>
  </conditionalFormatting>
  <conditionalFormatting sqref="ECN15">
    <cfRule type="expression" dxfId="0" priority="1749" stopIfTrue="1">
      <formula>MOD(ROW(),2)=0</formula>
    </cfRule>
  </conditionalFormatting>
  <conditionalFormatting sqref="ECY15">
    <cfRule type="expression" dxfId="0" priority="1686" stopIfTrue="1">
      <formula>MOD(ROW(),2)=0</formula>
    </cfRule>
  </conditionalFormatting>
  <conditionalFormatting sqref="EEU15:EGI15">
    <cfRule type="expression" dxfId="0" priority="1812" stopIfTrue="1">
      <formula>MOD(ROW(),2)=0</formula>
    </cfRule>
  </conditionalFormatting>
  <conditionalFormatting sqref="EMJ15">
    <cfRule type="expression" dxfId="0" priority="1748" stopIfTrue="1">
      <formula>MOD(ROW(),2)=0</formula>
    </cfRule>
  </conditionalFormatting>
  <conditionalFormatting sqref="EMU15">
    <cfRule type="expression" dxfId="0" priority="1685" stopIfTrue="1">
      <formula>MOD(ROW(),2)=0</formula>
    </cfRule>
  </conditionalFormatting>
  <conditionalFormatting sqref="EOQ15:EQE15">
    <cfRule type="expression" dxfId="0" priority="1811" stopIfTrue="1">
      <formula>MOD(ROW(),2)=0</formula>
    </cfRule>
  </conditionalFormatting>
  <conditionalFormatting sqref="EWF15">
    <cfRule type="expression" dxfId="0" priority="1747" stopIfTrue="1">
      <formula>MOD(ROW(),2)=0</formula>
    </cfRule>
  </conditionalFormatting>
  <conditionalFormatting sqref="EWQ15">
    <cfRule type="expression" dxfId="0" priority="1684" stopIfTrue="1">
      <formula>MOD(ROW(),2)=0</formula>
    </cfRule>
  </conditionalFormatting>
  <conditionalFormatting sqref="EYM15:FAA15">
    <cfRule type="expression" dxfId="0" priority="1810" stopIfTrue="1">
      <formula>MOD(ROW(),2)=0</formula>
    </cfRule>
  </conditionalFormatting>
  <conditionalFormatting sqref="FGB15">
    <cfRule type="expression" dxfId="0" priority="1746" stopIfTrue="1">
      <formula>MOD(ROW(),2)=0</formula>
    </cfRule>
  </conditionalFormatting>
  <conditionalFormatting sqref="FGM15">
    <cfRule type="expression" dxfId="0" priority="1683" stopIfTrue="1">
      <formula>MOD(ROW(),2)=0</formula>
    </cfRule>
  </conditionalFormatting>
  <conditionalFormatting sqref="FII15:FJW15">
    <cfRule type="expression" dxfId="0" priority="1809" stopIfTrue="1">
      <formula>MOD(ROW(),2)=0</formula>
    </cfRule>
  </conditionalFormatting>
  <conditionalFormatting sqref="FPX15">
    <cfRule type="expression" dxfId="0" priority="1745" stopIfTrue="1">
      <formula>MOD(ROW(),2)=0</formula>
    </cfRule>
  </conditionalFormatting>
  <conditionalFormatting sqref="FQI15">
    <cfRule type="expression" dxfId="0" priority="1682" stopIfTrue="1">
      <formula>MOD(ROW(),2)=0</formula>
    </cfRule>
  </conditionalFormatting>
  <conditionalFormatting sqref="FSE15:FTS15">
    <cfRule type="expression" dxfId="0" priority="1808" stopIfTrue="1">
      <formula>MOD(ROW(),2)=0</formula>
    </cfRule>
  </conditionalFormatting>
  <conditionalFormatting sqref="FZT15">
    <cfRule type="expression" dxfId="0" priority="1744" stopIfTrue="1">
      <formula>MOD(ROW(),2)=0</formula>
    </cfRule>
  </conditionalFormatting>
  <conditionalFormatting sqref="GAE15">
    <cfRule type="expression" dxfId="0" priority="1681" stopIfTrue="1">
      <formula>MOD(ROW(),2)=0</formula>
    </cfRule>
  </conditionalFormatting>
  <conditionalFormatting sqref="GCA15:GDO15">
    <cfRule type="expression" dxfId="0" priority="1807" stopIfTrue="1">
      <formula>MOD(ROW(),2)=0</formula>
    </cfRule>
  </conditionalFormatting>
  <conditionalFormatting sqref="GJP15">
    <cfRule type="expression" dxfId="0" priority="1743" stopIfTrue="1">
      <formula>MOD(ROW(),2)=0</formula>
    </cfRule>
  </conditionalFormatting>
  <conditionalFormatting sqref="GKA15">
    <cfRule type="expression" dxfId="0" priority="1680" stopIfTrue="1">
      <formula>MOD(ROW(),2)=0</formula>
    </cfRule>
  </conditionalFormatting>
  <conditionalFormatting sqref="GLW15:GNK15">
    <cfRule type="expression" dxfId="0" priority="1806" stopIfTrue="1">
      <formula>MOD(ROW(),2)=0</formula>
    </cfRule>
  </conditionalFormatting>
  <conditionalFormatting sqref="GTL15">
    <cfRule type="expression" dxfId="0" priority="1742" stopIfTrue="1">
      <formula>MOD(ROW(),2)=0</formula>
    </cfRule>
  </conditionalFormatting>
  <conditionalFormatting sqref="GTW15">
    <cfRule type="expression" dxfId="0" priority="1679" stopIfTrue="1">
      <formula>MOD(ROW(),2)=0</formula>
    </cfRule>
  </conditionalFormatting>
  <conditionalFormatting sqref="GVS15:GXG15">
    <cfRule type="expression" dxfId="0" priority="1805" stopIfTrue="1">
      <formula>MOD(ROW(),2)=0</formula>
    </cfRule>
  </conditionalFormatting>
  <conditionalFormatting sqref="HDH15">
    <cfRule type="expression" dxfId="0" priority="1741" stopIfTrue="1">
      <formula>MOD(ROW(),2)=0</formula>
    </cfRule>
  </conditionalFormatting>
  <conditionalFormatting sqref="HDS15">
    <cfRule type="expression" dxfId="0" priority="1678" stopIfTrue="1">
      <formula>MOD(ROW(),2)=0</formula>
    </cfRule>
  </conditionalFormatting>
  <conditionalFormatting sqref="HFO15:HHC15">
    <cfRule type="expression" dxfId="0" priority="1804" stopIfTrue="1">
      <formula>MOD(ROW(),2)=0</formula>
    </cfRule>
  </conditionalFormatting>
  <conditionalFormatting sqref="HND15">
    <cfRule type="expression" dxfId="0" priority="1740" stopIfTrue="1">
      <formula>MOD(ROW(),2)=0</formula>
    </cfRule>
  </conditionalFormatting>
  <conditionalFormatting sqref="HNO15">
    <cfRule type="expression" dxfId="0" priority="1677" stopIfTrue="1">
      <formula>MOD(ROW(),2)=0</formula>
    </cfRule>
  </conditionalFormatting>
  <conditionalFormatting sqref="HPK15:HQY15">
    <cfRule type="expression" dxfId="0" priority="1803" stopIfTrue="1">
      <formula>MOD(ROW(),2)=0</formula>
    </cfRule>
  </conditionalFormatting>
  <conditionalFormatting sqref="HWZ15">
    <cfRule type="expression" dxfId="0" priority="1739" stopIfTrue="1">
      <formula>MOD(ROW(),2)=0</formula>
    </cfRule>
  </conditionalFormatting>
  <conditionalFormatting sqref="HXK15">
    <cfRule type="expression" dxfId="0" priority="1676" stopIfTrue="1">
      <formula>MOD(ROW(),2)=0</formula>
    </cfRule>
  </conditionalFormatting>
  <conditionalFormatting sqref="HZG15:IAU15">
    <cfRule type="expression" dxfId="0" priority="1802" stopIfTrue="1">
      <formula>MOD(ROW(),2)=0</formula>
    </cfRule>
  </conditionalFormatting>
  <conditionalFormatting sqref="IGV15">
    <cfRule type="expression" dxfId="0" priority="1738" stopIfTrue="1">
      <formula>MOD(ROW(),2)=0</formula>
    </cfRule>
  </conditionalFormatting>
  <conditionalFormatting sqref="IHG15">
    <cfRule type="expression" dxfId="0" priority="1675" stopIfTrue="1">
      <formula>MOD(ROW(),2)=0</formula>
    </cfRule>
  </conditionalFormatting>
  <conditionalFormatting sqref="IJC15:IKQ15">
    <cfRule type="expression" dxfId="0" priority="1801" stopIfTrue="1">
      <formula>MOD(ROW(),2)=0</formula>
    </cfRule>
  </conditionalFormatting>
  <conditionalFormatting sqref="IQR15">
    <cfRule type="expression" dxfId="0" priority="1737" stopIfTrue="1">
      <formula>MOD(ROW(),2)=0</formula>
    </cfRule>
  </conditionalFormatting>
  <conditionalFormatting sqref="IRC15">
    <cfRule type="expression" dxfId="0" priority="1674" stopIfTrue="1">
      <formula>MOD(ROW(),2)=0</formula>
    </cfRule>
  </conditionalFormatting>
  <conditionalFormatting sqref="ISY15:IUM15">
    <cfRule type="expression" dxfId="0" priority="1800" stopIfTrue="1">
      <formula>MOD(ROW(),2)=0</formula>
    </cfRule>
  </conditionalFormatting>
  <conditionalFormatting sqref="JAN15">
    <cfRule type="expression" dxfId="0" priority="1736" stopIfTrue="1">
      <formula>MOD(ROW(),2)=0</formula>
    </cfRule>
  </conditionalFormatting>
  <conditionalFormatting sqref="JAY15">
    <cfRule type="expression" dxfId="0" priority="1673" stopIfTrue="1">
      <formula>MOD(ROW(),2)=0</formula>
    </cfRule>
  </conditionalFormatting>
  <conditionalFormatting sqref="JCU15:JEI15">
    <cfRule type="expression" dxfId="0" priority="1799" stopIfTrue="1">
      <formula>MOD(ROW(),2)=0</formula>
    </cfRule>
  </conditionalFormatting>
  <conditionalFormatting sqref="JKJ15">
    <cfRule type="expression" dxfId="0" priority="1735" stopIfTrue="1">
      <formula>MOD(ROW(),2)=0</formula>
    </cfRule>
  </conditionalFormatting>
  <conditionalFormatting sqref="JKU15">
    <cfRule type="expression" dxfId="0" priority="1672" stopIfTrue="1">
      <formula>MOD(ROW(),2)=0</formula>
    </cfRule>
  </conditionalFormatting>
  <conditionalFormatting sqref="JMQ15:JOE15">
    <cfRule type="expression" dxfId="0" priority="1798" stopIfTrue="1">
      <formula>MOD(ROW(),2)=0</formula>
    </cfRule>
  </conditionalFormatting>
  <conditionalFormatting sqref="JUF15">
    <cfRule type="expression" dxfId="0" priority="1734" stopIfTrue="1">
      <formula>MOD(ROW(),2)=0</formula>
    </cfRule>
  </conditionalFormatting>
  <conditionalFormatting sqref="JUQ15">
    <cfRule type="expression" dxfId="0" priority="1671" stopIfTrue="1">
      <formula>MOD(ROW(),2)=0</formula>
    </cfRule>
  </conditionalFormatting>
  <conditionalFormatting sqref="JWM15:JYA15">
    <cfRule type="expression" dxfId="0" priority="1797" stopIfTrue="1">
      <formula>MOD(ROW(),2)=0</formula>
    </cfRule>
  </conditionalFormatting>
  <conditionalFormatting sqref="KEB15">
    <cfRule type="expression" dxfId="0" priority="1733" stopIfTrue="1">
      <formula>MOD(ROW(),2)=0</formula>
    </cfRule>
  </conditionalFormatting>
  <conditionalFormatting sqref="KEM15">
    <cfRule type="expression" dxfId="0" priority="1670" stopIfTrue="1">
      <formula>MOD(ROW(),2)=0</formula>
    </cfRule>
  </conditionalFormatting>
  <conditionalFormatting sqref="KGI15:KHW15">
    <cfRule type="expression" dxfId="0" priority="1796" stopIfTrue="1">
      <formula>MOD(ROW(),2)=0</formula>
    </cfRule>
  </conditionalFormatting>
  <conditionalFormatting sqref="KNX15">
    <cfRule type="expression" dxfId="0" priority="1732" stopIfTrue="1">
      <formula>MOD(ROW(),2)=0</formula>
    </cfRule>
  </conditionalFormatting>
  <conditionalFormatting sqref="KOI15">
    <cfRule type="expression" dxfId="0" priority="1669" stopIfTrue="1">
      <formula>MOD(ROW(),2)=0</formula>
    </cfRule>
  </conditionalFormatting>
  <conditionalFormatting sqref="KQE15:KRS15">
    <cfRule type="expression" dxfId="0" priority="1795" stopIfTrue="1">
      <formula>MOD(ROW(),2)=0</formula>
    </cfRule>
  </conditionalFormatting>
  <conditionalFormatting sqref="KXT15">
    <cfRule type="expression" dxfId="0" priority="1731" stopIfTrue="1">
      <formula>MOD(ROW(),2)=0</formula>
    </cfRule>
  </conditionalFormatting>
  <conditionalFormatting sqref="KYE15">
    <cfRule type="expression" dxfId="0" priority="1668" stopIfTrue="1">
      <formula>MOD(ROW(),2)=0</formula>
    </cfRule>
  </conditionalFormatting>
  <conditionalFormatting sqref="LAA15:LBO15">
    <cfRule type="expression" dxfId="0" priority="1794" stopIfTrue="1">
      <formula>MOD(ROW(),2)=0</formula>
    </cfRule>
  </conditionalFormatting>
  <conditionalFormatting sqref="LHP15">
    <cfRule type="expression" dxfId="0" priority="1730" stopIfTrue="1">
      <formula>MOD(ROW(),2)=0</formula>
    </cfRule>
  </conditionalFormatting>
  <conditionalFormatting sqref="LIA15">
    <cfRule type="expression" dxfId="0" priority="1667" stopIfTrue="1">
      <formula>MOD(ROW(),2)=0</formula>
    </cfRule>
  </conditionalFormatting>
  <conditionalFormatting sqref="LJW15:LLK15">
    <cfRule type="expression" dxfId="0" priority="1793" stopIfTrue="1">
      <formula>MOD(ROW(),2)=0</formula>
    </cfRule>
  </conditionalFormatting>
  <conditionalFormatting sqref="LRL15">
    <cfRule type="expression" dxfId="0" priority="1729" stopIfTrue="1">
      <formula>MOD(ROW(),2)=0</formula>
    </cfRule>
  </conditionalFormatting>
  <conditionalFormatting sqref="LRW15">
    <cfRule type="expression" dxfId="0" priority="1666" stopIfTrue="1">
      <formula>MOD(ROW(),2)=0</formula>
    </cfRule>
  </conditionalFormatting>
  <conditionalFormatting sqref="LTS15:LVG15">
    <cfRule type="expression" dxfId="0" priority="1792" stopIfTrue="1">
      <formula>MOD(ROW(),2)=0</formula>
    </cfRule>
  </conditionalFormatting>
  <conditionalFormatting sqref="MBH15">
    <cfRule type="expression" dxfId="0" priority="1728" stopIfTrue="1">
      <formula>MOD(ROW(),2)=0</formula>
    </cfRule>
  </conditionalFormatting>
  <conditionalFormatting sqref="MBS15">
    <cfRule type="expression" dxfId="0" priority="1665" stopIfTrue="1">
      <formula>MOD(ROW(),2)=0</formula>
    </cfRule>
  </conditionalFormatting>
  <conditionalFormatting sqref="MDO15:MFC15">
    <cfRule type="expression" dxfId="0" priority="1791" stopIfTrue="1">
      <formula>MOD(ROW(),2)=0</formula>
    </cfRule>
  </conditionalFormatting>
  <conditionalFormatting sqref="MLD15">
    <cfRule type="expression" dxfId="0" priority="1727" stopIfTrue="1">
      <formula>MOD(ROW(),2)=0</formula>
    </cfRule>
  </conditionalFormatting>
  <conditionalFormatting sqref="MLO15">
    <cfRule type="expression" dxfId="0" priority="1664" stopIfTrue="1">
      <formula>MOD(ROW(),2)=0</formula>
    </cfRule>
  </conditionalFormatting>
  <conditionalFormatting sqref="MNK15:MOY15">
    <cfRule type="expression" dxfId="0" priority="1790" stopIfTrue="1">
      <formula>MOD(ROW(),2)=0</formula>
    </cfRule>
  </conditionalFormatting>
  <conditionalFormatting sqref="MUZ15">
    <cfRule type="expression" dxfId="0" priority="1726" stopIfTrue="1">
      <formula>MOD(ROW(),2)=0</formula>
    </cfRule>
  </conditionalFormatting>
  <conditionalFormatting sqref="MVK15">
    <cfRule type="expression" dxfId="0" priority="1663" stopIfTrue="1">
      <formula>MOD(ROW(),2)=0</formula>
    </cfRule>
  </conditionalFormatting>
  <conditionalFormatting sqref="MXG15:MYU15">
    <cfRule type="expression" dxfId="0" priority="1789" stopIfTrue="1">
      <formula>MOD(ROW(),2)=0</formula>
    </cfRule>
  </conditionalFormatting>
  <conditionalFormatting sqref="NEV15">
    <cfRule type="expression" dxfId="0" priority="1725" stopIfTrue="1">
      <formula>MOD(ROW(),2)=0</formula>
    </cfRule>
  </conditionalFormatting>
  <conditionalFormatting sqref="NFG15">
    <cfRule type="expression" dxfId="0" priority="1662" stopIfTrue="1">
      <formula>MOD(ROW(),2)=0</formula>
    </cfRule>
  </conditionalFormatting>
  <conditionalFormatting sqref="NHC15:NIQ15">
    <cfRule type="expression" dxfId="0" priority="1788" stopIfTrue="1">
      <formula>MOD(ROW(),2)=0</formula>
    </cfRule>
  </conditionalFormatting>
  <conditionalFormatting sqref="NOR15">
    <cfRule type="expression" dxfId="0" priority="1724" stopIfTrue="1">
      <formula>MOD(ROW(),2)=0</formula>
    </cfRule>
  </conditionalFormatting>
  <conditionalFormatting sqref="NPC15">
    <cfRule type="expression" dxfId="0" priority="1661" stopIfTrue="1">
      <formula>MOD(ROW(),2)=0</formula>
    </cfRule>
  </conditionalFormatting>
  <conditionalFormatting sqref="NQY15:NSM15">
    <cfRule type="expression" dxfId="0" priority="1787" stopIfTrue="1">
      <formula>MOD(ROW(),2)=0</formula>
    </cfRule>
  </conditionalFormatting>
  <conditionalFormatting sqref="NYN15">
    <cfRule type="expression" dxfId="0" priority="1723" stopIfTrue="1">
      <formula>MOD(ROW(),2)=0</formula>
    </cfRule>
  </conditionalFormatting>
  <conditionalFormatting sqref="NYY15">
    <cfRule type="expression" dxfId="0" priority="1660" stopIfTrue="1">
      <formula>MOD(ROW(),2)=0</formula>
    </cfRule>
  </conditionalFormatting>
  <conditionalFormatting sqref="OAU15:OCI15">
    <cfRule type="expression" dxfId="0" priority="1786" stopIfTrue="1">
      <formula>MOD(ROW(),2)=0</formula>
    </cfRule>
  </conditionalFormatting>
  <conditionalFormatting sqref="OIJ15">
    <cfRule type="expression" dxfId="0" priority="1722" stopIfTrue="1">
      <formula>MOD(ROW(),2)=0</formula>
    </cfRule>
  </conditionalFormatting>
  <conditionalFormatting sqref="OIU15">
    <cfRule type="expression" dxfId="0" priority="1659" stopIfTrue="1">
      <formula>MOD(ROW(),2)=0</formula>
    </cfRule>
  </conditionalFormatting>
  <conditionalFormatting sqref="OKQ15:OME15">
    <cfRule type="expression" dxfId="0" priority="1785" stopIfTrue="1">
      <formula>MOD(ROW(),2)=0</formula>
    </cfRule>
  </conditionalFormatting>
  <conditionalFormatting sqref="OSF15">
    <cfRule type="expression" dxfId="0" priority="1721" stopIfTrue="1">
      <formula>MOD(ROW(),2)=0</formula>
    </cfRule>
  </conditionalFormatting>
  <conditionalFormatting sqref="OSQ15">
    <cfRule type="expression" dxfId="0" priority="1658" stopIfTrue="1">
      <formula>MOD(ROW(),2)=0</formula>
    </cfRule>
  </conditionalFormatting>
  <conditionalFormatting sqref="OUM15:OWA15">
    <cfRule type="expression" dxfId="0" priority="1784" stopIfTrue="1">
      <formula>MOD(ROW(),2)=0</formula>
    </cfRule>
  </conditionalFormatting>
  <conditionalFormatting sqref="PCB15">
    <cfRule type="expression" dxfId="0" priority="1720" stopIfTrue="1">
      <formula>MOD(ROW(),2)=0</formula>
    </cfRule>
  </conditionalFormatting>
  <conditionalFormatting sqref="PCM15">
    <cfRule type="expression" dxfId="0" priority="1657" stopIfTrue="1">
      <formula>MOD(ROW(),2)=0</formula>
    </cfRule>
  </conditionalFormatting>
  <conditionalFormatting sqref="PEI15:PFW15">
    <cfRule type="expression" dxfId="0" priority="1783" stopIfTrue="1">
      <formula>MOD(ROW(),2)=0</formula>
    </cfRule>
  </conditionalFormatting>
  <conditionalFormatting sqref="PLX15">
    <cfRule type="expression" dxfId="0" priority="1719" stopIfTrue="1">
      <formula>MOD(ROW(),2)=0</formula>
    </cfRule>
  </conditionalFormatting>
  <conditionalFormatting sqref="PMI15">
    <cfRule type="expression" dxfId="0" priority="1656" stopIfTrue="1">
      <formula>MOD(ROW(),2)=0</formula>
    </cfRule>
  </conditionalFormatting>
  <conditionalFormatting sqref="POE15:PPS15">
    <cfRule type="expression" dxfId="0" priority="1782" stopIfTrue="1">
      <formula>MOD(ROW(),2)=0</formula>
    </cfRule>
  </conditionalFormatting>
  <conditionalFormatting sqref="PVT15">
    <cfRule type="expression" dxfId="0" priority="1718" stopIfTrue="1">
      <formula>MOD(ROW(),2)=0</formula>
    </cfRule>
  </conditionalFormatting>
  <conditionalFormatting sqref="PWE15">
    <cfRule type="expression" dxfId="0" priority="1655" stopIfTrue="1">
      <formula>MOD(ROW(),2)=0</formula>
    </cfRule>
  </conditionalFormatting>
  <conditionalFormatting sqref="PYA15:PZO15">
    <cfRule type="expression" dxfId="0" priority="1781" stopIfTrue="1">
      <formula>MOD(ROW(),2)=0</formula>
    </cfRule>
  </conditionalFormatting>
  <conditionalFormatting sqref="QFP15">
    <cfRule type="expression" dxfId="0" priority="1717" stopIfTrue="1">
      <formula>MOD(ROW(),2)=0</formula>
    </cfRule>
  </conditionalFormatting>
  <conditionalFormatting sqref="QGA15">
    <cfRule type="expression" dxfId="0" priority="1654" stopIfTrue="1">
      <formula>MOD(ROW(),2)=0</formula>
    </cfRule>
  </conditionalFormatting>
  <conditionalFormatting sqref="QHW15:QJK15">
    <cfRule type="expression" dxfId="0" priority="1780" stopIfTrue="1">
      <formula>MOD(ROW(),2)=0</formula>
    </cfRule>
  </conditionalFormatting>
  <conditionalFormatting sqref="QPL15">
    <cfRule type="expression" dxfId="0" priority="1716" stopIfTrue="1">
      <formula>MOD(ROW(),2)=0</formula>
    </cfRule>
  </conditionalFormatting>
  <conditionalFormatting sqref="QPW15">
    <cfRule type="expression" dxfId="0" priority="1653" stopIfTrue="1">
      <formula>MOD(ROW(),2)=0</formula>
    </cfRule>
  </conditionalFormatting>
  <conditionalFormatting sqref="QRS15:QTG15">
    <cfRule type="expression" dxfId="0" priority="1779" stopIfTrue="1">
      <formula>MOD(ROW(),2)=0</formula>
    </cfRule>
  </conditionalFormatting>
  <conditionalFormatting sqref="QZH15">
    <cfRule type="expression" dxfId="0" priority="1715" stopIfTrue="1">
      <formula>MOD(ROW(),2)=0</formula>
    </cfRule>
  </conditionalFormatting>
  <conditionalFormatting sqref="QZS15">
    <cfRule type="expression" dxfId="0" priority="1652" stopIfTrue="1">
      <formula>MOD(ROW(),2)=0</formula>
    </cfRule>
  </conditionalFormatting>
  <conditionalFormatting sqref="RBO15:RDC15">
    <cfRule type="expression" dxfId="0" priority="1778" stopIfTrue="1">
      <formula>MOD(ROW(),2)=0</formula>
    </cfRule>
  </conditionalFormatting>
  <conditionalFormatting sqref="RJD15">
    <cfRule type="expression" dxfId="0" priority="1714" stopIfTrue="1">
      <formula>MOD(ROW(),2)=0</formula>
    </cfRule>
  </conditionalFormatting>
  <conditionalFormatting sqref="RJO15">
    <cfRule type="expression" dxfId="0" priority="1651" stopIfTrue="1">
      <formula>MOD(ROW(),2)=0</formula>
    </cfRule>
  </conditionalFormatting>
  <conditionalFormatting sqref="RLK15:RMY15">
    <cfRule type="expression" dxfId="0" priority="1777" stopIfTrue="1">
      <formula>MOD(ROW(),2)=0</formula>
    </cfRule>
  </conditionalFormatting>
  <conditionalFormatting sqref="RSZ15">
    <cfRule type="expression" dxfId="0" priority="1713" stopIfTrue="1">
      <formula>MOD(ROW(),2)=0</formula>
    </cfRule>
  </conditionalFormatting>
  <conditionalFormatting sqref="RTK15">
    <cfRule type="expression" dxfId="0" priority="1650" stopIfTrue="1">
      <formula>MOD(ROW(),2)=0</formula>
    </cfRule>
  </conditionalFormatting>
  <conditionalFormatting sqref="RVG15:RWU15">
    <cfRule type="expression" dxfId="0" priority="1776" stopIfTrue="1">
      <formula>MOD(ROW(),2)=0</formula>
    </cfRule>
  </conditionalFormatting>
  <conditionalFormatting sqref="SCV15">
    <cfRule type="expression" dxfId="0" priority="1712" stopIfTrue="1">
      <formula>MOD(ROW(),2)=0</formula>
    </cfRule>
  </conditionalFormatting>
  <conditionalFormatting sqref="SDG15">
    <cfRule type="expression" dxfId="0" priority="1649" stopIfTrue="1">
      <formula>MOD(ROW(),2)=0</formula>
    </cfRule>
  </conditionalFormatting>
  <conditionalFormatting sqref="SFC15:SGQ15">
    <cfRule type="expression" dxfId="0" priority="1775" stopIfTrue="1">
      <formula>MOD(ROW(),2)=0</formula>
    </cfRule>
  </conditionalFormatting>
  <conditionalFormatting sqref="SMR15">
    <cfRule type="expression" dxfId="0" priority="1711" stopIfTrue="1">
      <formula>MOD(ROW(),2)=0</formula>
    </cfRule>
  </conditionalFormatting>
  <conditionalFormatting sqref="SNC15">
    <cfRule type="expression" dxfId="0" priority="1648" stopIfTrue="1">
      <formula>MOD(ROW(),2)=0</formula>
    </cfRule>
  </conditionalFormatting>
  <conditionalFormatting sqref="SOY15:SQM15">
    <cfRule type="expression" dxfId="0" priority="1774" stopIfTrue="1">
      <formula>MOD(ROW(),2)=0</formula>
    </cfRule>
  </conditionalFormatting>
  <conditionalFormatting sqref="SWN15">
    <cfRule type="expression" dxfId="0" priority="1710" stopIfTrue="1">
      <formula>MOD(ROW(),2)=0</formula>
    </cfRule>
  </conditionalFormatting>
  <conditionalFormatting sqref="SWY15">
    <cfRule type="expression" dxfId="0" priority="1647" stopIfTrue="1">
      <formula>MOD(ROW(),2)=0</formula>
    </cfRule>
  </conditionalFormatting>
  <conditionalFormatting sqref="SYU15:TAI15">
    <cfRule type="expression" dxfId="0" priority="1773" stopIfTrue="1">
      <formula>MOD(ROW(),2)=0</formula>
    </cfRule>
  </conditionalFormatting>
  <conditionalFormatting sqref="TGJ15">
    <cfRule type="expression" dxfId="0" priority="1709" stopIfTrue="1">
      <formula>MOD(ROW(),2)=0</formula>
    </cfRule>
  </conditionalFormatting>
  <conditionalFormatting sqref="TGU15">
    <cfRule type="expression" dxfId="0" priority="1646" stopIfTrue="1">
      <formula>MOD(ROW(),2)=0</formula>
    </cfRule>
  </conditionalFormatting>
  <conditionalFormatting sqref="TIQ15:TKE15">
    <cfRule type="expression" dxfId="0" priority="1772" stopIfTrue="1">
      <formula>MOD(ROW(),2)=0</formula>
    </cfRule>
  </conditionalFormatting>
  <conditionalFormatting sqref="TQF15">
    <cfRule type="expression" dxfId="0" priority="1708" stopIfTrue="1">
      <formula>MOD(ROW(),2)=0</formula>
    </cfRule>
  </conditionalFormatting>
  <conditionalFormatting sqref="TQQ15">
    <cfRule type="expression" dxfId="0" priority="1645" stopIfTrue="1">
      <formula>MOD(ROW(),2)=0</formula>
    </cfRule>
  </conditionalFormatting>
  <conditionalFormatting sqref="TSM15:TUA15">
    <cfRule type="expression" dxfId="0" priority="1771" stopIfTrue="1">
      <formula>MOD(ROW(),2)=0</formula>
    </cfRule>
  </conditionalFormatting>
  <conditionalFormatting sqref="UAB15">
    <cfRule type="expression" dxfId="0" priority="1707" stopIfTrue="1">
      <formula>MOD(ROW(),2)=0</formula>
    </cfRule>
  </conditionalFormatting>
  <conditionalFormatting sqref="UAM15">
    <cfRule type="expression" dxfId="0" priority="1644" stopIfTrue="1">
      <formula>MOD(ROW(),2)=0</formula>
    </cfRule>
  </conditionalFormatting>
  <conditionalFormatting sqref="UCI15:UDW15">
    <cfRule type="expression" dxfId="0" priority="1770" stopIfTrue="1">
      <formula>MOD(ROW(),2)=0</formula>
    </cfRule>
  </conditionalFormatting>
  <conditionalFormatting sqref="UJX15">
    <cfRule type="expression" dxfId="0" priority="1706" stopIfTrue="1">
      <formula>MOD(ROW(),2)=0</formula>
    </cfRule>
  </conditionalFormatting>
  <conditionalFormatting sqref="UKI15">
    <cfRule type="expression" dxfId="0" priority="1643" stopIfTrue="1">
      <formula>MOD(ROW(),2)=0</formula>
    </cfRule>
  </conditionalFormatting>
  <conditionalFormatting sqref="UME15:UNS15">
    <cfRule type="expression" dxfId="0" priority="1769" stopIfTrue="1">
      <formula>MOD(ROW(),2)=0</formula>
    </cfRule>
  </conditionalFormatting>
  <conditionalFormatting sqref="UTT15">
    <cfRule type="expression" dxfId="0" priority="1705" stopIfTrue="1">
      <formula>MOD(ROW(),2)=0</formula>
    </cfRule>
  </conditionalFormatting>
  <conditionalFormatting sqref="UUE15">
    <cfRule type="expression" dxfId="0" priority="1642" stopIfTrue="1">
      <formula>MOD(ROW(),2)=0</formula>
    </cfRule>
  </conditionalFormatting>
  <conditionalFormatting sqref="UWA15:UXO15">
    <cfRule type="expression" dxfId="0" priority="1768" stopIfTrue="1">
      <formula>MOD(ROW(),2)=0</formula>
    </cfRule>
  </conditionalFormatting>
  <conditionalFormatting sqref="VDP15">
    <cfRule type="expression" dxfId="0" priority="1704" stopIfTrue="1">
      <formula>MOD(ROW(),2)=0</formula>
    </cfRule>
  </conditionalFormatting>
  <conditionalFormatting sqref="VEA15">
    <cfRule type="expression" dxfId="0" priority="1641" stopIfTrue="1">
      <formula>MOD(ROW(),2)=0</formula>
    </cfRule>
  </conditionalFormatting>
  <conditionalFormatting sqref="VFW15:VHK15">
    <cfRule type="expression" dxfId="0" priority="1767" stopIfTrue="1">
      <formula>MOD(ROW(),2)=0</formula>
    </cfRule>
  </conditionalFormatting>
  <conditionalFormatting sqref="VNL15">
    <cfRule type="expression" dxfId="0" priority="1703" stopIfTrue="1">
      <formula>MOD(ROW(),2)=0</formula>
    </cfRule>
  </conditionalFormatting>
  <conditionalFormatting sqref="VNW15">
    <cfRule type="expression" dxfId="0" priority="1640" stopIfTrue="1">
      <formula>MOD(ROW(),2)=0</formula>
    </cfRule>
  </conditionalFormatting>
  <conditionalFormatting sqref="VPS15:VRG15">
    <cfRule type="expression" dxfId="0" priority="1766" stopIfTrue="1">
      <formula>MOD(ROW(),2)=0</formula>
    </cfRule>
  </conditionalFormatting>
  <conditionalFormatting sqref="VXH15">
    <cfRule type="expression" dxfId="0" priority="1702" stopIfTrue="1">
      <formula>MOD(ROW(),2)=0</formula>
    </cfRule>
  </conditionalFormatting>
  <conditionalFormatting sqref="VXS15">
    <cfRule type="expression" dxfId="0" priority="1639" stopIfTrue="1">
      <formula>MOD(ROW(),2)=0</formula>
    </cfRule>
  </conditionalFormatting>
  <conditionalFormatting sqref="VZO15:WBC15">
    <cfRule type="expression" dxfId="0" priority="1765" stopIfTrue="1">
      <formula>MOD(ROW(),2)=0</formula>
    </cfRule>
  </conditionalFormatting>
  <conditionalFormatting sqref="WHD15">
    <cfRule type="expression" dxfId="0" priority="1701" stopIfTrue="1">
      <formula>MOD(ROW(),2)=0</formula>
    </cfRule>
  </conditionalFormatting>
  <conditionalFormatting sqref="WHO15">
    <cfRule type="expression" dxfId="0" priority="1638" stopIfTrue="1">
      <formula>MOD(ROW(),2)=0</formula>
    </cfRule>
  </conditionalFormatting>
  <conditionalFormatting sqref="WJK15:WKY15">
    <cfRule type="expression" dxfId="0" priority="1764" stopIfTrue="1">
      <formula>MOD(ROW(),2)=0</formula>
    </cfRule>
  </conditionalFormatting>
  <conditionalFormatting sqref="WQZ15">
    <cfRule type="expression" dxfId="0" priority="1700" stopIfTrue="1">
      <formula>MOD(ROW(),2)=0</formula>
    </cfRule>
  </conditionalFormatting>
  <conditionalFormatting sqref="WRK15">
    <cfRule type="expression" dxfId="0" priority="1637" stopIfTrue="1">
      <formula>MOD(ROW(),2)=0</formula>
    </cfRule>
  </conditionalFormatting>
  <conditionalFormatting sqref="WTG15:WUU15">
    <cfRule type="expression" dxfId="0" priority="1763" stopIfTrue="1">
      <formula>MOD(ROW(),2)=0</formula>
    </cfRule>
  </conditionalFormatting>
  <conditionalFormatting sqref="G16">
    <cfRule type="expression" dxfId="0" priority="55" stopIfTrue="1">
      <formula>MOD(ROW(),2)=0</formula>
    </cfRule>
  </conditionalFormatting>
  <conditionalFormatting sqref="I16">
    <cfRule type="expression" dxfId="0" priority="20" stopIfTrue="1">
      <formula>MOD(ROW(),2)=0</formula>
    </cfRule>
  </conditionalFormatting>
  <conditionalFormatting sqref="J16:K16">
    <cfRule type="expression" dxfId="0" priority="18" stopIfTrue="1">
      <formula>MOD(ROW(),2)=0</formula>
    </cfRule>
  </conditionalFormatting>
  <conditionalFormatting sqref="L16">
    <cfRule type="expression" dxfId="0" priority="19" stopIfTrue="1">
      <formula>MOD(ROW(),2)=0</formula>
    </cfRule>
  </conditionalFormatting>
  <conditionalFormatting sqref="G17">
    <cfRule type="expression" dxfId="0" priority="25" stopIfTrue="1">
      <formula>MOD(ROW(),2)=0</formula>
    </cfRule>
  </conditionalFormatting>
  <conditionalFormatting sqref="I17">
    <cfRule type="expression" dxfId="0" priority="24" stopIfTrue="1">
      <formula>MOD(ROW(),2)=0</formula>
    </cfRule>
  </conditionalFormatting>
  <conditionalFormatting sqref="L17">
    <cfRule type="expression" dxfId="0" priority="22" stopIfTrue="1">
      <formula>MOD(ROW(),2)=0</formula>
    </cfRule>
  </conditionalFormatting>
  <conditionalFormatting sqref="M17">
    <cfRule type="expression" dxfId="0" priority="860" stopIfTrue="1">
      <formula>MOD(ROW(),2)=0</formula>
    </cfRule>
  </conditionalFormatting>
  <conditionalFormatting sqref="E19">
    <cfRule type="expression" dxfId="0" priority="2919" stopIfTrue="1">
      <formula>MOD(ROW(),2)=0</formula>
    </cfRule>
  </conditionalFormatting>
  <conditionalFormatting sqref="H19">
    <cfRule type="expression" dxfId="0" priority="42" stopIfTrue="1">
      <formula>MOD(ROW(),2)=0</formula>
    </cfRule>
  </conditionalFormatting>
  <conditionalFormatting sqref="L19">
    <cfRule type="expression" dxfId="0" priority="848" stopIfTrue="1">
      <formula>MOD(ROW(),2)=0</formula>
    </cfRule>
  </conditionalFormatting>
  <conditionalFormatting sqref="EN19">
    <cfRule type="expression" dxfId="0" priority="3423" stopIfTrue="1">
      <formula>MOD(ROW(),2)=0</formula>
    </cfRule>
  </conditionalFormatting>
  <conditionalFormatting sqref="EY19">
    <cfRule type="expression" dxfId="0" priority="3171" stopIfTrue="1">
      <formula>MOD(ROW(),2)=0</formula>
    </cfRule>
  </conditionalFormatting>
  <conditionalFormatting sqref="GU19:II19">
    <cfRule type="expression" dxfId="0" priority="3675" stopIfTrue="1">
      <formula>MOD(ROW(),2)=0</formula>
    </cfRule>
  </conditionalFormatting>
  <conditionalFormatting sqref="OJ19">
    <cfRule type="expression" dxfId="0" priority="3419" stopIfTrue="1">
      <formula>MOD(ROW(),2)=0</formula>
    </cfRule>
  </conditionalFormatting>
  <conditionalFormatting sqref="OU19">
    <cfRule type="expression" dxfId="0" priority="3167" stopIfTrue="1">
      <formula>MOD(ROW(),2)=0</formula>
    </cfRule>
  </conditionalFormatting>
  <conditionalFormatting sqref="QQ19:SE19">
    <cfRule type="expression" dxfId="0" priority="3671" stopIfTrue="1">
      <formula>MOD(ROW(),2)=0</formula>
    </cfRule>
  </conditionalFormatting>
  <conditionalFormatting sqref="YF19">
    <cfRule type="expression" dxfId="0" priority="3415" stopIfTrue="1">
      <formula>MOD(ROW(),2)=0</formula>
    </cfRule>
  </conditionalFormatting>
  <conditionalFormatting sqref="YQ19">
    <cfRule type="expression" dxfId="0" priority="3163" stopIfTrue="1">
      <formula>MOD(ROW(),2)=0</formula>
    </cfRule>
  </conditionalFormatting>
  <conditionalFormatting sqref="AAM19:ACA19">
    <cfRule type="expression" dxfId="0" priority="3667" stopIfTrue="1">
      <formula>MOD(ROW(),2)=0</formula>
    </cfRule>
  </conditionalFormatting>
  <conditionalFormatting sqref="AIB19">
    <cfRule type="expression" dxfId="0" priority="3411" stopIfTrue="1">
      <formula>MOD(ROW(),2)=0</formula>
    </cfRule>
  </conditionalFormatting>
  <conditionalFormatting sqref="AIM19">
    <cfRule type="expression" dxfId="0" priority="3159" stopIfTrue="1">
      <formula>MOD(ROW(),2)=0</formula>
    </cfRule>
  </conditionalFormatting>
  <conditionalFormatting sqref="AKI19:ALW19">
    <cfRule type="expression" dxfId="0" priority="3663" stopIfTrue="1">
      <formula>MOD(ROW(),2)=0</formula>
    </cfRule>
  </conditionalFormatting>
  <conditionalFormatting sqref="ARX19">
    <cfRule type="expression" dxfId="0" priority="3407" stopIfTrue="1">
      <formula>MOD(ROW(),2)=0</formula>
    </cfRule>
  </conditionalFormatting>
  <conditionalFormatting sqref="ASI19">
    <cfRule type="expression" dxfId="0" priority="3155" stopIfTrue="1">
      <formula>MOD(ROW(),2)=0</formula>
    </cfRule>
  </conditionalFormatting>
  <conditionalFormatting sqref="AUE19:AVS19">
    <cfRule type="expression" dxfId="0" priority="3659" stopIfTrue="1">
      <formula>MOD(ROW(),2)=0</formula>
    </cfRule>
  </conditionalFormatting>
  <conditionalFormatting sqref="BBT19">
    <cfRule type="expression" dxfId="0" priority="3403" stopIfTrue="1">
      <formula>MOD(ROW(),2)=0</formula>
    </cfRule>
  </conditionalFormatting>
  <conditionalFormatting sqref="BCE19">
    <cfRule type="expression" dxfId="0" priority="3151" stopIfTrue="1">
      <formula>MOD(ROW(),2)=0</formula>
    </cfRule>
  </conditionalFormatting>
  <conditionalFormatting sqref="BEA19:BFO19">
    <cfRule type="expression" dxfId="0" priority="3655" stopIfTrue="1">
      <formula>MOD(ROW(),2)=0</formula>
    </cfRule>
  </conditionalFormatting>
  <conditionalFormatting sqref="BLP19">
    <cfRule type="expression" dxfId="0" priority="3399" stopIfTrue="1">
      <formula>MOD(ROW(),2)=0</formula>
    </cfRule>
  </conditionalFormatting>
  <conditionalFormatting sqref="BMA19">
    <cfRule type="expression" dxfId="0" priority="3147" stopIfTrue="1">
      <formula>MOD(ROW(),2)=0</formula>
    </cfRule>
  </conditionalFormatting>
  <conditionalFormatting sqref="BNW19:BPK19">
    <cfRule type="expression" dxfId="0" priority="3651" stopIfTrue="1">
      <formula>MOD(ROW(),2)=0</formula>
    </cfRule>
  </conditionalFormatting>
  <conditionalFormatting sqref="BVL19">
    <cfRule type="expression" dxfId="0" priority="3395" stopIfTrue="1">
      <formula>MOD(ROW(),2)=0</formula>
    </cfRule>
  </conditionalFormatting>
  <conditionalFormatting sqref="BVW19">
    <cfRule type="expression" dxfId="0" priority="3143" stopIfTrue="1">
      <formula>MOD(ROW(),2)=0</formula>
    </cfRule>
  </conditionalFormatting>
  <conditionalFormatting sqref="BXS19:BZG19">
    <cfRule type="expression" dxfId="0" priority="3647" stopIfTrue="1">
      <formula>MOD(ROW(),2)=0</formula>
    </cfRule>
  </conditionalFormatting>
  <conditionalFormatting sqref="CFH19">
    <cfRule type="expression" dxfId="0" priority="3391" stopIfTrue="1">
      <formula>MOD(ROW(),2)=0</formula>
    </cfRule>
  </conditionalFormatting>
  <conditionalFormatting sqref="CFS19">
    <cfRule type="expression" dxfId="0" priority="3139" stopIfTrue="1">
      <formula>MOD(ROW(),2)=0</formula>
    </cfRule>
  </conditionalFormatting>
  <conditionalFormatting sqref="CHO19:CJC19">
    <cfRule type="expression" dxfId="0" priority="3643" stopIfTrue="1">
      <formula>MOD(ROW(),2)=0</formula>
    </cfRule>
  </conditionalFormatting>
  <conditionalFormatting sqref="CPD19">
    <cfRule type="expression" dxfId="0" priority="3387" stopIfTrue="1">
      <formula>MOD(ROW(),2)=0</formula>
    </cfRule>
  </conditionalFormatting>
  <conditionalFormatting sqref="CPO19">
    <cfRule type="expression" dxfId="0" priority="3135" stopIfTrue="1">
      <formula>MOD(ROW(),2)=0</formula>
    </cfRule>
  </conditionalFormatting>
  <conditionalFormatting sqref="CRK19:CSY19">
    <cfRule type="expression" dxfId="0" priority="3639" stopIfTrue="1">
      <formula>MOD(ROW(),2)=0</formula>
    </cfRule>
  </conditionalFormatting>
  <conditionalFormatting sqref="CYZ19">
    <cfRule type="expression" dxfId="0" priority="3383" stopIfTrue="1">
      <formula>MOD(ROW(),2)=0</formula>
    </cfRule>
  </conditionalFormatting>
  <conditionalFormatting sqref="CZK19">
    <cfRule type="expression" dxfId="0" priority="3131" stopIfTrue="1">
      <formula>MOD(ROW(),2)=0</formula>
    </cfRule>
  </conditionalFormatting>
  <conditionalFormatting sqref="DBG19:DCU19">
    <cfRule type="expression" dxfId="0" priority="3635" stopIfTrue="1">
      <formula>MOD(ROW(),2)=0</formula>
    </cfRule>
  </conditionalFormatting>
  <conditionalFormatting sqref="DIV19">
    <cfRule type="expression" dxfId="0" priority="3379" stopIfTrue="1">
      <formula>MOD(ROW(),2)=0</formula>
    </cfRule>
  </conditionalFormatting>
  <conditionalFormatting sqref="DJG19">
    <cfRule type="expression" dxfId="0" priority="3127" stopIfTrue="1">
      <formula>MOD(ROW(),2)=0</formula>
    </cfRule>
  </conditionalFormatting>
  <conditionalFormatting sqref="DLC19:DMQ19">
    <cfRule type="expression" dxfId="0" priority="3631" stopIfTrue="1">
      <formula>MOD(ROW(),2)=0</formula>
    </cfRule>
  </conditionalFormatting>
  <conditionalFormatting sqref="DSR19">
    <cfRule type="expression" dxfId="0" priority="3375" stopIfTrue="1">
      <formula>MOD(ROW(),2)=0</formula>
    </cfRule>
  </conditionalFormatting>
  <conditionalFormatting sqref="DTC19">
    <cfRule type="expression" dxfId="0" priority="3123" stopIfTrue="1">
      <formula>MOD(ROW(),2)=0</formula>
    </cfRule>
  </conditionalFormatting>
  <conditionalFormatting sqref="DUY19:DWM19">
    <cfRule type="expression" dxfId="0" priority="3627" stopIfTrue="1">
      <formula>MOD(ROW(),2)=0</formula>
    </cfRule>
  </conditionalFormatting>
  <conditionalFormatting sqref="ECN19">
    <cfRule type="expression" dxfId="0" priority="3371" stopIfTrue="1">
      <formula>MOD(ROW(),2)=0</formula>
    </cfRule>
  </conditionalFormatting>
  <conditionalFormatting sqref="ECY19">
    <cfRule type="expression" dxfId="0" priority="3119" stopIfTrue="1">
      <formula>MOD(ROW(),2)=0</formula>
    </cfRule>
  </conditionalFormatting>
  <conditionalFormatting sqref="EEU19:EGI19">
    <cfRule type="expression" dxfId="0" priority="3623" stopIfTrue="1">
      <formula>MOD(ROW(),2)=0</formula>
    </cfRule>
  </conditionalFormatting>
  <conditionalFormatting sqref="EMJ19">
    <cfRule type="expression" dxfId="0" priority="3367" stopIfTrue="1">
      <formula>MOD(ROW(),2)=0</formula>
    </cfRule>
  </conditionalFormatting>
  <conditionalFormatting sqref="EMU19">
    <cfRule type="expression" dxfId="0" priority="3115" stopIfTrue="1">
      <formula>MOD(ROW(),2)=0</formula>
    </cfRule>
  </conditionalFormatting>
  <conditionalFormatting sqref="EOQ19:EQE19">
    <cfRule type="expression" dxfId="0" priority="3619" stopIfTrue="1">
      <formula>MOD(ROW(),2)=0</formula>
    </cfRule>
  </conditionalFormatting>
  <conditionalFormatting sqref="EWF19">
    <cfRule type="expression" dxfId="0" priority="3363" stopIfTrue="1">
      <formula>MOD(ROW(),2)=0</formula>
    </cfRule>
  </conditionalFormatting>
  <conditionalFormatting sqref="EWQ19">
    <cfRule type="expression" dxfId="0" priority="3111" stopIfTrue="1">
      <formula>MOD(ROW(),2)=0</formula>
    </cfRule>
  </conditionalFormatting>
  <conditionalFormatting sqref="EYM19:FAA19">
    <cfRule type="expression" dxfId="0" priority="3615" stopIfTrue="1">
      <formula>MOD(ROW(),2)=0</formula>
    </cfRule>
  </conditionalFormatting>
  <conditionalFormatting sqref="FGB19">
    <cfRule type="expression" dxfId="0" priority="3359" stopIfTrue="1">
      <formula>MOD(ROW(),2)=0</formula>
    </cfRule>
  </conditionalFormatting>
  <conditionalFormatting sqref="FGM19">
    <cfRule type="expression" dxfId="0" priority="3107" stopIfTrue="1">
      <formula>MOD(ROW(),2)=0</formula>
    </cfRule>
  </conditionalFormatting>
  <conditionalFormatting sqref="FII19:FJW19">
    <cfRule type="expression" dxfId="0" priority="3611" stopIfTrue="1">
      <formula>MOD(ROW(),2)=0</formula>
    </cfRule>
  </conditionalFormatting>
  <conditionalFormatting sqref="FPX19">
    <cfRule type="expression" dxfId="0" priority="3355" stopIfTrue="1">
      <formula>MOD(ROW(),2)=0</formula>
    </cfRule>
  </conditionalFormatting>
  <conditionalFormatting sqref="FQI19">
    <cfRule type="expression" dxfId="0" priority="3103" stopIfTrue="1">
      <formula>MOD(ROW(),2)=0</formula>
    </cfRule>
  </conditionalFormatting>
  <conditionalFormatting sqref="FSE19:FTS19">
    <cfRule type="expression" dxfId="0" priority="3607" stopIfTrue="1">
      <formula>MOD(ROW(),2)=0</formula>
    </cfRule>
  </conditionalFormatting>
  <conditionalFormatting sqref="FZT19">
    <cfRule type="expression" dxfId="0" priority="3351" stopIfTrue="1">
      <formula>MOD(ROW(),2)=0</formula>
    </cfRule>
  </conditionalFormatting>
  <conditionalFormatting sqref="GAE19">
    <cfRule type="expression" dxfId="0" priority="3099" stopIfTrue="1">
      <formula>MOD(ROW(),2)=0</formula>
    </cfRule>
  </conditionalFormatting>
  <conditionalFormatting sqref="GCA19:GDO19">
    <cfRule type="expression" dxfId="0" priority="3603" stopIfTrue="1">
      <formula>MOD(ROW(),2)=0</formula>
    </cfRule>
  </conditionalFormatting>
  <conditionalFormatting sqref="GJP19">
    <cfRule type="expression" dxfId="0" priority="3347" stopIfTrue="1">
      <formula>MOD(ROW(),2)=0</formula>
    </cfRule>
  </conditionalFormatting>
  <conditionalFormatting sqref="GKA19">
    <cfRule type="expression" dxfId="0" priority="3095" stopIfTrue="1">
      <formula>MOD(ROW(),2)=0</formula>
    </cfRule>
  </conditionalFormatting>
  <conditionalFormatting sqref="GLW19:GNK19">
    <cfRule type="expression" dxfId="0" priority="3599" stopIfTrue="1">
      <formula>MOD(ROW(),2)=0</formula>
    </cfRule>
  </conditionalFormatting>
  <conditionalFormatting sqref="GTL19">
    <cfRule type="expression" dxfId="0" priority="3343" stopIfTrue="1">
      <formula>MOD(ROW(),2)=0</formula>
    </cfRule>
  </conditionalFormatting>
  <conditionalFormatting sqref="GTW19">
    <cfRule type="expression" dxfId="0" priority="3091" stopIfTrue="1">
      <formula>MOD(ROW(),2)=0</formula>
    </cfRule>
  </conditionalFormatting>
  <conditionalFormatting sqref="GVS19:GXG19">
    <cfRule type="expression" dxfId="0" priority="3595" stopIfTrue="1">
      <formula>MOD(ROW(),2)=0</formula>
    </cfRule>
  </conditionalFormatting>
  <conditionalFormatting sqref="HDH19">
    <cfRule type="expression" dxfId="0" priority="3339" stopIfTrue="1">
      <formula>MOD(ROW(),2)=0</formula>
    </cfRule>
  </conditionalFormatting>
  <conditionalFormatting sqref="HDS19">
    <cfRule type="expression" dxfId="0" priority="3087" stopIfTrue="1">
      <formula>MOD(ROW(),2)=0</formula>
    </cfRule>
  </conditionalFormatting>
  <conditionalFormatting sqref="HFO19:HHC19">
    <cfRule type="expression" dxfId="0" priority="3591" stopIfTrue="1">
      <formula>MOD(ROW(),2)=0</formula>
    </cfRule>
  </conditionalFormatting>
  <conditionalFormatting sqref="HND19">
    <cfRule type="expression" dxfId="0" priority="3335" stopIfTrue="1">
      <formula>MOD(ROW(),2)=0</formula>
    </cfRule>
  </conditionalFormatting>
  <conditionalFormatting sqref="HNO19">
    <cfRule type="expression" dxfId="0" priority="3083" stopIfTrue="1">
      <formula>MOD(ROW(),2)=0</formula>
    </cfRule>
  </conditionalFormatting>
  <conditionalFormatting sqref="HPK19:HQY19">
    <cfRule type="expression" dxfId="0" priority="3587" stopIfTrue="1">
      <formula>MOD(ROW(),2)=0</formula>
    </cfRule>
  </conditionalFormatting>
  <conditionalFormatting sqref="HWZ19">
    <cfRule type="expression" dxfId="0" priority="3331" stopIfTrue="1">
      <formula>MOD(ROW(),2)=0</formula>
    </cfRule>
  </conditionalFormatting>
  <conditionalFormatting sqref="HXK19">
    <cfRule type="expression" dxfId="0" priority="3079" stopIfTrue="1">
      <formula>MOD(ROW(),2)=0</formula>
    </cfRule>
  </conditionalFormatting>
  <conditionalFormatting sqref="HZG19:IAU19">
    <cfRule type="expression" dxfId="0" priority="3583" stopIfTrue="1">
      <formula>MOD(ROW(),2)=0</formula>
    </cfRule>
  </conditionalFormatting>
  <conditionalFormatting sqref="IGV19">
    <cfRule type="expression" dxfId="0" priority="3327" stopIfTrue="1">
      <formula>MOD(ROW(),2)=0</formula>
    </cfRule>
  </conditionalFormatting>
  <conditionalFormatting sqref="IHG19">
    <cfRule type="expression" dxfId="0" priority="3075" stopIfTrue="1">
      <formula>MOD(ROW(),2)=0</formula>
    </cfRule>
  </conditionalFormatting>
  <conditionalFormatting sqref="IJC19:IKQ19">
    <cfRule type="expression" dxfId="0" priority="3579" stopIfTrue="1">
      <formula>MOD(ROW(),2)=0</formula>
    </cfRule>
  </conditionalFormatting>
  <conditionalFormatting sqref="IQR19">
    <cfRule type="expression" dxfId="0" priority="3323" stopIfTrue="1">
      <formula>MOD(ROW(),2)=0</formula>
    </cfRule>
  </conditionalFormatting>
  <conditionalFormatting sqref="IRC19">
    <cfRule type="expression" dxfId="0" priority="3071" stopIfTrue="1">
      <formula>MOD(ROW(),2)=0</formula>
    </cfRule>
  </conditionalFormatting>
  <conditionalFormatting sqref="ISY19:IUM19">
    <cfRule type="expression" dxfId="0" priority="3575" stopIfTrue="1">
      <formula>MOD(ROW(),2)=0</formula>
    </cfRule>
  </conditionalFormatting>
  <conditionalFormatting sqref="JAN19">
    <cfRule type="expression" dxfId="0" priority="3319" stopIfTrue="1">
      <formula>MOD(ROW(),2)=0</formula>
    </cfRule>
  </conditionalFormatting>
  <conditionalFormatting sqref="JAY19">
    <cfRule type="expression" dxfId="0" priority="3067" stopIfTrue="1">
      <formula>MOD(ROW(),2)=0</formula>
    </cfRule>
  </conditionalFormatting>
  <conditionalFormatting sqref="JCU19:JEI19">
    <cfRule type="expression" dxfId="0" priority="3571" stopIfTrue="1">
      <formula>MOD(ROW(),2)=0</formula>
    </cfRule>
  </conditionalFormatting>
  <conditionalFormatting sqref="JKJ19">
    <cfRule type="expression" dxfId="0" priority="3315" stopIfTrue="1">
      <formula>MOD(ROW(),2)=0</formula>
    </cfRule>
  </conditionalFormatting>
  <conditionalFormatting sqref="JKU19">
    <cfRule type="expression" dxfId="0" priority="3063" stopIfTrue="1">
      <formula>MOD(ROW(),2)=0</formula>
    </cfRule>
  </conditionalFormatting>
  <conditionalFormatting sqref="JMQ19:JOE19">
    <cfRule type="expression" dxfId="0" priority="3567" stopIfTrue="1">
      <formula>MOD(ROW(),2)=0</formula>
    </cfRule>
  </conditionalFormatting>
  <conditionalFormatting sqref="JUF19">
    <cfRule type="expression" dxfId="0" priority="3311" stopIfTrue="1">
      <formula>MOD(ROW(),2)=0</formula>
    </cfRule>
  </conditionalFormatting>
  <conditionalFormatting sqref="JUQ19">
    <cfRule type="expression" dxfId="0" priority="3059" stopIfTrue="1">
      <formula>MOD(ROW(),2)=0</formula>
    </cfRule>
  </conditionalFormatting>
  <conditionalFormatting sqref="JWM19:JYA19">
    <cfRule type="expression" dxfId="0" priority="3563" stopIfTrue="1">
      <formula>MOD(ROW(),2)=0</formula>
    </cfRule>
  </conditionalFormatting>
  <conditionalFormatting sqref="KEB19">
    <cfRule type="expression" dxfId="0" priority="3307" stopIfTrue="1">
      <formula>MOD(ROW(),2)=0</formula>
    </cfRule>
  </conditionalFormatting>
  <conditionalFormatting sqref="KEM19">
    <cfRule type="expression" dxfId="0" priority="3055" stopIfTrue="1">
      <formula>MOD(ROW(),2)=0</formula>
    </cfRule>
  </conditionalFormatting>
  <conditionalFormatting sqref="KGI19:KHW19">
    <cfRule type="expression" dxfId="0" priority="3559" stopIfTrue="1">
      <formula>MOD(ROW(),2)=0</formula>
    </cfRule>
  </conditionalFormatting>
  <conditionalFormatting sqref="KNX19">
    <cfRule type="expression" dxfId="0" priority="3303" stopIfTrue="1">
      <formula>MOD(ROW(),2)=0</formula>
    </cfRule>
  </conditionalFormatting>
  <conditionalFormatting sqref="KOI19">
    <cfRule type="expression" dxfId="0" priority="3051" stopIfTrue="1">
      <formula>MOD(ROW(),2)=0</formula>
    </cfRule>
  </conditionalFormatting>
  <conditionalFormatting sqref="KQE19:KRS19">
    <cfRule type="expression" dxfId="0" priority="3555" stopIfTrue="1">
      <formula>MOD(ROW(),2)=0</formula>
    </cfRule>
  </conditionalFormatting>
  <conditionalFormatting sqref="KXT19">
    <cfRule type="expression" dxfId="0" priority="3299" stopIfTrue="1">
      <formula>MOD(ROW(),2)=0</formula>
    </cfRule>
  </conditionalFormatting>
  <conditionalFormatting sqref="KYE19">
    <cfRule type="expression" dxfId="0" priority="3047" stopIfTrue="1">
      <formula>MOD(ROW(),2)=0</formula>
    </cfRule>
  </conditionalFormatting>
  <conditionalFormatting sqref="LAA19:LBO19">
    <cfRule type="expression" dxfId="0" priority="3551" stopIfTrue="1">
      <formula>MOD(ROW(),2)=0</formula>
    </cfRule>
  </conditionalFormatting>
  <conditionalFormatting sqref="LHP19">
    <cfRule type="expression" dxfId="0" priority="3295" stopIfTrue="1">
      <formula>MOD(ROW(),2)=0</formula>
    </cfRule>
  </conditionalFormatting>
  <conditionalFormatting sqref="LIA19">
    <cfRule type="expression" dxfId="0" priority="3043" stopIfTrue="1">
      <formula>MOD(ROW(),2)=0</formula>
    </cfRule>
  </conditionalFormatting>
  <conditionalFormatting sqref="LJW19:LLK19">
    <cfRule type="expression" dxfId="0" priority="3547" stopIfTrue="1">
      <formula>MOD(ROW(),2)=0</formula>
    </cfRule>
  </conditionalFormatting>
  <conditionalFormatting sqref="LRL19">
    <cfRule type="expression" dxfId="0" priority="3291" stopIfTrue="1">
      <formula>MOD(ROW(),2)=0</formula>
    </cfRule>
  </conditionalFormatting>
  <conditionalFormatting sqref="LRW19">
    <cfRule type="expression" dxfId="0" priority="3039" stopIfTrue="1">
      <formula>MOD(ROW(),2)=0</formula>
    </cfRule>
  </conditionalFormatting>
  <conditionalFormatting sqref="LTS19:LVG19">
    <cfRule type="expression" dxfId="0" priority="3543" stopIfTrue="1">
      <formula>MOD(ROW(),2)=0</formula>
    </cfRule>
  </conditionalFormatting>
  <conditionalFormatting sqref="MBH19">
    <cfRule type="expression" dxfId="0" priority="3287" stopIfTrue="1">
      <formula>MOD(ROW(),2)=0</formula>
    </cfRule>
  </conditionalFormatting>
  <conditionalFormatting sqref="MBS19">
    <cfRule type="expression" dxfId="0" priority="3035" stopIfTrue="1">
      <formula>MOD(ROW(),2)=0</formula>
    </cfRule>
  </conditionalFormatting>
  <conditionalFormatting sqref="MDO19:MFC19">
    <cfRule type="expression" dxfId="0" priority="3539" stopIfTrue="1">
      <formula>MOD(ROW(),2)=0</formula>
    </cfRule>
  </conditionalFormatting>
  <conditionalFormatting sqref="MLD19">
    <cfRule type="expression" dxfId="0" priority="3283" stopIfTrue="1">
      <formula>MOD(ROW(),2)=0</formula>
    </cfRule>
  </conditionalFormatting>
  <conditionalFormatting sqref="MLO19">
    <cfRule type="expression" dxfId="0" priority="3031" stopIfTrue="1">
      <formula>MOD(ROW(),2)=0</formula>
    </cfRule>
  </conditionalFormatting>
  <conditionalFormatting sqref="MNK19:MOY19">
    <cfRule type="expression" dxfId="0" priority="3535" stopIfTrue="1">
      <formula>MOD(ROW(),2)=0</formula>
    </cfRule>
  </conditionalFormatting>
  <conditionalFormatting sqref="MUZ19">
    <cfRule type="expression" dxfId="0" priority="3279" stopIfTrue="1">
      <formula>MOD(ROW(),2)=0</formula>
    </cfRule>
  </conditionalFormatting>
  <conditionalFormatting sqref="MVK19">
    <cfRule type="expression" dxfId="0" priority="3027" stopIfTrue="1">
      <formula>MOD(ROW(),2)=0</formula>
    </cfRule>
  </conditionalFormatting>
  <conditionalFormatting sqref="MXG19:MYU19">
    <cfRule type="expression" dxfId="0" priority="3531" stopIfTrue="1">
      <formula>MOD(ROW(),2)=0</formula>
    </cfRule>
  </conditionalFormatting>
  <conditionalFormatting sqref="NEV19">
    <cfRule type="expression" dxfId="0" priority="3275" stopIfTrue="1">
      <formula>MOD(ROW(),2)=0</formula>
    </cfRule>
  </conditionalFormatting>
  <conditionalFormatting sqref="NFG19">
    <cfRule type="expression" dxfId="0" priority="3023" stopIfTrue="1">
      <formula>MOD(ROW(),2)=0</formula>
    </cfRule>
  </conditionalFormatting>
  <conditionalFormatting sqref="NHC19:NIQ19">
    <cfRule type="expression" dxfId="0" priority="3527" stopIfTrue="1">
      <formula>MOD(ROW(),2)=0</formula>
    </cfRule>
  </conditionalFormatting>
  <conditionalFormatting sqref="NOR19">
    <cfRule type="expression" dxfId="0" priority="3271" stopIfTrue="1">
      <formula>MOD(ROW(),2)=0</formula>
    </cfRule>
  </conditionalFormatting>
  <conditionalFormatting sqref="NPC19">
    <cfRule type="expression" dxfId="0" priority="3019" stopIfTrue="1">
      <formula>MOD(ROW(),2)=0</formula>
    </cfRule>
  </conditionalFormatting>
  <conditionalFormatting sqref="NQY19:NSM19">
    <cfRule type="expression" dxfId="0" priority="3523" stopIfTrue="1">
      <formula>MOD(ROW(),2)=0</formula>
    </cfRule>
  </conditionalFormatting>
  <conditionalFormatting sqref="NYN19">
    <cfRule type="expression" dxfId="0" priority="3267" stopIfTrue="1">
      <formula>MOD(ROW(),2)=0</formula>
    </cfRule>
  </conditionalFormatting>
  <conditionalFormatting sqref="NYY19">
    <cfRule type="expression" dxfId="0" priority="3015" stopIfTrue="1">
      <formula>MOD(ROW(),2)=0</formula>
    </cfRule>
  </conditionalFormatting>
  <conditionalFormatting sqref="OAU19:OCI19">
    <cfRule type="expression" dxfId="0" priority="3519" stopIfTrue="1">
      <formula>MOD(ROW(),2)=0</formula>
    </cfRule>
  </conditionalFormatting>
  <conditionalFormatting sqref="OIJ19">
    <cfRule type="expression" dxfId="0" priority="3263" stopIfTrue="1">
      <formula>MOD(ROW(),2)=0</formula>
    </cfRule>
  </conditionalFormatting>
  <conditionalFormatting sqref="OIU19">
    <cfRule type="expression" dxfId="0" priority="3011" stopIfTrue="1">
      <formula>MOD(ROW(),2)=0</formula>
    </cfRule>
  </conditionalFormatting>
  <conditionalFormatting sqref="OKQ19:OME19">
    <cfRule type="expression" dxfId="0" priority="3515" stopIfTrue="1">
      <formula>MOD(ROW(),2)=0</formula>
    </cfRule>
  </conditionalFormatting>
  <conditionalFormatting sqref="OSF19">
    <cfRule type="expression" dxfId="0" priority="3259" stopIfTrue="1">
      <formula>MOD(ROW(),2)=0</formula>
    </cfRule>
  </conditionalFormatting>
  <conditionalFormatting sqref="OSQ19">
    <cfRule type="expression" dxfId="0" priority="3007" stopIfTrue="1">
      <formula>MOD(ROW(),2)=0</formula>
    </cfRule>
  </conditionalFormatting>
  <conditionalFormatting sqref="OUM19:OWA19">
    <cfRule type="expression" dxfId="0" priority="3511" stopIfTrue="1">
      <formula>MOD(ROW(),2)=0</formula>
    </cfRule>
  </conditionalFormatting>
  <conditionalFormatting sqref="PCB19">
    <cfRule type="expression" dxfId="0" priority="3255" stopIfTrue="1">
      <formula>MOD(ROW(),2)=0</formula>
    </cfRule>
  </conditionalFormatting>
  <conditionalFormatting sqref="PCM19">
    <cfRule type="expression" dxfId="0" priority="3003" stopIfTrue="1">
      <formula>MOD(ROW(),2)=0</formula>
    </cfRule>
  </conditionalFormatting>
  <conditionalFormatting sqref="PEI19:PFW19">
    <cfRule type="expression" dxfId="0" priority="3507" stopIfTrue="1">
      <formula>MOD(ROW(),2)=0</formula>
    </cfRule>
  </conditionalFormatting>
  <conditionalFormatting sqref="PLX19">
    <cfRule type="expression" dxfId="0" priority="3251" stopIfTrue="1">
      <formula>MOD(ROW(),2)=0</formula>
    </cfRule>
  </conditionalFormatting>
  <conditionalFormatting sqref="PMI19">
    <cfRule type="expression" dxfId="0" priority="2999" stopIfTrue="1">
      <formula>MOD(ROW(),2)=0</formula>
    </cfRule>
  </conditionalFormatting>
  <conditionalFormatting sqref="POE19:PPS19">
    <cfRule type="expression" dxfId="0" priority="3503" stopIfTrue="1">
      <formula>MOD(ROW(),2)=0</formula>
    </cfRule>
  </conditionalFormatting>
  <conditionalFormatting sqref="PVT19">
    <cfRule type="expression" dxfId="0" priority="3247" stopIfTrue="1">
      <formula>MOD(ROW(),2)=0</formula>
    </cfRule>
  </conditionalFormatting>
  <conditionalFormatting sqref="PWE19">
    <cfRule type="expression" dxfId="0" priority="2995" stopIfTrue="1">
      <formula>MOD(ROW(),2)=0</formula>
    </cfRule>
  </conditionalFormatting>
  <conditionalFormatting sqref="PYA19:PZO19">
    <cfRule type="expression" dxfId="0" priority="3499" stopIfTrue="1">
      <formula>MOD(ROW(),2)=0</formula>
    </cfRule>
  </conditionalFormatting>
  <conditionalFormatting sqref="QFP19">
    <cfRule type="expression" dxfId="0" priority="3243" stopIfTrue="1">
      <formula>MOD(ROW(),2)=0</formula>
    </cfRule>
  </conditionalFormatting>
  <conditionalFormatting sqref="QGA19">
    <cfRule type="expression" dxfId="0" priority="2991" stopIfTrue="1">
      <formula>MOD(ROW(),2)=0</formula>
    </cfRule>
  </conditionalFormatting>
  <conditionalFormatting sqref="QHW19:QJK19">
    <cfRule type="expression" dxfId="0" priority="3495" stopIfTrue="1">
      <formula>MOD(ROW(),2)=0</formula>
    </cfRule>
  </conditionalFormatting>
  <conditionalFormatting sqref="QPL19">
    <cfRule type="expression" dxfId="0" priority="3239" stopIfTrue="1">
      <formula>MOD(ROW(),2)=0</formula>
    </cfRule>
  </conditionalFormatting>
  <conditionalFormatting sqref="QPW19">
    <cfRule type="expression" dxfId="0" priority="2987" stopIfTrue="1">
      <formula>MOD(ROW(),2)=0</formula>
    </cfRule>
  </conditionalFormatting>
  <conditionalFormatting sqref="QRS19:QTG19">
    <cfRule type="expression" dxfId="0" priority="3491" stopIfTrue="1">
      <formula>MOD(ROW(),2)=0</formula>
    </cfRule>
  </conditionalFormatting>
  <conditionalFormatting sqref="QZH19">
    <cfRule type="expression" dxfId="0" priority="3235" stopIfTrue="1">
      <formula>MOD(ROW(),2)=0</formula>
    </cfRule>
  </conditionalFormatting>
  <conditionalFormatting sqref="QZS19">
    <cfRule type="expression" dxfId="0" priority="2983" stopIfTrue="1">
      <formula>MOD(ROW(),2)=0</formula>
    </cfRule>
  </conditionalFormatting>
  <conditionalFormatting sqref="RBO19:RDC19">
    <cfRule type="expression" dxfId="0" priority="3487" stopIfTrue="1">
      <formula>MOD(ROW(),2)=0</formula>
    </cfRule>
  </conditionalFormatting>
  <conditionalFormatting sqref="RJD19">
    <cfRule type="expression" dxfId="0" priority="3231" stopIfTrue="1">
      <formula>MOD(ROW(),2)=0</formula>
    </cfRule>
  </conditionalFormatting>
  <conditionalFormatting sqref="RJO19">
    <cfRule type="expression" dxfId="0" priority="2979" stopIfTrue="1">
      <formula>MOD(ROW(),2)=0</formula>
    </cfRule>
  </conditionalFormatting>
  <conditionalFormatting sqref="RLK19:RMY19">
    <cfRule type="expression" dxfId="0" priority="3483" stopIfTrue="1">
      <formula>MOD(ROW(),2)=0</formula>
    </cfRule>
  </conditionalFormatting>
  <conditionalFormatting sqref="RSZ19">
    <cfRule type="expression" dxfId="0" priority="3227" stopIfTrue="1">
      <formula>MOD(ROW(),2)=0</formula>
    </cfRule>
  </conditionalFormatting>
  <conditionalFormatting sqref="RTK19">
    <cfRule type="expression" dxfId="0" priority="2975" stopIfTrue="1">
      <formula>MOD(ROW(),2)=0</formula>
    </cfRule>
  </conditionalFormatting>
  <conditionalFormatting sqref="RVG19:RWU19">
    <cfRule type="expression" dxfId="0" priority="3479" stopIfTrue="1">
      <formula>MOD(ROW(),2)=0</formula>
    </cfRule>
  </conditionalFormatting>
  <conditionalFormatting sqref="SCV19">
    <cfRule type="expression" dxfId="0" priority="3223" stopIfTrue="1">
      <formula>MOD(ROW(),2)=0</formula>
    </cfRule>
  </conditionalFormatting>
  <conditionalFormatting sqref="SDG19">
    <cfRule type="expression" dxfId="0" priority="2971" stopIfTrue="1">
      <formula>MOD(ROW(),2)=0</formula>
    </cfRule>
  </conditionalFormatting>
  <conditionalFormatting sqref="SFC19:SGQ19">
    <cfRule type="expression" dxfId="0" priority="3475" stopIfTrue="1">
      <formula>MOD(ROW(),2)=0</formula>
    </cfRule>
  </conditionalFormatting>
  <conditionalFormatting sqref="SMR19">
    <cfRule type="expression" dxfId="0" priority="3219" stopIfTrue="1">
      <formula>MOD(ROW(),2)=0</formula>
    </cfRule>
  </conditionalFormatting>
  <conditionalFormatting sqref="SNC19">
    <cfRule type="expression" dxfId="0" priority="2967" stopIfTrue="1">
      <formula>MOD(ROW(),2)=0</formula>
    </cfRule>
  </conditionalFormatting>
  <conditionalFormatting sqref="SOY19:SQM19">
    <cfRule type="expression" dxfId="0" priority="3471" stopIfTrue="1">
      <formula>MOD(ROW(),2)=0</formula>
    </cfRule>
  </conditionalFormatting>
  <conditionalFormatting sqref="SWN19">
    <cfRule type="expression" dxfId="0" priority="3215" stopIfTrue="1">
      <formula>MOD(ROW(),2)=0</formula>
    </cfRule>
  </conditionalFormatting>
  <conditionalFormatting sqref="SWY19">
    <cfRule type="expression" dxfId="0" priority="2963" stopIfTrue="1">
      <formula>MOD(ROW(),2)=0</formula>
    </cfRule>
  </conditionalFormatting>
  <conditionalFormatting sqref="SYU19:TAI19">
    <cfRule type="expression" dxfId="0" priority="3467" stopIfTrue="1">
      <formula>MOD(ROW(),2)=0</formula>
    </cfRule>
  </conditionalFormatting>
  <conditionalFormatting sqref="TGJ19">
    <cfRule type="expression" dxfId="0" priority="3211" stopIfTrue="1">
      <formula>MOD(ROW(),2)=0</formula>
    </cfRule>
  </conditionalFormatting>
  <conditionalFormatting sqref="TGU19">
    <cfRule type="expression" dxfId="0" priority="2959" stopIfTrue="1">
      <formula>MOD(ROW(),2)=0</formula>
    </cfRule>
  </conditionalFormatting>
  <conditionalFormatting sqref="TIQ19:TKE19">
    <cfRule type="expression" dxfId="0" priority="3463" stopIfTrue="1">
      <formula>MOD(ROW(),2)=0</formula>
    </cfRule>
  </conditionalFormatting>
  <conditionalFormatting sqref="TQF19">
    <cfRule type="expression" dxfId="0" priority="3207" stopIfTrue="1">
      <formula>MOD(ROW(),2)=0</formula>
    </cfRule>
  </conditionalFormatting>
  <conditionalFormatting sqref="TQQ19">
    <cfRule type="expression" dxfId="0" priority="2955" stopIfTrue="1">
      <formula>MOD(ROW(),2)=0</formula>
    </cfRule>
  </conditionalFormatting>
  <conditionalFormatting sqref="TSM19:TUA19">
    <cfRule type="expression" dxfId="0" priority="3459" stopIfTrue="1">
      <formula>MOD(ROW(),2)=0</formula>
    </cfRule>
  </conditionalFormatting>
  <conditionalFormatting sqref="UAB19">
    <cfRule type="expression" dxfId="0" priority="3203" stopIfTrue="1">
      <formula>MOD(ROW(),2)=0</formula>
    </cfRule>
  </conditionalFormatting>
  <conditionalFormatting sqref="UAM19">
    <cfRule type="expression" dxfId="0" priority="2951" stopIfTrue="1">
      <formula>MOD(ROW(),2)=0</formula>
    </cfRule>
  </conditionalFormatting>
  <conditionalFormatting sqref="UCI19:UDW19">
    <cfRule type="expression" dxfId="0" priority="3455" stopIfTrue="1">
      <formula>MOD(ROW(),2)=0</formula>
    </cfRule>
  </conditionalFormatting>
  <conditionalFormatting sqref="UJX19">
    <cfRule type="expression" dxfId="0" priority="3199" stopIfTrue="1">
      <formula>MOD(ROW(),2)=0</formula>
    </cfRule>
  </conditionalFormatting>
  <conditionalFormatting sqref="UKI19">
    <cfRule type="expression" dxfId="0" priority="2947" stopIfTrue="1">
      <formula>MOD(ROW(),2)=0</formula>
    </cfRule>
  </conditionalFormatting>
  <conditionalFormatting sqref="UME19:UNS19">
    <cfRule type="expression" dxfId="0" priority="3451" stopIfTrue="1">
      <formula>MOD(ROW(),2)=0</formula>
    </cfRule>
  </conditionalFormatting>
  <conditionalFormatting sqref="UTT19">
    <cfRule type="expression" dxfId="0" priority="3195" stopIfTrue="1">
      <formula>MOD(ROW(),2)=0</formula>
    </cfRule>
  </conditionalFormatting>
  <conditionalFormatting sqref="UUE19">
    <cfRule type="expression" dxfId="0" priority="2943" stopIfTrue="1">
      <formula>MOD(ROW(),2)=0</formula>
    </cfRule>
  </conditionalFormatting>
  <conditionalFormatting sqref="UWA19:UXO19">
    <cfRule type="expression" dxfId="0" priority="3447" stopIfTrue="1">
      <formula>MOD(ROW(),2)=0</formula>
    </cfRule>
  </conditionalFormatting>
  <conditionalFormatting sqref="VDP19">
    <cfRule type="expression" dxfId="0" priority="3191" stopIfTrue="1">
      <formula>MOD(ROW(),2)=0</formula>
    </cfRule>
  </conditionalFormatting>
  <conditionalFormatting sqref="VEA19">
    <cfRule type="expression" dxfId="0" priority="2939" stopIfTrue="1">
      <formula>MOD(ROW(),2)=0</formula>
    </cfRule>
  </conditionalFormatting>
  <conditionalFormatting sqref="VFW19:VHK19">
    <cfRule type="expression" dxfId="0" priority="3443" stopIfTrue="1">
      <formula>MOD(ROW(),2)=0</formula>
    </cfRule>
  </conditionalFormatting>
  <conditionalFormatting sqref="VNL19">
    <cfRule type="expression" dxfId="0" priority="3187" stopIfTrue="1">
      <formula>MOD(ROW(),2)=0</formula>
    </cfRule>
  </conditionalFormatting>
  <conditionalFormatting sqref="VNW19">
    <cfRule type="expression" dxfId="0" priority="2935" stopIfTrue="1">
      <formula>MOD(ROW(),2)=0</formula>
    </cfRule>
  </conditionalFormatting>
  <conditionalFormatting sqref="VPS19:VRG19">
    <cfRule type="expression" dxfId="0" priority="3439" stopIfTrue="1">
      <formula>MOD(ROW(),2)=0</formula>
    </cfRule>
  </conditionalFormatting>
  <conditionalFormatting sqref="VXH19">
    <cfRule type="expression" dxfId="0" priority="3183" stopIfTrue="1">
      <formula>MOD(ROW(),2)=0</formula>
    </cfRule>
  </conditionalFormatting>
  <conditionalFormatting sqref="VXS19">
    <cfRule type="expression" dxfId="0" priority="2931" stopIfTrue="1">
      <formula>MOD(ROW(),2)=0</formula>
    </cfRule>
  </conditionalFormatting>
  <conditionalFormatting sqref="VZO19:WBC19">
    <cfRule type="expression" dxfId="0" priority="3435" stopIfTrue="1">
      <formula>MOD(ROW(),2)=0</formula>
    </cfRule>
  </conditionalFormatting>
  <conditionalFormatting sqref="WHD19">
    <cfRule type="expression" dxfId="0" priority="3179" stopIfTrue="1">
      <formula>MOD(ROW(),2)=0</formula>
    </cfRule>
  </conditionalFormatting>
  <conditionalFormatting sqref="WHO19">
    <cfRule type="expression" dxfId="0" priority="2927" stopIfTrue="1">
      <formula>MOD(ROW(),2)=0</formula>
    </cfRule>
  </conditionalFormatting>
  <conditionalFormatting sqref="WJK19:WKY19">
    <cfRule type="expression" dxfId="0" priority="3431" stopIfTrue="1">
      <formula>MOD(ROW(),2)=0</formula>
    </cfRule>
  </conditionalFormatting>
  <conditionalFormatting sqref="WQZ19">
    <cfRule type="expression" dxfId="0" priority="3175" stopIfTrue="1">
      <formula>MOD(ROW(),2)=0</formula>
    </cfRule>
  </conditionalFormatting>
  <conditionalFormatting sqref="WRK19">
    <cfRule type="expression" dxfId="0" priority="2923" stopIfTrue="1">
      <formula>MOD(ROW(),2)=0</formula>
    </cfRule>
  </conditionalFormatting>
  <conditionalFormatting sqref="WTG19:WUU19">
    <cfRule type="expression" dxfId="0" priority="3427" stopIfTrue="1">
      <formula>MOD(ROW(),2)=0</formula>
    </cfRule>
  </conditionalFormatting>
  <conditionalFormatting sqref="E24">
    <cfRule type="expression" dxfId="0" priority="2917" stopIfTrue="1">
      <formula>MOD(ROW(),2)=0</formula>
    </cfRule>
  </conditionalFormatting>
  <conditionalFormatting sqref="H24">
    <cfRule type="expression" dxfId="0" priority="40" stopIfTrue="1">
      <formula>MOD(ROW(),2)=0</formula>
    </cfRule>
  </conditionalFormatting>
  <conditionalFormatting sqref="J24:K24">
    <cfRule type="expression" dxfId="0" priority="856" stopIfTrue="1">
      <formula>MOD(ROW(),2)=0</formula>
    </cfRule>
  </conditionalFormatting>
  <conditionalFormatting sqref="L24">
    <cfRule type="expression" dxfId="0" priority="846" stopIfTrue="1">
      <formula>MOD(ROW(),2)=0</formula>
    </cfRule>
  </conditionalFormatting>
  <conditionalFormatting sqref="M24">
    <cfRule type="expression" dxfId="0" priority="2913" stopIfTrue="1">
      <formula>MOD(ROW(),2)=0</formula>
    </cfRule>
  </conditionalFormatting>
  <conditionalFormatting sqref="EN24">
    <cfRule type="expression" dxfId="0" priority="3421" stopIfTrue="1">
      <formula>MOD(ROW(),2)=0</formula>
    </cfRule>
  </conditionalFormatting>
  <conditionalFormatting sqref="EY24">
    <cfRule type="expression" dxfId="0" priority="3169" stopIfTrue="1">
      <formula>MOD(ROW(),2)=0</formula>
    </cfRule>
  </conditionalFormatting>
  <conditionalFormatting sqref="GU24:II24">
    <cfRule type="expression" dxfId="0" priority="3673" stopIfTrue="1">
      <formula>MOD(ROW(),2)=0</formula>
    </cfRule>
  </conditionalFormatting>
  <conditionalFormatting sqref="OJ24">
    <cfRule type="expression" dxfId="0" priority="3417" stopIfTrue="1">
      <formula>MOD(ROW(),2)=0</formula>
    </cfRule>
  </conditionalFormatting>
  <conditionalFormatting sqref="OU24">
    <cfRule type="expression" dxfId="0" priority="3165" stopIfTrue="1">
      <formula>MOD(ROW(),2)=0</formula>
    </cfRule>
  </conditionalFormatting>
  <conditionalFormatting sqref="QQ24:SE24">
    <cfRule type="expression" dxfId="0" priority="3669" stopIfTrue="1">
      <formula>MOD(ROW(),2)=0</formula>
    </cfRule>
  </conditionalFormatting>
  <conditionalFormatting sqref="YF24">
    <cfRule type="expression" dxfId="0" priority="3413" stopIfTrue="1">
      <formula>MOD(ROW(),2)=0</formula>
    </cfRule>
  </conditionalFormatting>
  <conditionalFormatting sqref="YQ24">
    <cfRule type="expression" dxfId="0" priority="3161" stopIfTrue="1">
      <formula>MOD(ROW(),2)=0</formula>
    </cfRule>
  </conditionalFormatting>
  <conditionalFormatting sqref="AAM24:ACA24">
    <cfRule type="expression" dxfId="0" priority="3665" stopIfTrue="1">
      <formula>MOD(ROW(),2)=0</formula>
    </cfRule>
  </conditionalFormatting>
  <conditionalFormatting sqref="AIB24">
    <cfRule type="expression" dxfId="0" priority="3409" stopIfTrue="1">
      <formula>MOD(ROW(),2)=0</formula>
    </cfRule>
  </conditionalFormatting>
  <conditionalFormatting sqref="AIM24">
    <cfRule type="expression" dxfId="0" priority="3157" stopIfTrue="1">
      <formula>MOD(ROW(),2)=0</formula>
    </cfRule>
  </conditionalFormatting>
  <conditionalFormatting sqref="AKI24:ALW24">
    <cfRule type="expression" dxfId="0" priority="3661" stopIfTrue="1">
      <formula>MOD(ROW(),2)=0</formula>
    </cfRule>
  </conditionalFormatting>
  <conditionalFormatting sqref="ARX24">
    <cfRule type="expression" dxfId="0" priority="3405" stopIfTrue="1">
      <formula>MOD(ROW(),2)=0</formula>
    </cfRule>
  </conditionalFormatting>
  <conditionalFormatting sqref="ASI24">
    <cfRule type="expression" dxfId="0" priority="3153" stopIfTrue="1">
      <formula>MOD(ROW(),2)=0</formula>
    </cfRule>
  </conditionalFormatting>
  <conditionalFormatting sqref="AUE24:AVS24">
    <cfRule type="expression" dxfId="0" priority="3657" stopIfTrue="1">
      <formula>MOD(ROW(),2)=0</formula>
    </cfRule>
  </conditionalFormatting>
  <conditionalFormatting sqref="BBT24">
    <cfRule type="expression" dxfId="0" priority="3401" stopIfTrue="1">
      <formula>MOD(ROW(),2)=0</formula>
    </cfRule>
  </conditionalFormatting>
  <conditionalFormatting sqref="BCE24">
    <cfRule type="expression" dxfId="0" priority="3149" stopIfTrue="1">
      <formula>MOD(ROW(),2)=0</formula>
    </cfRule>
  </conditionalFormatting>
  <conditionalFormatting sqref="BEA24:BFO24">
    <cfRule type="expression" dxfId="0" priority="3653" stopIfTrue="1">
      <formula>MOD(ROW(),2)=0</formula>
    </cfRule>
  </conditionalFormatting>
  <conditionalFormatting sqref="BLP24">
    <cfRule type="expression" dxfId="0" priority="3397" stopIfTrue="1">
      <formula>MOD(ROW(),2)=0</formula>
    </cfRule>
  </conditionalFormatting>
  <conditionalFormatting sqref="BMA24">
    <cfRule type="expression" dxfId="0" priority="3145" stopIfTrue="1">
      <formula>MOD(ROW(),2)=0</formula>
    </cfRule>
  </conditionalFormatting>
  <conditionalFormatting sqref="BNW24:BPK24">
    <cfRule type="expression" dxfId="0" priority="3649" stopIfTrue="1">
      <formula>MOD(ROW(),2)=0</formula>
    </cfRule>
  </conditionalFormatting>
  <conditionalFormatting sqref="BVL24">
    <cfRule type="expression" dxfId="0" priority="3393" stopIfTrue="1">
      <formula>MOD(ROW(),2)=0</formula>
    </cfRule>
  </conditionalFormatting>
  <conditionalFormatting sqref="BVW24">
    <cfRule type="expression" dxfId="0" priority="3141" stopIfTrue="1">
      <formula>MOD(ROW(),2)=0</formula>
    </cfRule>
  </conditionalFormatting>
  <conditionalFormatting sqref="BXS24:BZG24">
    <cfRule type="expression" dxfId="0" priority="3645" stopIfTrue="1">
      <formula>MOD(ROW(),2)=0</formula>
    </cfRule>
  </conditionalFormatting>
  <conditionalFormatting sqref="CFH24">
    <cfRule type="expression" dxfId="0" priority="3389" stopIfTrue="1">
      <formula>MOD(ROW(),2)=0</formula>
    </cfRule>
  </conditionalFormatting>
  <conditionalFormatting sqref="CFS24">
    <cfRule type="expression" dxfId="0" priority="3137" stopIfTrue="1">
      <formula>MOD(ROW(),2)=0</formula>
    </cfRule>
  </conditionalFormatting>
  <conditionalFormatting sqref="CHO24:CJC24">
    <cfRule type="expression" dxfId="0" priority="3641" stopIfTrue="1">
      <formula>MOD(ROW(),2)=0</formula>
    </cfRule>
  </conditionalFormatting>
  <conditionalFormatting sqref="CPD24">
    <cfRule type="expression" dxfId="0" priority="3385" stopIfTrue="1">
      <formula>MOD(ROW(),2)=0</formula>
    </cfRule>
  </conditionalFormatting>
  <conditionalFormatting sqref="CPO24">
    <cfRule type="expression" dxfId="0" priority="3133" stopIfTrue="1">
      <formula>MOD(ROW(),2)=0</formula>
    </cfRule>
  </conditionalFormatting>
  <conditionalFormatting sqref="CRK24:CSY24">
    <cfRule type="expression" dxfId="0" priority="3637" stopIfTrue="1">
      <formula>MOD(ROW(),2)=0</formula>
    </cfRule>
  </conditionalFormatting>
  <conditionalFormatting sqref="CYZ24">
    <cfRule type="expression" dxfId="0" priority="3381" stopIfTrue="1">
      <formula>MOD(ROW(),2)=0</formula>
    </cfRule>
  </conditionalFormatting>
  <conditionalFormatting sqref="CZK24">
    <cfRule type="expression" dxfId="0" priority="3129" stopIfTrue="1">
      <formula>MOD(ROW(),2)=0</formula>
    </cfRule>
  </conditionalFormatting>
  <conditionalFormatting sqref="DBG24:DCU24">
    <cfRule type="expression" dxfId="0" priority="3633" stopIfTrue="1">
      <formula>MOD(ROW(),2)=0</formula>
    </cfRule>
  </conditionalFormatting>
  <conditionalFormatting sqref="DIV24">
    <cfRule type="expression" dxfId="0" priority="3377" stopIfTrue="1">
      <formula>MOD(ROW(),2)=0</formula>
    </cfRule>
  </conditionalFormatting>
  <conditionalFormatting sqref="DJG24">
    <cfRule type="expression" dxfId="0" priority="3125" stopIfTrue="1">
      <formula>MOD(ROW(),2)=0</formula>
    </cfRule>
  </conditionalFormatting>
  <conditionalFormatting sqref="DLC24:DMQ24">
    <cfRule type="expression" dxfId="0" priority="3629" stopIfTrue="1">
      <formula>MOD(ROW(),2)=0</formula>
    </cfRule>
  </conditionalFormatting>
  <conditionalFormatting sqref="DSR24">
    <cfRule type="expression" dxfId="0" priority="3373" stopIfTrue="1">
      <formula>MOD(ROW(),2)=0</formula>
    </cfRule>
  </conditionalFormatting>
  <conditionalFormatting sqref="DTC24">
    <cfRule type="expression" dxfId="0" priority="3121" stopIfTrue="1">
      <formula>MOD(ROW(),2)=0</formula>
    </cfRule>
  </conditionalFormatting>
  <conditionalFormatting sqref="DUY24:DWM24">
    <cfRule type="expression" dxfId="0" priority="3625" stopIfTrue="1">
      <formula>MOD(ROW(),2)=0</formula>
    </cfRule>
  </conditionalFormatting>
  <conditionalFormatting sqref="ECN24">
    <cfRule type="expression" dxfId="0" priority="3369" stopIfTrue="1">
      <formula>MOD(ROW(),2)=0</formula>
    </cfRule>
  </conditionalFormatting>
  <conditionalFormatting sqref="ECY24">
    <cfRule type="expression" dxfId="0" priority="3117" stopIfTrue="1">
      <formula>MOD(ROW(),2)=0</formula>
    </cfRule>
  </conditionalFormatting>
  <conditionalFormatting sqref="EEU24:EGI24">
    <cfRule type="expression" dxfId="0" priority="3621" stopIfTrue="1">
      <formula>MOD(ROW(),2)=0</formula>
    </cfRule>
  </conditionalFormatting>
  <conditionalFormatting sqref="EMJ24">
    <cfRule type="expression" dxfId="0" priority="3365" stopIfTrue="1">
      <formula>MOD(ROW(),2)=0</formula>
    </cfRule>
  </conditionalFormatting>
  <conditionalFormatting sqref="EMU24">
    <cfRule type="expression" dxfId="0" priority="3113" stopIfTrue="1">
      <formula>MOD(ROW(),2)=0</formula>
    </cfRule>
  </conditionalFormatting>
  <conditionalFormatting sqref="EOQ24:EQE24">
    <cfRule type="expression" dxfId="0" priority="3617" stopIfTrue="1">
      <formula>MOD(ROW(),2)=0</formula>
    </cfRule>
  </conditionalFormatting>
  <conditionalFormatting sqref="EWF24">
    <cfRule type="expression" dxfId="0" priority="3361" stopIfTrue="1">
      <formula>MOD(ROW(),2)=0</formula>
    </cfRule>
  </conditionalFormatting>
  <conditionalFormatting sqref="EWQ24">
    <cfRule type="expression" dxfId="0" priority="3109" stopIfTrue="1">
      <formula>MOD(ROW(),2)=0</formula>
    </cfRule>
  </conditionalFormatting>
  <conditionalFormatting sqref="EYM24:FAA24">
    <cfRule type="expression" dxfId="0" priority="3613" stopIfTrue="1">
      <formula>MOD(ROW(),2)=0</formula>
    </cfRule>
  </conditionalFormatting>
  <conditionalFormatting sqref="FGB24">
    <cfRule type="expression" dxfId="0" priority="3357" stopIfTrue="1">
      <formula>MOD(ROW(),2)=0</formula>
    </cfRule>
  </conditionalFormatting>
  <conditionalFormatting sqref="FGM24">
    <cfRule type="expression" dxfId="0" priority="3105" stopIfTrue="1">
      <formula>MOD(ROW(),2)=0</formula>
    </cfRule>
  </conditionalFormatting>
  <conditionalFormatting sqref="FII24:FJW24">
    <cfRule type="expression" dxfId="0" priority="3609" stopIfTrue="1">
      <formula>MOD(ROW(),2)=0</formula>
    </cfRule>
  </conditionalFormatting>
  <conditionalFormatting sqref="FPX24">
    <cfRule type="expression" dxfId="0" priority="3353" stopIfTrue="1">
      <formula>MOD(ROW(),2)=0</formula>
    </cfRule>
  </conditionalFormatting>
  <conditionalFormatting sqref="FQI24">
    <cfRule type="expression" dxfId="0" priority="3101" stopIfTrue="1">
      <formula>MOD(ROW(),2)=0</formula>
    </cfRule>
  </conditionalFormatting>
  <conditionalFormatting sqref="FSE24:FTS24">
    <cfRule type="expression" dxfId="0" priority="3605" stopIfTrue="1">
      <formula>MOD(ROW(),2)=0</formula>
    </cfRule>
  </conditionalFormatting>
  <conditionalFormatting sqref="FZT24">
    <cfRule type="expression" dxfId="0" priority="3349" stopIfTrue="1">
      <formula>MOD(ROW(),2)=0</formula>
    </cfRule>
  </conditionalFormatting>
  <conditionalFormatting sqref="GAE24">
    <cfRule type="expression" dxfId="0" priority="3097" stopIfTrue="1">
      <formula>MOD(ROW(),2)=0</formula>
    </cfRule>
  </conditionalFormatting>
  <conditionalFormatting sqref="GCA24:GDO24">
    <cfRule type="expression" dxfId="0" priority="3601" stopIfTrue="1">
      <formula>MOD(ROW(),2)=0</formula>
    </cfRule>
  </conditionalFormatting>
  <conditionalFormatting sqref="GJP24">
    <cfRule type="expression" dxfId="0" priority="3345" stopIfTrue="1">
      <formula>MOD(ROW(),2)=0</formula>
    </cfRule>
  </conditionalFormatting>
  <conditionalFormatting sqref="GKA24">
    <cfRule type="expression" dxfId="0" priority="3093" stopIfTrue="1">
      <formula>MOD(ROW(),2)=0</formula>
    </cfRule>
  </conditionalFormatting>
  <conditionalFormatting sqref="GLW24:GNK24">
    <cfRule type="expression" dxfId="0" priority="3597" stopIfTrue="1">
      <formula>MOD(ROW(),2)=0</formula>
    </cfRule>
  </conditionalFormatting>
  <conditionalFormatting sqref="GTL24">
    <cfRule type="expression" dxfId="0" priority="3341" stopIfTrue="1">
      <formula>MOD(ROW(),2)=0</formula>
    </cfRule>
  </conditionalFormatting>
  <conditionalFormatting sqref="GTW24">
    <cfRule type="expression" dxfId="0" priority="3089" stopIfTrue="1">
      <formula>MOD(ROW(),2)=0</formula>
    </cfRule>
  </conditionalFormatting>
  <conditionalFormatting sqref="GVS24:GXG24">
    <cfRule type="expression" dxfId="0" priority="3593" stopIfTrue="1">
      <formula>MOD(ROW(),2)=0</formula>
    </cfRule>
  </conditionalFormatting>
  <conditionalFormatting sqref="HDH24">
    <cfRule type="expression" dxfId="0" priority="3337" stopIfTrue="1">
      <formula>MOD(ROW(),2)=0</formula>
    </cfRule>
  </conditionalFormatting>
  <conditionalFormatting sqref="HDS24">
    <cfRule type="expression" dxfId="0" priority="3085" stopIfTrue="1">
      <formula>MOD(ROW(),2)=0</formula>
    </cfRule>
  </conditionalFormatting>
  <conditionalFormatting sqref="HFO24:HHC24">
    <cfRule type="expression" dxfId="0" priority="3589" stopIfTrue="1">
      <formula>MOD(ROW(),2)=0</formula>
    </cfRule>
  </conditionalFormatting>
  <conditionalFormatting sqref="HND24">
    <cfRule type="expression" dxfId="0" priority="3333" stopIfTrue="1">
      <formula>MOD(ROW(),2)=0</formula>
    </cfRule>
  </conditionalFormatting>
  <conditionalFormatting sqref="HNO24">
    <cfRule type="expression" dxfId="0" priority="3081" stopIfTrue="1">
      <formula>MOD(ROW(),2)=0</formula>
    </cfRule>
  </conditionalFormatting>
  <conditionalFormatting sqref="HPK24:HQY24">
    <cfRule type="expression" dxfId="0" priority="3585" stopIfTrue="1">
      <formula>MOD(ROW(),2)=0</formula>
    </cfRule>
  </conditionalFormatting>
  <conditionalFormatting sqref="HWZ24">
    <cfRule type="expression" dxfId="0" priority="3329" stopIfTrue="1">
      <formula>MOD(ROW(),2)=0</formula>
    </cfRule>
  </conditionalFormatting>
  <conditionalFormatting sqref="HXK24">
    <cfRule type="expression" dxfId="0" priority="3077" stopIfTrue="1">
      <formula>MOD(ROW(),2)=0</formula>
    </cfRule>
  </conditionalFormatting>
  <conditionalFormatting sqref="HZG24:IAU24">
    <cfRule type="expression" dxfId="0" priority="3581" stopIfTrue="1">
      <formula>MOD(ROW(),2)=0</formula>
    </cfRule>
  </conditionalFormatting>
  <conditionalFormatting sqref="IGV24">
    <cfRule type="expression" dxfId="0" priority="3325" stopIfTrue="1">
      <formula>MOD(ROW(),2)=0</formula>
    </cfRule>
  </conditionalFormatting>
  <conditionalFormatting sqref="IHG24">
    <cfRule type="expression" dxfId="0" priority="3073" stopIfTrue="1">
      <formula>MOD(ROW(),2)=0</formula>
    </cfRule>
  </conditionalFormatting>
  <conditionalFormatting sqref="IJC24:IKQ24">
    <cfRule type="expression" dxfId="0" priority="3577" stopIfTrue="1">
      <formula>MOD(ROW(),2)=0</formula>
    </cfRule>
  </conditionalFormatting>
  <conditionalFormatting sqref="IQR24">
    <cfRule type="expression" dxfId="0" priority="3321" stopIfTrue="1">
      <formula>MOD(ROW(),2)=0</formula>
    </cfRule>
  </conditionalFormatting>
  <conditionalFormatting sqref="IRC24">
    <cfRule type="expression" dxfId="0" priority="3069" stopIfTrue="1">
      <formula>MOD(ROW(),2)=0</formula>
    </cfRule>
  </conditionalFormatting>
  <conditionalFormatting sqref="ISY24:IUM24">
    <cfRule type="expression" dxfId="0" priority="3573" stopIfTrue="1">
      <formula>MOD(ROW(),2)=0</formula>
    </cfRule>
  </conditionalFormatting>
  <conditionalFormatting sqref="JAN24">
    <cfRule type="expression" dxfId="0" priority="3317" stopIfTrue="1">
      <formula>MOD(ROW(),2)=0</formula>
    </cfRule>
  </conditionalFormatting>
  <conditionalFormatting sqref="JAY24">
    <cfRule type="expression" dxfId="0" priority="3065" stopIfTrue="1">
      <formula>MOD(ROW(),2)=0</formula>
    </cfRule>
  </conditionalFormatting>
  <conditionalFormatting sqref="JCU24:JEI24">
    <cfRule type="expression" dxfId="0" priority="3569" stopIfTrue="1">
      <formula>MOD(ROW(),2)=0</formula>
    </cfRule>
  </conditionalFormatting>
  <conditionalFormatting sqref="JKJ24">
    <cfRule type="expression" dxfId="0" priority="3313" stopIfTrue="1">
      <formula>MOD(ROW(),2)=0</formula>
    </cfRule>
  </conditionalFormatting>
  <conditionalFormatting sqref="JKU24">
    <cfRule type="expression" dxfId="0" priority="3061" stopIfTrue="1">
      <formula>MOD(ROW(),2)=0</formula>
    </cfRule>
  </conditionalFormatting>
  <conditionalFormatting sqref="JMQ24:JOE24">
    <cfRule type="expression" dxfId="0" priority="3565" stopIfTrue="1">
      <formula>MOD(ROW(),2)=0</formula>
    </cfRule>
  </conditionalFormatting>
  <conditionalFormatting sqref="JUF24">
    <cfRule type="expression" dxfId="0" priority="3309" stopIfTrue="1">
      <formula>MOD(ROW(),2)=0</formula>
    </cfRule>
  </conditionalFormatting>
  <conditionalFormatting sqref="JUQ24">
    <cfRule type="expression" dxfId="0" priority="3057" stopIfTrue="1">
      <formula>MOD(ROW(),2)=0</formula>
    </cfRule>
  </conditionalFormatting>
  <conditionalFormatting sqref="JWM24:JYA24">
    <cfRule type="expression" dxfId="0" priority="3561" stopIfTrue="1">
      <formula>MOD(ROW(),2)=0</formula>
    </cfRule>
  </conditionalFormatting>
  <conditionalFormatting sqref="KEB24">
    <cfRule type="expression" dxfId="0" priority="3305" stopIfTrue="1">
      <formula>MOD(ROW(),2)=0</formula>
    </cfRule>
  </conditionalFormatting>
  <conditionalFormatting sqref="KEM24">
    <cfRule type="expression" dxfId="0" priority="3053" stopIfTrue="1">
      <formula>MOD(ROW(),2)=0</formula>
    </cfRule>
  </conditionalFormatting>
  <conditionalFormatting sqref="KGI24:KHW24">
    <cfRule type="expression" dxfId="0" priority="3557" stopIfTrue="1">
      <formula>MOD(ROW(),2)=0</formula>
    </cfRule>
  </conditionalFormatting>
  <conditionalFormatting sqref="KNX24">
    <cfRule type="expression" dxfId="0" priority="3301" stopIfTrue="1">
      <formula>MOD(ROW(),2)=0</formula>
    </cfRule>
  </conditionalFormatting>
  <conditionalFormatting sqref="KOI24">
    <cfRule type="expression" dxfId="0" priority="3049" stopIfTrue="1">
      <formula>MOD(ROW(),2)=0</formula>
    </cfRule>
  </conditionalFormatting>
  <conditionalFormatting sqref="KQE24:KRS24">
    <cfRule type="expression" dxfId="0" priority="3553" stopIfTrue="1">
      <formula>MOD(ROW(),2)=0</formula>
    </cfRule>
  </conditionalFormatting>
  <conditionalFormatting sqref="KXT24">
    <cfRule type="expression" dxfId="0" priority="3297" stopIfTrue="1">
      <formula>MOD(ROW(),2)=0</formula>
    </cfRule>
  </conditionalFormatting>
  <conditionalFormatting sqref="KYE24">
    <cfRule type="expression" dxfId="0" priority="3045" stopIfTrue="1">
      <formula>MOD(ROW(),2)=0</formula>
    </cfRule>
  </conditionalFormatting>
  <conditionalFormatting sqref="LAA24:LBO24">
    <cfRule type="expression" dxfId="0" priority="3549" stopIfTrue="1">
      <formula>MOD(ROW(),2)=0</formula>
    </cfRule>
  </conditionalFormatting>
  <conditionalFormatting sqref="LHP24">
    <cfRule type="expression" dxfId="0" priority="3293" stopIfTrue="1">
      <formula>MOD(ROW(),2)=0</formula>
    </cfRule>
  </conditionalFormatting>
  <conditionalFormatting sqref="LIA24">
    <cfRule type="expression" dxfId="0" priority="3041" stopIfTrue="1">
      <formula>MOD(ROW(),2)=0</formula>
    </cfRule>
  </conditionalFormatting>
  <conditionalFormatting sqref="LJW24:LLK24">
    <cfRule type="expression" dxfId="0" priority="3545" stopIfTrue="1">
      <formula>MOD(ROW(),2)=0</formula>
    </cfRule>
  </conditionalFormatting>
  <conditionalFormatting sqref="LRL24">
    <cfRule type="expression" dxfId="0" priority="3289" stopIfTrue="1">
      <formula>MOD(ROW(),2)=0</formula>
    </cfRule>
  </conditionalFormatting>
  <conditionalFormatting sqref="LRW24">
    <cfRule type="expression" dxfId="0" priority="3037" stopIfTrue="1">
      <formula>MOD(ROW(),2)=0</formula>
    </cfRule>
  </conditionalFormatting>
  <conditionalFormatting sqref="LTS24:LVG24">
    <cfRule type="expression" dxfId="0" priority="3541" stopIfTrue="1">
      <formula>MOD(ROW(),2)=0</formula>
    </cfRule>
  </conditionalFormatting>
  <conditionalFormatting sqref="MBH24">
    <cfRule type="expression" dxfId="0" priority="3285" stopIfTrue="1">
      <formula>MOD(ROW(),2)=0</formula>
    </cfRule>
  </conditionalFormatting>
  <conditionalFormatting sqref="MBS24">
    <cfRule type="expression" dxfId="0" priority="3033" stopIfTrue="1">
      <formula>MOD(ROW(),2)=0</formula>
    </cfRule>
  </conditionalFormatting>
  <conditionalFormatting sqref="MDO24:MFC24">
    <cfRule type="expression" dxfId="0" priority="3537" stopIfTrue="1">
      <formula>MOD(ROW(),2)=0</formula>
    </cfRule>
  </conditionalFormatting>
  <conditionalFormatting sqref="MLD24">
    <cfRule type="expression" dxfId="0" priority="3281" stopIfTrue="1">
      <formula>MOD(ROW(),2)=0</formula>
    </cfRule>
  </conditionalFormatting>
  <conditionalFormatting sqref="MLO24">
    <cfRule type="expression" dxfId="0" priority="3029" stopIfTrue="1">
      <formula>MOD(ROW(),2)=0</formula>
    </cfRule>
  </conditionalFormatting>
  <conditionalFormatting sqref="MNK24:MOY24">
    <cfRule type="expression" dxfId="0" priority="3533" stopIfTrue="1">
      <formula>MOD(ROW(),2)=0</formula>
    </cfRule>
  </conditionalFormatting>
  <conditionalFormatting sqref="MUZ24">
    <cfRule type="expression" dxfId="0" priority="3277" stopIfTrue="1">
      <formula>MOD(ROW(),2)=0</formula>
    </cfRule>
  </conditionalFormatting>
  <conditionalFormatting sqref="MVK24">
    <cfRule type="expression" dxfId="0" priority="3025" stopIfTrue="1">
      <formula>MOD(ROW(),2)=0</formula>
    </cfRule>
  </conditionalFormatting>
  <conditionalFormatting sqref="MXG24:MYU24">
    <cfRule type="expression" dxfId="0" priority="3529" stopIfTrue="1">
      <formula>MOD(ROW(),2)=0</formula>
    </cfRule>
  </conditionalFormatting>
  <conditionalFormatting sqref="NEV24">
    <cfRule type="expression" dxfId="0" priority="3273" stopIfTrue="1">
      <formula>MOD(ROW(),2)=0</formula>
    </cfRule>
  </conditionalFormatting>
  <conditionalFormatting sqref="NFG24">
    <cfRule type="expression" dxfId="0" priority="3021" stopIfTrue="1">
      <formula>MOD(ROW(),2)=0</formula>
    </cfRule>
  </conditionalFormatting>
  <conditionalFormatting sqref="NHC24:NIQ24">
    <cfRule type="expression" dxfId="0" priority="3525" stopIfTrue="1">
      <formula>MOD(ROW(),2)=0</formula>
    </cfRule>
  </conditionalFormatting>
  <conditionalFormatting sqref="NOR24">
    <cfRule type="expression" dxfId="0" priority="3269" stopIfTrue="1">
      <formula>MOD(ROW(),2)=0</formula>
    </cfRule>
  </conditionalFormatting>
  <conditionalFormatting sqref="NPC24">
    <cfRule type="expression" dxfId="0" priority="3017" stopIfTrue="1">
      <formula>MOD(ROW(),2)=0</formula>
    </cfRule>
  </conditionalFormatting>
  <conditionalFormatting sqref="NQY24:NSM24">
    <cfRule type="expression" dxfId="0" priority="3521" stopIfTrue="1">
      <formula>MOD(ROW(),2)=0</formula>
    </cfRule>
  </conditionalFormatting>
  <conditionalFormatting sqref="NYN24">
    <cfRule type="expression" dxfId="0" priority="3265" stopIfTrue="1">
      <formula>MOD(ROW(),2)=0</formula>
    </cfRule>
  </conditionalFormatting>
  <conditionalFormatting sqref="NYY24">
    <cfRule type="expression" dxfId="0" priority="3013" stopIfTrue="1">
      <formula>MOD(ROW(),2)=0</formula>
    </cfRule>
  </conditionalFormatting>
  <conditionalFormatting sqref="OAU24:OCI24">
    <cfRule type="expression" dxfId="0" priority="3517" stopIfTrue="1">
      <formula>MOD(ROW(),2)=0</formula>
    </cfRule>
  </conditionalFormatting>
  <conditionalFormatting sqref="OIJ24">
    <cfRule type="expression" dxfId="0" priority="3261" stopIfTrue="1">
      <formula>MOD(ROW(),2)=0</formula>
    </cfRule>
  </conditionalFormatting>
  <conditionalFormatting sqref="OIU24">
    <cfRule type="expression" dxfId="0" priority="3009" stopIfTrue="1">
      <formula>MOD(ROW(),2)=0</formula>
    </cfRule>
  </conditionalFormatting>
  <conditionalFormatting sqref="OKQ24:OME24">
    <cfRule type="expression" dxfId="0" priority="3513" stopIfTrue="1">
      <formula>MOD(ROW(),2)=0</formula>
    </cfRule>
  </conditionalFormatting>
  <conditionalFormatting sqref="OSF24">
    <cfRule type="expression" dxfId="0" priority="3257" stopIfTrue="1">
      <formula>MOD(ROW(),2)=0</formula>
    </cfRule>
  </conditionalFormatting>
  <conditionalFormatting sqref="OSQ24">
    <cfRule type="expression" dxfId="0" priority="3005" stopIfTrue="1">
      <formula>MOD(ROW(),2)=0</formula>
    </cfRule>
  </conditionalFormatting>
  <conditionalFormatting sqref="OUM24:OWA24">
    <cfRule type="expression" dxfId="0" priority="3509" stopIfTrue="1">
      <formula>MOD(ROW(),2)=0</formula>
    </cfRule>
  </conditionalFormatting>
  <conditionalFormatting sqref="PCB24">
    <cfRule type="expression" dxfId="0" priority="3253" stopIfTrue="1">
      <formula>MOD(ROW(),2)=0</formula>
    </cfRule>
  </conditionalFormatting>
  <conditionalFormatting sqref="PCM24">
    <cfRule type="expression" dxfId="0" priority="3001" stopIfTrue="1">
      <formula>MOD(ROW(),2)=0</formula>
    </cfRule>
  </conditionalFormatting>
  <conditionalFormatting sqref="PEI24:PFW24">
    <cfRule type="expression" dxfId="0" priority="3505" stopIfTrue="1">
      <formula>MOD(ROW(),2)=0</formula>
    </cfRule>
  </conditionalFormatting>
  <conditionalFormatting sqref="PLX24">
    <cfRule type="expression" dxfId="0" priority="3249" stopIfTrue="1">
      <formula>MOD(ROW(),2)=0</formula>
    </cfRule>
  </conditionalFormatting>
  <conditionalFormatting sqref="PMI24">
    <cfRule type="expression" dxfId="0" priority="2997" stopIfTrue="1">
      <formula>MOD(ROW(),2)=0</formula>
    </cfRule>
  </conditionalFormatting>
  <conditionalFormatting sqref="POE24:PPS24">
    <cfRule type="expression" dxfId="0" priority="3501" stopIfTrue="1">
      <formula>MOD(ROW(),2)=0</formula>
    </cfRule>
  </conditionalFormatting>
  <conditionalFormatting sqref="PVT24">
    <cfRule type="expression" dxfId="0" priority="3245" stopIfTrue="1">
      <formula>MOD(ROW(),2)=0</formula>
    </cfRule>
  </conditionalFormatting>
  <conditionalFormatting sqref="PWE24">
    <cfRule type="expression" dxfId="0" priority="2993" stopIfTrue="1">
      <formula>MOD(ROW(),2)=0</formula>
    </cfRule>
  </conditionalFormatting>
  <conditionalFormatting sqref="PYA24:PZO24">
    <cfRule type="expression" dxfId="0" priority="3497" stopIfTrue="1">
      <formula>MOD(ROW(),2)=0</formula>
    </cfRule>
  </conditionalFormatting>
  <conditionalFormatting sqref="QFP24">
    <cfRule type="expression" dxfId="0" priority="3241" stopIfTrue="1">
      <formula>MOD(ROW(),2)=0</formula>
    </cfRule>
  </conditionalFormatting>
  <conditionalFormatting sqref="QGA24">
    <cfRule type="expression" dxfId="0" priority="2989" stopIfTrue="1">
      <formula>MOD(ROW(),2)=0</formula>
    </cfRule>
  </conditionalFormatting>
  <conditionalFormatting sqref="QHW24:QJK24">
    <cfRule type="expression" dxfId="0" priority="3493" stopIfTrue="1">
      <formula>MOD(ROW(),2)=0</formula>
    </cfRule>
  </conditionalFormatting>
  <conditionalFormatting sqref="QPL24">
    <cfRule type="expression" dxfId="0" priority="3237" stopIfTrue="1">
      <formula>MOD(ROW(),2)=0</formula>
    </cfRule>
  </conditionalFormatting>
  <conditionalFormatting sqref="QPW24">
    <cfRule type="expression" dxfId="0" priority="2985" stopIfTrue="1">
      <formula>MOD(ROW(),2)=0</formula>
    </cfRule>
  </conditionalFormatting>
  <conditionalFormatting sqref="QRS24:QTG24">
    <cfRule type="expression" dxfId="0" priority="3489" stopIfTrue="1">
      <formula>MOD(ROW(),2)=0</formula>
    </cfRule>
  </conditionalFormatting>
  <conditionalFormatting sqref="QZH24">
    <cfRule type="expression" dxfId="0" priority="3233" stopIfTrue="1">
      <formula>MOD(ROW(),2)=0</formula>
    </cfRule>
  </conditionalFormatting>
  <conditionalFormatting sqref="QZS24">
    <cfRule type="expression" dxfId="0" priority="2981" stopIfTrue="1">
      <formula>MOD(ROW(),2)=0</formula>
    </cfRule>
  </conditionalFormatting>
  <conditionalFormatting sqref="RBO24:RDC24">
    <cfRule type="expression" dxfId="0" priority="3485" stopIfTrue="1">
      <formula>MOD(ROW(),2)=0</formula>
    </cfRule>
  </conditionalFormatting>
  <conditionalFormatting sqref="RJD24">
    <cfRule type="expression" dxfId="0" priority="3229" stopIfTrue="1">
      <formula>MOD(ROW(),2)=0</formula>
    </cfRule>
  </conditionalFormatting>
  <conditionalFormatting sqref="RJO24">
    <cfRule type="expression" dxfId="0" priority="2977" stopIfTrue="1">
      <formula>MOD(ROW(),2)=0</formula>
    </cfRule>
  </conditionalFormatting>
  <conditionalFormatting sqref="RLK24:RMY24">
    <cfRule type="expression" dxfId="0" priority="3481" stopIfTrue="1">
      <formula>MOD(ROW(),2)=0</formula>
    </cfRule>
  </conditionalFormatting>
  <conditionalFormatting sqref="RSZ24">
    <cfRule type="expression" dxfId="0" priority="3225" stopIfTrue="1">
      <formula>MOD(ROW(),2)=0</formula>
    </cfRule>
  </conditionalFormatting>
  <conditionalFormatting sqref="RTK24">
    <cfRule type="expression" dxfId="0" priority="2973" stopIfTrue="1">
      <formula>MOD(ROW(),2)=0</formula>
    </cfRule>
  </conditionalFormatting>
  <conditionalFormatting sqref="RVG24:RWU24">
    <cfRule type="expression" dxfId="0" priority="3477" stopIfTrue="1">
      <formula>MOD(ROW(),2)=0</formula>
    </cfRule>
  </conditionalFormatting>
  <conditionalFormatting sqref="SCV24">
    <cfRule type="expression" dxfId="0" priority="3221" stopIfTrue="1">
      <formula>MOD(ROW(),2)=0</formula>
    </cfRule>
  </conditionalFormatting>
  <conditionalFormatting sqref="SDG24">
    <cfRule type="expression" dxfId="0" priority="2969" stopIfTrue="1">
      <formula>MOD(ROW(),2)=0</formula>
    </cfRule>
  </conditionalFormatting>
  <conditionalFormatting sqref="SFC24:SGQ24">
    <cfRule type="expression" dxfId="0" priority="3473" stopIfTrue="1">
      <formula>MOD(ROW(),2)=0</formula>
    </cfRule>
  </conditionalFormatting>
  <conditionalFormatting sqref="SMR24">
    <cfRule type="expression" dxfId="0" priority="3217" stopIfTrue="1">
      <formula>MOD(ROW(),2)=0</formula>
    </cfRule>
  </conditionalFormatting>
  <conditionalFormatting sqref="SNC24">
    <cfRule type="expression" dxfId="0" priority="2965" stopIfTrue="1">
      <formula>MOD(ROW(),2)=0</formula>
    </cfRule>
  </conditionalFormatting>
  <conditionalFormatting sqref="SOY24:SQM24">
    <cfRule type="expression" dxfId="0" priority="3469" stopIfTrue="1">
      <formula>MOD(ROW(),2)=0</formula>
    </cfRule>
  </conditionalFormatting>
  <conditionalFormatting sqref="SWN24">
    <cfRule type="expression" dxfId="0" priority="3213" stopIfTrue="1">
      <formula>MOD(ROW(),2)=0</formula>
    </cfRule>
  </conditionalFormatting>
  <conditionalFormatting sqref="SWY24">
    <cfRule type="expression" dxfId="0" priority="2961" stopIfTrue="1">
      <formula>MOD(ROW(),2)=0</formula>
    </cfRule>
  </conditionalFormatting>
  <conditionalFormatting sqref="SYU24:TAI24">
    <cfRule type="expression" dxfId="0" priority="3465" stopIfTrue="1">
      <formula>MOD(ROW(),2)=0</formula>
    </cfRule>
  </conditionalFormatting>
  <conditionalFormatting sqref="TGJ24">
    <cfRule type="expression" dxfId="0" priority="3209" stopIfTrue="1">
      <formula>MOD(ROW(),2)=0</formula>
    </cfRule>
  </conditionalFormatting>
  <conditionalFormatting sqref="TGU24">
    <cfRule type="expression" dxfId="0" priority="2957" stopIfTrue="1">
      <formula>MOD(ROW(),2)=0</formula>
    </cfRule>
  </conditionalFormatting>
  <conditionalFormatting sqref="TIQ24:TKE24">
    <cfRule type="expression" dxfId="0" priority="3461" stopIfTrue="1">
      <formula>MOD(ROW(),2)=0</formula>
    </cfRule>
  </conditionalFormatting>
  <conditionalFormatting sqref="TQF24">
    <cfRule type="expression" dxfId="0" priority="3205" stopIfTrue="1">
      <formula>MOD(ROW(),2)=0</formula>
    </cfRule>
  </conditionalFormatting>
  <conditionalFormatting sqref="TQQ24">
    <cfRule type="expression" dxfId="0" priority="2953" stopIfTrue="1">
      <formula>MOD(ROW(),2)=0</formula>
    </cfRule>
  </conditionalFormatting>
  <conditionalFormatting sqref="TSM24:TUA24">
    <cfRule type="expression" dxfId="0" priority="3457" stopIfTrue="1">
      <formula>MOD(ROW(),2)=0</formula>
    </cfRule>
  </conditionalFormatting>
  <conditionalFormatting sqref="UAB24">
    <cfRule type="expression" dxfId="0" priority="3201" stopIfTrue="1">
      <formula>MOD(ROW(),2)=0</formula>
    </cfRule>
  </conditionalFormatting>
  <conditionalFormatting sqref="UAM24">
    <cfRule type="expression" dxfId="0" priority="2949" stopIfTrue="1">
      <formula>MOD(ROW(),2)=0</formula>
    </cfRule>
  </conditionalFormatting>
  <conditionalFormatting sqref="UCI24:UDW24">
    <cfRule type="expression" dxfId="0" priority="3453" stopIfTrue="1">
      <formula>MOD(ROW(),2)=0</formula>
    </cfRule>
  </conditionalFormatting>
  <conditionalFormatting sqref="UJX24">
    <cfRule type="expression" dxfId="0" priority="3197" stopIfTrue="1">
      <formula>MOD(ROW(),2)=0</formula>
    </cfRule>
  </conditionalFormatting>
  <conditionalFormatting sqref="UKI24">
    <cfRule type="expression" dxfId="0" priority="2945" stopIfTrue="1">
      <formula>MOD(ROW(),2)=0</formula>
    </cfRule>
  </conditionalFormatting>
  <conditionalFormatting sqref="UME24:UNS24">
    <cfRule type="expression" dxfId="0" priority="3449" stopIfTrue="1">
      <formula>MOD(ROW(),2)=0</formula>
    </cfRule>
  </conditionalFormatting>
  <conditionalFormatting sqref="UTT24">
    <cfRule type="expression" dxfId="0" priority="3193" stopIfTrue="1">
      <formula>MOD(ROW(),2)=0</formula>
    </cfRule>
  </conditionalFormatting>
  <conditionalFormatting sqref="UUE24">
    <cfRule type="expression" dxfId="0" priority="2941" stopIfTrue="1">
      <formula>MOD(ROW(),2)=0</formula>
    </cfRule>
  </conditionalFormatting>
  <conditionalFormatting sqref="UWA24:UXO24">
    <cfRule type="expression" dxfId="0" priority="3445" stopIfTrue="1">
      <formula>MOD(ROW(),2)=0</formula>
    </cfRule>
  </conditionalFormatting>
  <conditionalFormatting sqref="VDP24">
    <cfRule type="expression" dxfId="0" priority="3189" stopIfTrue="1">
      <formula>MOD(ROW(),2)=0</formula>
    </cfRule>
  </conditionalFormatting>
  <conditionalFormatting sqref="VEA24">
    <cfRule type="expression" dxfId="0" priority="2937" stopIfTrue="1">
      <formula>MOD(ROW(),2)=0</formula>
    </cfRule>
  </conditionalFormatting>
  <conditionalFormatting sqref="VFW24:VHK24">
    <cfRule type="expression" dxfId="0" priority="3441" stopIfTrue="1">
      <formula>MOD(ROW(),2)=0</formula>
    </cfRule>
  </conditionalFormatting>
  <conditionalFormatting sqref="VNL24">
    <cfRule type="expression" dxfId="0" priority="3185" stopIfTrue="1">
      <formula>MOD(ROW(),2)=0</formula>
    </cfRule>
  </conditionalFormatting>
  <conditionalFormatting sqref="VNW24">
    <cfRule type="expression" dxfId="0" priority="2933" stopIfTrue="1">
      <formula>MOD(ROW(),2)=0</formula>
    </cfRule>
  </conditionalFormatting>
  <conditionalFormatting sqref="VPS24:VRG24">
    <cfRule type="expression" dxfId="0" priority="3437" stopIfTrue="1">
      <formula>MOD(ROW(),2)=0</formula>
    </cfRule>
  </conditionalFormatting>
  <conditionalFormatting sqref="VXH24">
    <cfRule type="expression" dxfId="0" priority="3181" stopIfTrue="1">
      <formula>MOD(ROW(),2)=0</formula>
    </cfRule>
  </conditionalFormatting>
  <conditionalFormatting sqref="VXS24">
    <cfRule type="expression" dxfId="0" priority="2929" stopIfTrue="1">
      <formula>MOD(ROW(),2)=0</formula>
    </cfRule>
  </conditionalFormatting>
  <conditionalFormatting sqref="VZO24:WBC24">
    <cfRule type="expression" dxfId="0" priority="3433" stopIfTrue="1">
      <formula>MOD(ROW(),2)=0</formula>
    </cfRule>
  </conditionalFormatting>
  <conditionalFormatting sqref="WHD24">
    <cfRule type="expression" dxfId="0" priority="3177" stopIfTrue="1">
      <formula>MOD(ROW(),2)=0</formula>
    </cfRule>
  </conditionalFormatting>
  <conditionalFormatting sqref="WHO24">
    <cfRule type="expression" dxfId="0" priority="2925" stopIfTrue="1">
      <formula>MOD(ROW(),2)=0</formula>
    </cfRule>
  </conditionalFormatting>
  <conditionalFormatting sqref="WJK24:WKY24">
    <cfRule type="expression" dxfId="0" priority="3429" stopIfTrue="1">
      <formula>MOD(ROW(),2)=0</formula>
    </cfRule>
  </conditionalFormatting>
  <conditionalFormatting sqref="WQZ24">
    <cfRule type="expression" dxfId="0" priority="3173" stopIfTrue="1">
      <formula>MOD(ROW(),2)=0</formula>
    </cfRule>
  </conditionalFormatting>
  <conditionalFormatting sqref="WRK24">
    <cfRule type="expression" dxfId="0" priority="2921" stopIfTrue="1">
      <formula>MOD(ROW(),2)=0</formula>
    </cfRule>
  </conditionalFormatting>
  <conditionalFormatting sqref="WTG24:WUU24">
    <cfRule type="expression" dxfId="0" priority="3425" stopIfTrue="1">
      <formula>MOD(ROW(),2)=0</formula>
    </cfRule>
  </conditionalFormatting>
  <conditionalFormatting sqref="E27">
    <cfRule type="expression" dxfId="0" priority="1899" stopIfTrue="1">
      <formula>MOD(ROW(),2)=0</formula>
    </cfRule>
  </conditionalFormatting>
  <conditionalFormatting sqref="H27">
    <cfRule type="expression" dxfId="0" priority="38" stopIfTrue="1">
      <formula>MOD(ROW(),2)=0</formula>
    </cfRule>
  </conditionalFormatting>
  <conditionalFormatting sqref="J27:K27">
    <cfRule type="expression" dxfId="0" priority="839" stopIfTrue="1">
      <formula>MOD(ROW(),2)=0</formula>
    </cfRule>
  </conditionalFormatting>
  <conditionalFormatting sqref="L27">
    <cfRule type="expression" dxfId="0" priority="844" stopIfTrue="1">
      <formula>MOD(ROW(),2)=0</formula>
    </cfRule>
  </conditionalFormatting>
  <conditionalFormatting sqref="M27">
    <cfRule type="expression" dxfId="0" priority="1895" stopIfTrue="1">
      <formula>MOD(ROW(),2)=0</formula>
    </cfRule>
  </conditionalFormatting>
  <conditionalFormatting sqref="EN27">
    <cfRule type="expression" dxfId="0" priority="2403" stopIfTrue="1">
      <formula>MOD(ROW(),2)=0</formula>
    </cfRule>
  </conditionalFormatting>
  <conditionalFormatting sqref="EY27">
    <cfRule type="expression" dxfId="0" priority="2151" stopIfTrue="1">
      <formula>MOD(ROW(),2)=0</formula>
    </cfRule>
  </conditionalFormatting>
  <conditionalFormatting sqref="GU27:II27">
    <cfRule type="expression" dxfId="0" priority="2655" stopIfTrue="1">
      <formula>MOD(ROW(),2)=0</formula>
    </cfRule>
  </conditionalFormatting>
  <conditionalFormatting sqref="OJ27">
    <cfRule type="expression" dxfId="0" priority="2399" stopIfTrue="1">
      <formula>MOD(ROW(),2)=0</formula>
    </cfRule>
  </conditionalFormatting>
  <conditionalFormatting sqref="OU27">
    <cfRule type="expression" dxfId="0" priority="2147" stopIfTrue="1">
      <formula>MOD(ROW(),2)=0</formula>
    </cfRule>
  </conditionalFormatting>
  <conditionalFormatting sqref="QQ27:SE27">
    <cfRule type="expression" dxfId="0" priority="2651" stopIfTrue="1">
      <formula>MOD(ROW(),2)=0</formula>
    </cfRule>
  </conditionalFormatting>
  <conditionalFormatting sqref="YF27">
    <cfRule type="expression" dxfId="0" priority="2395" stopIfTrue="1">
      <formula>MOD(ROW(),2)=0</formula>
    </cfRule>
  </conditionalFormatting>
  <conditionalFormatting sqref="YQ27">
    <cfRule type="expression" dxfId="0" priority="2143" stopIfTrue="1">
      <formula>MOD(ROW(),2)=0</formula>
    </cfRule>
  </conditionalFormatting>
  <conditionalFormatting sqref="AAM27:ACA27">
    <cfRule type="expression" dxfId="0" priority="2647" stopIfTrue="1">
      <formula>MOD(ROW(),2)=0</formula>
    </cfRule>
  </conditionalFormatting>
  <conditionalFormatting sqref="AIB27">
    <cfRule type="expression" dxfId="0" priority="2391" stopIfTrue="1">
      <formula>MOD(ROW(),2)=0</formula>
    </cfRule>
  </conditionalFormatting>
  <conditionalFormatting sqref="AIM27">
    <cfRule type="expression" dxfId="0" priority="2139" stopIfTrue="1">
      <formula>MOD(ROW(),2)=0</formula>
    </cfRule>
  </conditionalFormatting>
  <conditionalFormatting sqref="AKI27:ALW27">
    <cfRule type="expression" dxfId="0" priority="2643" stopIfTrue="1">
      <formula>MOD(ROW(),2)=0</formula>
    </cfRule>
  </conditionalFormatting>
  <conditionalFormatting sqref="ARX27">
    <cfRule type="expression" dxfId="0" priority="2387" stopIfTrue="1">
      <formula>MOD(ROW(),2)=0</formula>
    </cfRule>
  </conditionalFormatting>
  <conditionalFormatting sqref="ASI27">
    <cfRule type="expression" dxfId="0" priority="2135" stopIfTrue="1">
      <formula>MOD(ROW(),2)=0</formula>
    </cfRule>
  </conditionalFormatting>
  <conditionalFormatting sqref="AUE27:AVS27">
    <cfRule type="expression" dxfId="0" priority="2639" stopIfTrue="1">
      <formula>MOD(ROW(),2)=0</formula>
    </cfRule>
  </conditionalFormatting>
  <conditionalFormatting sqref="BBT27">
    <cfRule type="expression" dxfId="0" priority="2383" stopIfTrue="1">
      <formula>MOD(ROW(),2)=0</formula>
    </cfRule>
  </conditionalFormatting>
  <conditionalFormatting sqref="BCE27">
    <cfRule type="expression" dxfId="0" priority="2131" stopIfTrue="1">
      <formula>MOD(ROW(),2)=0</formula>
    </cfRule>
  </conditionalFormatting>
  <conditionalFormatting sqref="BEA27:BFO27">
    <cfRule type="expression" dxfId="0" priority="2635" stopIfTrue="1">
      <formula>MOD(ROW(),2)=0</formula>
    </cfRule>
  </conditionalFormatting>
  <conditionalFormatting sqref="BLP27">
    <cfRule type="expression" dxfId="0" priority="2379" stopIfTrue="1">
      <formula>MOD(ROW(),2)=0</formula>
    </cfRule>
  </conditionalFormatting>
  <conditionalFormatting sqref="BMA27">
    <cfRule type="expression" dxfId="0" priority="2127" stopIfTrue="1">
      <formula>MOD(ROW(),2)=0</formula>
    </cfRule>
  </conditionalFormatting>
  <conditionalFormatting sqref="BNW27:BPK27">
    <cfRule type="expression" dxfId="0" priority="2631" stopIfTrue="1">
      <formula>MOD(ROW(),2)=0</formula>
    </cfRule>
  </conditionalFormatting>
  <conditionalFormatting sqref="BVL27">
    <cfRule type="expression" dxfId="0" priority="2375" stopIfTrue="1">
      <formula>MOD(ROW(),2)=0</formula>
    </cfRule>
  </conditionalFormatting>
  <conditionalFormatting sqref="BVW27">
    <cfRule type="expression" dxfId="0" priority="2123" stopIfTrue="1">
      <formula>MOD(ROW(),2)=0</formula>
    </cfRule>
  </conditionalFormatting>
  <conditionalFormatting sqref="BXS27:BZG27">
    <cfRule type="expression" dxfId="0" priority="2627" stopIfTrue="1">
      <formula>MOD(ROW(),2)=0</formula>
    </cfRule>
  </conditionalFormatting>
  <conditionalFormatting sqref="CFH27">
    <cfRule type="expression" dxfId="0" priority="2371" stopIfTrue="1">
      <formula>MOD(ROW(),2)=0</formula>
    </cfRule>
  </conditionalFormatting>
  <conditionalFormatting sqref="CFS27">
    <cfRule type="expression" dxfId="0" priority="2119" stopIfTrue="1">
      <formula>MOD(ROW(),2)=0</formula>
    </cfRule>
  </conditionalFormatting>
  <conditionalFormatting sqref="CHO27:CJC27">
    <cfRule type="expression" dxfId="0" priority="2623" stopIfTrue="1">
      <formula>MOD(ROW(),2)=0</formula>
    </cfRule>
  </conditionalFormatting>
  <conditionalFormatting sqref="CPD27">
    <cfRule type="expression" dxfId="0" priority="2367" stopIfTrue="1">
      <formula>MOD(ROW(),2)=0</formula>
    </cfRule>
  </conditionalFormatting>
  <conditionalFormatting sqref="CPO27">
    <cfRule type="expression" dxfId="0" priority="2115" stopIfTrue="1">
      <formula>MOD(ROW(),2)=0</formula>
    </cfRule>
  </conditionalFormatting>
  <conditionalFormatting sqref="CRK27:CSY27">
    <cfRule type="expression" dxfId="0" priority="2619" stopIfTrue="1">
      <formula>MOD(ROW(),2)=0</formula>
    </cfRule>
  </conditionalFormatting>
  <conditionalFormatting sqref="CYZ27">
    <cfRule type="expression" dxfId="0" priority="2363" stopIfTrue="1">
      <formula>MOD(ROW(),2)=0</formula>
    </cfRule>
  </conditionalFormatting>
  <conditionalFormatting sqref="CZK27">
    <cfRule type="expression" dxfId="0" priority="2111" stopIfTrue="1">
      <formula>MOD(ROW(),2)=0</formula>
    </cfRule>
  </conditionalFormatting>
  <conditionalFormatting sqref="DBG27:DCU27">
    <cfRule type="expression" dxfId="0" priority="2615" stopIfTrue="1">
      <formula>MOD(ROW(),2)=0</formula>
    </cfRule>
  </conditionalFormatting>
  <conditionalFormatting sqref="DIV27">
    <cfRule type="expression" dxfId="0" priority="2359" stopIfTrue="1">
      <formula>MOD(ROW(),2)=0</formula>
    </cfRule>
  </conditionalFormatting>
  <conditionalFormatting sqref="DJG27">
    <cfRule type="expression" dxfId="0" priority="2107" stopIfTrue="1">
      <formula>MOD(ROW(),2)=0</formula>
    </cfRule>
  </conditionalFormatting>
  <conditionalFormatting sqref="DLC27:DMQ27">
    <cfRule type="expression" dxfId="0" priority="2611" stopIfTrue="1">
      <formula>MOD(ROW(),2)=0</formula>
    </cfRule>
  </conditionalFormatting>
  <conditionalFormatting sqref="DSR27">
    <cfRule type="expression" dxfId="0" priority="2355" stopIfTrue="1">
      <formula>MOD(ROW(),2)=0</formula>
    </cfRule>
  </conditionalFormatting>
  <conditionalFormatting sqref="DTC27">
    <cfRule type="expression" dxfId="0" priority="2103" stopIfTrue="1">
      <formula>MOD(ROW(),2)=0</formula>
    </cfRule>
  </conditionalFormatting>
  <conditionalFormatting sqref="DUY27:DWM27">
    <cfRule type="expression" dxfId="0" priority="2607" stopIfTrue="1">
      <formula>MOD(ROW(),2)=0</formula>
    </cfRule>
  </conditionalFormatting>
  <conditionalFormatting sqref="ECN27">
    <cfRule type="expression" dxfId="0" priority="2351" stopIfTrue="1">
      <formula>MOD(ROW(),2)=0</formula>
    </cfRule>
  </conditionalFormatting>
  <conditionalFormatting sqref="ECY27">
    <cfRule type="expression" dxfId="0" priority="2099" stopIfTrue="1">
      <formula>MOD(ROW(),2)=0</formula>
    </cfRule>
  </conditionalFormatting>
  <conditionalFormatting sqref="EEU27:EGI27">
    <cfRule type="expression" dxfId="0" priority="2603" stopIfTrue="1">
      <formula>MOD(ROW(),2)=0</formula>
    </cfRule>
  </conditionalFormatting>
  <conditionalFormatting sqref="EMJ27">
    <cfRule type="expression" dxfId="0" priority="2347" stopIfTrue="1">
      <formula>MOD(ROW(),2)=0</formula>
    </cfRule>
  </conditionalFormatting>
  <conditionalFormatting sqref="EMU27">
    <cfRule type="expression" dxfId="0" priority="2095" stopIfTrue="1">
      <formula>MOD(ROW(),2)=0</formula>
    </cfRule>
  </conditionalFormatting>
  <conditionalFormatting sqref="EOQ27:EQE27">
    <cfRule type="expression" dxfId="0" priority="2599" stopIfTrue="1">
      <formula>MOD(ROW(),2)=0</formula>
    </cfRule>
  </conditionalFormatting>
  <conditionalFormatting sqref="EWF27">
    <cfRule type="expression" dxfId="0" priority="2343" stopIfTrue="1">
      <formula>MOD(ROW(),2)=0</formula>
    </cfRule>
  </conditionalFormatting>
  <conditionalFormatting sqref="EWQ27">
    <cfRule type="expression" dxfId="0" priority="2091" stopIfTrue="1">
      <formula>MOD(ROW(),2)=0</formula>
    </cfRule>
  </conditionalFormatting>
  <conditionalFormatting sqref="EYM27:FAA27">
    <cfRule type="expression" dxfId="0" priority="2595" stopIfTrue="1">
      <formula>MOD(ROW(),2)=0</formula>
    </cfRule>
  </conditionalFormatting>
  <conditionalFormatting sqref="FGB27">
    <cfRule type="expression" dxfId="0" priority="2339" stopIfTrue="1">
      <formula>MOD(ROW(),2)=0</formula>
    </cfRule>
  </conditionalFormatting>
  <conditionalFormatting sqref="FGM27">
    <cfRule type="expression" dxfId="0" priority="2087" stopIfTrue="1">
      <formula>MOD(ROW(),2)=0</formula>
    </cfRule>
  </conditionalFormatting>
  <conditionalFormatting sqref="FII27:FJW27">
    <cfRule type="expression" dxfId="0" priority="2591" stopIfTrue="1">
      <formula>MOD(ROW(),2)=0</formula>
    </cfRule>
  </conditionalFormatting>
  <conditionalFormatting sqref="FPX27">
    <cfRule type="expression" dxfId="0" priority="2335" stopIfTrue="1">
      <formula>MOD(ROW(),2)=0</formula>
    </cfRule>
  </conditionalFormatting>
  <conditionalFormatting sqref="FQI27">
    <cfRule type="expression" dxfId="0" priority="2083" stopIfTrue="1">
      <formula>MOD(ROW(),2)=0</formula>
    </cfRule>
  </conditionalFormatting>
  <conditionalFormatting sqref="FSE27:FTS27">
    <cfRule type="expression" dxfId="0" priority="2587" stopIfTrue="1">
      <formula>MOD(ROW(),2)=0</formula>
    </cfRule>
  </conditionalFormatting>
  <conditionalFormatting sqref="FZT27">
    <cfRule type="expression" dxfId="0" priority="2331" stopIfTrue="1">
      <formula>MOD(ROW(),2)=0</formula>
    </cfRule>
  </conditionalFormatting>
  <conditionalFormatting sqref="GAE27">
    <cfRule type="expression" dxfId="0" priority="2079" stopIfTrue="1">
      <formula>MOD(ROW(),2)=0</formula>
    </cfRule>
  </conditionalFormatting>
  <conditionalFormatting sqref="GCA27:GDO27">
    <cfRule type="expression" dxfId="0" priority="2583" stopIfTrue="1">
      <formula>MOD(ROW(),2)=0</formula>
    </cfRule>
  </conditionalFormatting>
  <conditionalFormatting sqref="GJP27">
    <cfRule type="expression" dxfId="0" priority="2327" stopIfTrue="1">
      <formula>MOD(ROW(),2)=0</formula>
    </cfRule>
  </conditionalFormatting>
  <conditionalFormatting sqref="GKA27">
    <cfRule type="expression" dxfId="0" priority="2075" stopIfTrue="1">
      <formula>MOD(ROW(),2)=0</formula>
    </cfRule>
  </conditionalFormatting>
  <conditionalFormatting sqref="GLW27:GNK27">
    <cfRule type="expression" dxfId="0" priority="2579" stopIfTrue="1">
      <formula>MOD(ROW(),2)=0</formula>
    </cfRule>
  </conditionalFormatting>
  <conditionalFormatting sqref="GTL27">
    <cfRule type="expression" dxfId="0" priority="2323" stopIfTrue="1">
      <formula>MOD(ROW(),2)=0</formula>
    </cfRule>
  </conditionalFormatting>
  <conditionalFormatting sqref="GTW27">
    <cfRule type="expression" dxfId="0" priority="2071" stopIfTrue="1">
      <formula>MOD(ROW(),2)=0</formula>
    </cfRule>
  </conditionalFormatting>
  <conditionalFormatting sqref="GVS27:GXG27">
    <cfRule type="expression" dxfId="0" priority="2575" stopIfTrue="1">
      <formula>MOD(ROW(),2)=0</formula>
    </cfRule>
  </conditionalFormatting>
  <conditionalFormatting sqref="HDH27">
    <cfRule type="expression" dxfId="0" priority="2319" stopIfTrue="1">
      <formula>MOD(ROW(),2)=0</formula>
    </cfRule>
  </conditionalFormatting>
  <conditionalFormatting sqref="HDS27">
    <cfRule type="expression" dxfId="0" priority="2067" stopIfTrue="1">
      <formula>MOD(ROW(),2)=0</formula>
    </cfRule>
  </conditionalFormatting>
  <conditionalFormatting sqref="HFO27:HHC27">
    <cfRule type="expression" dxfId="0" priority="2571" stopIfTrue="1">
      <formula>MOD(ROW(),2)=0</formula>
    </cfRule>
  </conditionalFormatting>
  <conditionalFormatting sqref="HND27">
    <cfRule type="expression" dxfId="0" priority="2315" stopIfTrue="1">
      <formula>MOD(ROW(),2)=0</formula>
    </cfRule>
  </conditionalFormatting>
  <conditionalFormatting sqref="HNO27">
    <cfRule type="expression" dxfId="0" priority="2063" stopIfTrue="1">
      <formula>MOD(ROW(),2)=0</formula>
    </cfRule>
  </conditionalFormatting>
  <conditionalFormatting sqref="HPK27:HQY27">
    <cfRule type="expression" dxfId="0" priority="2567" stopIfTrue="1">
      <formula>MOD(ROW(),2)=0</formula>
    </cfRule>
  </conditionalFormatting>
  <conditionalFormatting sqref="HWZ27">
    <cfRule type="expression" dxfId="0" priority="2311" stopIfTrue="1">
      <formula>MOD(ROW(),2)=0</formula>
    </cfRule>
  </conditionalFormatting>
  <conditionalFormatting sqref="HXK27">
    <cfRule type="expression" dxfId="0" priority="2059" stopIfTrue="1">
      <formula>MOD(ROW(),2)=0</formula>
    </cfRule>
  </conditionalFormatting>
  <conditionalFormatting sqref="HZG27:IAU27">
    <cfRule type="expression" dxfId="0" priority="2563" stopIfTrue="1">
      <formula>MOD(ROW(),2)=0</formula>
    </cfRule>
  </conditionalFormatting>
  <conditionalFormatting sqref="IGV27">
    <cfRule type="expression" dxfId="0" priority="2307" stopIfTrue="1">
      <formula>MOD(ROW(),2)=0</formula>
    </cfRule>
  </conditionalFormatting>
  <conditionalFormatting sqref="IHG27">
    <cfRule type="expression" dxfId="0" priority="2055" stopIfTrue="1">
      <formula>MOD(ROW(),2)=0</formula>
    </cfRule>
  </conditionalFormatting>
  <conditionalFormatting sqref="IJC27:IKQ27">
    <cfRule type="expression" dxfId="0" priority="2559" stopIfTrue="1">
      <formula>MOD(ROW(),2)=0</formula>
    </cfRule>
  </conditionalFormatting>
  <conditionalFormatting sqref="IQR27">
    <cfRule type="expression" dxfId="0" priority="2303" stopIfTrue="1">
      <formula>MOD(ROW(),2)=0</formula>
    </cfRule>
  </conditionalFormatting>
  <conditionalFormatting sqref="IRC27">
    <cfRule type="expression" dxfId="0" priority="2051" stopIfTrue="1">
      <formula>MOD(ROW(),2)=0</formula>
    </cfRule>
  </conditionalFormatting>
  <conditionalFormatting sqref="ISY27:IUM27">
    <cfRule type="expression" dxfId="0" priority="2555" stopIfTrue="1">
      <formula>MOD(ROW(),2)=0</formula>
    </cfRule>
  </conditionalFormatting>
  <conditionalFormatting sqref="JAN27">
    <cfRule type="expression" dxfId="0" priority="2299" stopIfTrue="1">
      <formula>MOD(ROW(),2)=0</formula>
    </cfRule>
  </conditionalFormatting>
  <conditionalFormatting sqref="JAY27">
    <cfRule type="expression" dxfId="0" priority="2047" stopIfTrue="1">
      <formula>MOD(ROW(),2)=0</formula>
    </cfRule>
  </conditionalFormatting>
  <conditionalFormatting sqref="JCU27:JEI27">
    <cfRule type="expression" dxfId="0" priority="2551" stopIfTrue="1">
      <formula>MOD(ROW(),2)=0</formula>
    </cfRule>
  </conditionalFormatting>
  <conditionalFormatting sqref="JKJ27">
    <cfRule type="expression" dxfId="0" priority="2295" stopIfTrue="1">
      <formula>MOD(ROW(),2)=0</formula>
    </cfRule>
  </conditionalFormatting>
  <conditionalFormatting sqref="JKU27">
    <cfRule type="expression" dxfId="0" priority="2043" stopIfTrue="1">
      <formula>MOD(ROW(),2)=0</formula>
    </cfRule>
  </conditionalFormatting>
  <conditionalFormatting sqref="JMQ27:JOE27">
    <cfRule type="expression" dxfId="0" priority="2547" stopIfTrue="1">
      <formula>MOD(ROW(),2)=0</formula>
    </cfRule>
  </conditionalFormatting>
  <conditionalFormatting sqref="JUF27">
    <cfRule type="expression" dxfId="0" priority="2291" stopIfTrue="1">
      <formula>MOD(ROW(),2)=0</formula>
    </cfRule>
  </conditionalFormatting>
  <conditionalFormatting sqref="JUQ27">
    <cfRule type="expression" dxfId="0" priority="2039" stopIfTrue="1">
      <formula>MOD(ROW(),2)=0</formula>
    </cfRule>
  </conditionalFormatting>
  <conditionalFormatting sqref="JWM27:JYA27">
    <cfRule type="expression" dxfId="0" priority="2543" stopIfTrue="1">
      <formula>MOD(ROW(),2)=0</formula>
    </cfRule>
  </conditionalFormatting>
  <conditionalFormatting sqref="KEB27">
    <cfRule type="expression" dxfId="0" priority="2287" stopIfTrue="1">
      <formula>MOD(ROW(),2)=0</formula>
    </cfRule>
  </conditionalFormatting>
  <conditionalFormatting sqref="KEM27">
    <cfRule type="expression" dxfId="0" priority="2035" stopIfTrue="1">
      <formula>MOD(ROW(),2)=0</formula>
    </cfRule>
  </conditionalFormatting>
  <conditionalFormatting sqref="KGI27:KHW27">
    <cfRule type="expression" dxfId="0" priority="2539" stopIfTrue="1">
      <formula>MOD(ROW(),2)=0</formula>
    </cfRule>
  </conditionalFormatting>
  <conditionalFormatting sqref="KNX27">
    <cfRule type="expression" dxfId="0" priority="2283" stopIfTrue="1">
      <formula>MOD(ROW(),2)=0</formula>
    </cfRule>
  </conditionalFormatting>
  <conditionalFormatting sqref="KOI27">
    <cfRule type="expression" dxfId="0" priority="2031" stopIfTrue="1">
      <formula>MOD(ROW(),2)=0</formula>
    </cfRule>
  </conditionalFormatting>
  <conditionalFormatting sqref="KQE27:KRS27">
    <cfRule type="expression" dxfId="0" priority="2535" stopIfTrue="1">
      <formula>MOD(ROW(),2)=0</formula>
    </cfRule>
  </conditionalFormatting>
  <conditionalFormatting sqref="KXT27">
    <cfRule type="expression" dxfId="0" priority="2279" stopIfTrue="1">
      <formula>MOD(ROW(),2)=0</formula>
    </cfRule>
  </conditionalFormatting>
  <conditionalFormatting sqref="KYE27">
    <cfRule type="expression" dxfId="0" priority="2027" stopIfTrue="1">
      <formula>MOD(ROW(),2)=0</formula>
    </cfRule>
  </conditionalFormatting>
  <conditionalFormatting sqref="LAA27:LBO27">
    <cfRule type="expression" dxfId="0" priority="2531" stopIfTrue="1">
      <formula>MOD(ROW(),2)=0</formula>
    </cfRule>
  </conditionalFormatting>
  <conditionalFormatting sqref="LHP27">
    <cfRule type="expression" dxfId="0" priority="2275" stopIfTrue="1">
      <formula>MOD(ROW(),2)=0</formula>
    </cfRule>
  </conditionalFormatting>
  <conditionalFormatting sqref="LIA27">
    <cfRule type="expression" dxfId="0" priority="2023" stopIfTrue="1">
      <formula>MOD(ROW(),2)=0</formula>
    </cfRule>
  </conditionalFormatting>
  <conditionalFormatting sqref="LJW27:LLK27">
    <cfRule type="expression" dxfId="0" priority="2527" stopIfTrue="1">
      <formula>MOD(ROW(),2)=0</formula>
    </cfRule>
  </conditionalFormatting>
  <conditionalFormatting sqref="LRL27">
    <cfRule type="expression" dxfId="0" priority="2271" stopIfTrue="1">
      <formula>MOD(ROW(),2)=0</formula>
    </cfRule>
  </conditionalFormatting>
  <conditionalFormatting sqref="LRW27">
    <cfRule type="expression" dxfId="0" priority="2019" stopIfTrue="1">
      <formula>MOD(ROW(),2)=0</formula>
    </cfRule>
  </conditionalFormatting>
  <conditionalFormatting sqref="LTS27:LVG27">
    <cfRule type="expression" dxfId="0" priority="2523" stopIfTrue="1">
      <formula>MOD(ROW(),2)=0</formula>
    </cfRule>
  </conditionalFormatting>
  <conditionalFormatting sqref="MBH27">
    <cfRule type="expression" dxfId="0" priority="2267" stopIfTrue="1">
      <formula>MOD(ROW(),2)=0</formula>
    </cfRule>
  </conditionalFormatting>
  <conditionalFormatting sqref="MBS27">
    <cfRule type="expression" dxfId="0" priority="2015" stopIfTrue="1">
      <formula>MOD(ROW(),2)=0</formula>
    </cfRule>
  </conditionalFormatting>
  <conditionalFormatting sqref="MDO27:MFC27">
    <cfRule type="expression" dxfId="0" priority="2519" stopIfTrue="1">
      <formula>MOD(ROW(),2)=0</formula>
    </cfRule>
  </conditionalFormatting>
  <conditionalFormatting sqref="MLD27">
    <cfRule type="expression" dxfId="0" priority="2263" stopIfTrue="1">
      <formula>MOD(ROW(),2)=0</formula>
    </cfRule>
  </conditionalFormatting>
  <conditionalFormatting sqref="MLO27">
    <cfRule type="expression" dxfId="0" priority="2011" stopIfTrue="1">
      <formula>MOD(ROW(),2)=0</formula>
    </cfRule>
  </conditionalFormatting>
  <conditionalFormatting sqref="MNK27:MOY27">
    <cfRule type="expression" dxfId="0" priority="2515" stopIfTrue="1">
      <formula>MOD(ROW(),2)=0</formula>
    </cfRule>
  </conditionalFormatting>
  <conditionalFormatting sqref="MUZ27">
    <cfRule type="expression" dxfId="0" priority="2259" stopIfTrue="1">
      <formula>MOD(ROW(),2)=0</formula>
    </cfRule>
  </conditionalFormatting>
  <conditionalFormatting sqref="MVK27">
    <cfRule type="expression" dxfId="0" priority="2007" stopIfTrue="1">
      <formula>MOD(ROW(),2)=0</formula>
    </cfRule>
  </conditionalFormatting>
  <conditionalFormatting sqref="MXG27:MYU27">
    <cfRule type="expression" dxfId="0" priority="2511" stopIfTrue="1">
      <formula>MOD(ROW(),2)=0</formula>
    </cfRule>
  </conditionalFormatting>
  <conditionalFormatting sqref="NEV27">
    <cfRule type="expression" dxfId="0" priority="2255" stopIfTrue="1">
      <formula>MOD(ROW(),2)=0</formula>
    </cfRule>
  </conditionalFormatting>
  <conditionalFormatting sqref="NFG27">
    <cfRule type="expression" dxfId="0" priority="2003" stopIfTrue="1">
      <formula>MOD(ROW(),2)=0</formula>
    </cfRule>
  </conditionalFormatting>
  <conditionalFormatting sqref="NHC27:NIQ27">
    <cfRule type="expression" dxfId="0" priority="2507" stopIfTrue="1">
      <formula>MOD(ROW(),2)=0</formula>
    </cfRule>
  </conditionalFormatting>
  <conditionalFormatting sqref="NOR27">
    <cfRule type="expression" dxfId="0" priority="2251" stopIfTrue="1">
      <formula>MOD(ROW(),2)=0</formula>
    </cfRule>
  </conditionalFormatting>
  <conditionalFormatting sqref="NPC27">
    <cfRule type="expression" dxfId="0" priority="1999" stopIfTrue="1">
      <formula>MOD(ROW(),2)=0</formula>
    </cfRule>
  </conditionalFormatting>
  <conditionalFormatting sqref="NQY27:NSM27">
    <cfRule type="expression" dxfId="0" priority="2503" stopIfTrue="1">
      <formula>MOD(ROW(),2)=0</formula>
    </cfRule>
  </conditionalFormatting>
  <conditionalFormatting sqref="NYN27">
    <cfRule type="expression" dxfId="0" priority="2247" stopIfTrue="1">
      <formula>MOD(ROW(),2)=0</formula>
    </cfRule>
  </conditionalFormatting>
  <conditionalFormatting sqref="NYY27">
    <cfRule type="expression" dxfId="0" priority="1995" stopIfTrue="1">
      <formula>MOD(ROW(),2)=0</formula>
    </cfRule>
  </conditionalFormatting>
  <conditionalFormatting sqref="OAU27:OCI27">
    <cfRule type="expression" dxfId="0" priority="2499" stopIfTrue="1">
      <formula>MOD(ROW(),2)=0</formula>
    </cfRule>
  </conditionalFormatting>
  <conditionalFormatting sqref="OIJ27">
    <cfRule type="expression" dxfId="0" priority="2243" stopIfTrue="1">
      <formula>MOD(ROW(),2)=0</formula>
    </cfRule>
  </conditionalFormatting>
  <conditionalFormatting sqref="OIU27">
    <cfRule type="expression" dxfId="0" priority="1991" stopIfTrue="1">
      <formula>MOD(ROW(),2)=0</formula>
    </cfRule>
  </conditionalFormatting>
  <conditionalFormatting sqref="OKQ27:OME27">
    <cfRule type="expression" dxfId="0" priority="2495" stopIfTrue="1">
      <formula>MOD(ROW(),2)=0</formula>
    </cfRule>
  </conditionalFormatting>
  <conditionalFormatting sqref="OSF27">
    <cfRule type="expression" dxfId="0" priority="2239" stopIfTrue="1">
      <formula>MOD(ROW(),2)=0</formula>
    </cfRule>
  </conditionalFormatting>
  <conditionalFormatting sqref="OSQ27">
    <cfRule type="expression" dxfId="0" priority="1987" stopIfTrue="1">
      <formula>MOD(ROW(),2)=0</formula>
    </cfRule>
  </conditionalFormatting>
  <conditionalFormatting sqref="OUM27:OWA27">
    <cfRule type="expression" dxfId="0" priority="2491" stopIfTrue="1">
      <formula>MOD(ROW(),2)=0</formula>
    </cfRule>
  </conditionalFormatting>
  <conditionalFormatting sqref="PCB27">
    <cfRule type="expression" dxfId="0" priority="2235" stopIfTrue="1">
      <formula>MOD(ROW(),2)=0</formula>
    </cfRule>
  </conditionalFormatting>
  <conditionalFormatting sqref="PCM27">
    <cfRule type="expression" dxfId="0" priority="1983" stopIfTrue="1">
      <formula>MOD(ROW(),2)=0</formula>
    </cfRule>
  </conditionalFormatting>
  <conditionalFormatting sqref="PEI27:PFW27">
    <cfRule type="expression" dxfId="0" priority="2487" stopIfTrue="1">
      <formula>MOD(ROW(),2)=0</formula>
    </cfRule>
  </conditionalFormatting>
  <conditionalFormatting sqref="PLX27">
    <cfRule type="expression" dxfId="0" priority="2231" stopIfTrue="1">
      <formula>MOD(ROW(),2)=0</formula>
    </cfRule>
  </conditionalFormatting>
  <conditionalFormatting sqref="PMI27">
    <cfRule type="expression" dxfId="0" priority="1979" stopIfTrue="1">
      <formula>MOD(ROW(),2)=0</formula>
    </cfRule>
  </conditionalFormatting>
  <conditionalFormatting sqref="POE27:PPS27">
    <cfRule type="expression" dxfId="0" priority="2483" stopIfTrue="1">
      <formula>MOD(ROW(),2)=0</formula>
    </cfRule>
  </conditionalFormatting>
  <conditionalFormatting sqref="PVT27">
    <cfRule type="expression" dxfId="0" priority="2227" stopIfTrue="1">
      <formula>MOD(ROW(),2)=0</formula>
    </cfRule>
  </conditionalFormatting>
  <conditionalFormatting sqref="PWE27">
    <cfRule type="expression" dxfId="0" priority="1975" stopIfTrue="1">
      <formula>MOD(ROW(),2)=0</formula>
    </cfRule>
  </conditionalFormatting>
  <conditionalFormatting sqref="PYA27:PZO27">
    <cfRule type="expression" dxfId="0" priority="2479" stopIfTrue="1">
      <formula>MOD(ROW(),2)=0</formula>
    </cfRule>
  </conditionalFormatting>
  <conditionalFormatting sqref="QFP27">
    <cfRule type="expression" dxfId="0" priority="2223" stopIfTrue="1">
      <formula>MOD(ROW(),2)=0</formula>
    </cfRule>
  </conditionalFormatting>
  <conditionalFormatting sqref="QGA27">
    <cfRule type="expression" dxfId="0" priority="1971" stopIfTrue="1">
      <formula>MOD(ROW(),2)=0</formula>
    </cfRule>
  </conditionalFormatting>
  <conditionalFormatting sqref="QHW27:QJK27">
    <cfRule type="expression" dxfId="0" priority="2475" stopIfTrue="1">
      <formula>MOD(ROW(),2)=0</formula>
    </cfRule>
  </conditionalFormatting>
  <conditionalFormatting sqref="QPL27">
    <cfRule type="expression" dxfId="0" priority="2219" stopIfTrue="1">
      <formula>MOD(ROW(),2)=0</formula>
    </cfRule>
  </conditionalFormatting>
  <conditionalFormatting sqref="QPW27">
    <cfRule type="expression" dxfId="0" priority="1967" stopIfTrue="1">
      <formula>MOD(ROW(),2)=0</formula>
    </cfRule>
  </conditionalFormatting>
  <conditionalFormatting sqref="QRS27:QTG27">
    <cfRule type="expression" dxfId="0" priority="2471" stopIfTrue="1">
      <formula>MOD(ROW(),2)=0</formula>
    </cfRule>
  </conditionalFormatting>
  <conditionalFormatting sqref="QZH27">
    <cfRule type="expression" dxfId="0" priority="2215" stopIfTrue="1">
      <formula>MOD(ROW(),2)=0</formula>
    </cfRule>
  </conditionalFormatting>
  <conditionalFormatting sqref="QZS27">
    <cfRule type="expression" dxfId="0" priority="1963" stopIfTrue="1">
      <formula>MOD(ROW(),2)=0</formula>
    </cfRule>
  </conditionalFormatting>
  <conditionalFormatting sqref="RBO27:RDC27">
    <cfRule type="expression" dxfId="0" priority="2467" stopIfTrue="1">
      <formula>MOD(ROW(),2)=0</formula>
    </cfRule>
  </conditionalFormatting>
  <conditionalFormatting sqref="RJD27">
    <cfRule type="expression" dxfId="0" priority="2211" stopIfTrue="1">
      <formula>MOD(ROW(),2)=0</formula>
    </cfRule>
  </conditionalFormatting>
  <conditionalFormatting sqref="RJO27">
    <cfRule type="expression" dxfId="0" priority="1959" stopIfTrue="1">
      <formula>MOD(ROW(),2)=0</formula>
    </cfRule>
  </conditionalFormatting>
  <conditionalFormatting sqref="RLK27:RMY27">
    <cfRule type="expression" dxfId="0" priority="2463" stopIfTrue="1">
      <formula>MOD(ROW(),2)=0</formula>
    </cfRule>
  </conditionalFormatting>
  <conditionalFormatting sqref="RSZ27">
    <cfRule type="expression" dxfId="0" priority="2207" stopIfTrue="1">
      <formula>MOD(ROW(),2)=0</formula>
    </cfRule>
  </conditionalFormatting>
  <conditionalFormatting sqref="RTK27">
    <cfRule type="expression" dxfId="0" priority="1955" stopIfTrue="1">
      <formula>MOD(ROW(),2)=0</formula>
    </cfRule>
  </conditionalFormatting>
  <conditionalFormatting sqref="RVG27:RWU27">
    <cfRule type="expression" dxfId="0" priority="2459" stopIfTrue="1">
      <formula>MOD(ROW(),2)=0</formula>
    </cfRule>
  </conditionalFormatting>
  <conditionalFormatting sqref="SCV27">
    <cfRule type="expression" dxfId="0" priority="2203" stopIfTrue="1">
      <formula>MOD(ROW(),2)=0</formula>
    </cfRule>
  </conditionalFormatting>
  <conditionalFormatting sqref="SDG27">
    <cfRule type="expression" dxfId="0" priority="1951" stopIfTrue="1">
      <formula>MOD(ROW(),2)=0</formula>
    </cfRule>
  </conditionalFormatting>
  <conditionalFormatting sqref="SFC27:SGQ27">
    <cfRule type="expression" dxfId="0" priority="2455" stopIfTrue="1">
      <formula>MOD(ROW(),2)=0</formula>
    </cfRule>
  </conditionalFormatting>
  <conditionalFormatting sqref="SMR27">
    <cfRule type="expression" dxfId="0" priority="2199" stopIfTrue="1">
      <formula>MOD(ROW(),2)=0</formula>
    </cfRule>
  </conditionalFormatting>
  <conditionalFormatting sqref="SNC27">
    <cfRule type="expression" dxfId="0" priority="1947" stopIfTrue="1">
      <formula>MOD(ROW(),2)=0</formula>
    </cfRule>
  </conditionalFormatting>
  <conditionalFormatting sqref="SOY27:SQM27">
    <cfRule type="expression" dxfId="0" priority="2451" stopIfTrue="1">
      <formula>MOD(ROW(),2)=0</formula>
    </cfRule>
  </conditionalFormatting>
  <conditionalFormatting sqref="SWN27">
    <cfRule type="expression" dxfId="0" priority="2195" stopIfTrue="1">
      <formula>MOD(ROW(),2)=0</formula>
    </cfRule>
  </conditionalFormatting>
  <conditionalFormatting sqref="SWY27">
    <cfRule type="expression" dxfId="0" priority="1943" stopIfTrue="1">
      <formula>MOD(ROW(),2)=0</formula>
    </cfRule>
  </conditionalFormatting>
  <conditionalFormatting sqref="SYU27:TAI27">
    <cfRule type="expression" dxfId="0" priority="2447" stopIfTrue="1">
      <formula>MOD(ROW(),2)=0</formula>
    </cfRule>
  </conditionalFormatting>
  <conditionalFormatting sqref="TGJ27">
    <cfRule type="expression" dxfId="0" priority="2191" stopIfTrue="1">
      <formula>MOD(ROW(),2)=0</formula>
    </cfRule>
  </conditionalFormatting>
  <conditionalFormatting sqref="TGU27">
    <cfRule type="expression" dxfId="0" priority="1939" stopIfTrue="1">
      <formula>MOD(ROW(),2)=0</formula>
    </cfRule>
  </conditionalFormatting>
  <conditionalFormatting sqref="TIQ27:TKE27">
    <cfRule type="expression" dxfId="0" priority="2443" stopIfTrue="1">
      <formula>MOD(ROW(),2)=0</formula>
    </cfRule>
  </conditionalFormatting>
  <conditionalFormatting sqref="TQF27">
    <cfRule type="expression" dxfId="0" priority="2187" stopIfTrue="1">
      <formula>MOD(ROW(),2)=0</formula>
    </cfRule>
  </conditionalFormatting>
  <conditionalFormatting sqref="TQQ27">
    <cfRule type="expression" dxfId="0" priority="1935" stopIfTrue="1">
      <formula>MOD(ROW(),2)=0</formula>
    </cfRule>
  </conditionalFormatting>
  <conditionalFormatting sqref="TSM27:TUA27">
    <cfRule type="expression" dxfId="0" priority="2439" stopIfTrue="1">
      <formula>MOD(ROW(),2)=0</formula>
    </cfRule>
  </conditionalFormatting>
  <conditionalFormatting sqref="UAB27">
    <cfRule type="expression" dxfId="0" priority="2183" stopIfTrue="1">
      <formula>MOD(ROW(),2)=0</formula>
    </cfRule>
  </conditionalFormatting>
  <conditionalFormatting sqref="UAM27">
    <cfRule type="expression" dxfId="0" priority="1931" stopIfTrue="1">
      <formula>MOD(ROW(),2)=0</formula>
    </cfRule>
  </conditionalFormatting>
  <conditionalFormatting sqref="UCI27:UDW27">
    <cfRule type="expression" dxfId="0" priority="2435" stopIfTrue="1">
      <formula>MOD(ROW(),2)=0</formula>
    </cfRule>
  </conditionalFormatting>
  <conditionalFormatting sqref="UJX27">
    <cfRule type="expression" dxfId="0" priority="2179" stopIfTrue="1">
      <formula>MOD(ROW(),2)=0</formula>
    </cfRule>
  </conditionalFormatting>
  <conditionalFormatting sqref="UKI27">
    <cfRule type="expression" dxfId="0" priority="1927" stopIfTrue="1">
      <formula>MOD(ROW(),2)=0</formula>
    </cfRule>
  </conditionalFormatting>
  <conditionalFormatting sqref="UME27:UNS27">
    <cfRule type="expression" dxfId="0" priority="2431" stopIfTrue="1">
      <formula>MOD(ROW(),2)=0</formula>
    </cfRule>
  </conditionalFormatting>
  <conditionalFormatting sqref="UTT27">
    <cfRule type="expression" dxfId="0" priority="2175" stopIfTrue="1">
      <formula>MOD(ROW(),2)=0</formula>
    </cfRule>
  </conditionalFormatting>
  <conditionalFormatting sqref="UUE27">
    <cfRule type="expression" dxfId="0" priority="1923" stopIfTrue="1">
      <formula>MOD(ROW(),2)=0</formula>
    </cfRule>
  </conditionalFormatting>
  <conditionalFormatting sqref="UWA27:UXO27">
    <cfRule type="expression" dxfId="0" priority="2427" stopIfTrue="1">
      <formula>MOD(ROW(),2)=0</formula>
    </cfRule>
  </conditionalFormatting>
  <conditionalFormatting sqref="VDP27">
    <cfRule type="expression" dxfId="0" priority="2171" stopIfTrue="1">
      <formula>MOD(ROW(),2)=0</formula>
    </cfRule>
  </conditionalFormatting>
  <conditionalFormatting sqref="VEA27">
    <cfRule type="expression" dxfId="0" priority="1919" stopIfTrue="1">
      <formula>MOD(ROW(),2)=0</formula>
    </cfRule>
  </conditionalFormatting>
  <conditionalFormatting sqref="VFW27:VHK27">
    <cfRule type="expression" dxfId="0" priority="2423" stopIfTrue="1">
      <formula>MOD(ROW(),2)=0</formula>
    </cfRule>
  </conditionalFormatting>
  <conditionalFormatting sqref="VNL27">
    <cfRule type="expression" dxfId="0" priority="2167" stopIfTrue="1">
      <formula>MOD(ROW(),2)=0</formula>
    </cfRule>
  </conditionalFormatting>
  <conditionalFormatting sqref="VNW27">
    <cfRule type="expression" dxfId="0" priority="1915" stopIfTrue="1">
      <formula>MOD(ROW(),2)=0</formula>
    </cfRule>
  </conditionalFormatting>
  <conditionalFormatting sqref="VPS27:VRG27">
    <cfRule type="expression" dxfId="0" priority="2419" stopIfTrue="1">
      <formula>MOD(ROW(),2)=0</formula>
    </cfRule>
  </conditionalFormatting>
  <conditionalFormatting sqref="VXH27">
    <cfRule type="expression" dxfId="0" priority="2163" stopIfTrue="1">
      <formula>MOD(ROW(),2)=0</formula>
    </cfRule>
  </conditionalFormatting>
  <conditionalFormatting sqref="VXS27">
    <cfRule type="expression" dxfId="0" priority="1911" stopIfTrue="1">
      <formula>MOD(ROW(),2)=0</formula>
    </cfRule>
  </conditionalFormatting>
  <conditionalFormatting sqref="VZO27:WBC27">
    <cfRule type="expression" dxfId="0" priority="2415" stopIfTrue="1">
      <formula>MOD(ROW(),2)=0</formula>
    </cfRule>
  </conditionalFormatting>
  <conditionalFormatting sqref="WHD27">
    <cfRule type="expression" dxfId="0" priority="2159" stopIfTrue="1">
      <formula>MOD(ROW(),2)=0</formula>
    </cfRule>
  </conditionalFormatting>
  <conditionalFormatting sqref="WHO27">
    <cfRule type="expression" dxfId="0" priority="1907" stopIfTrue="1">
      <formula>MOD(ROW(),2)=0</formula>
    </cfRule>
  </conditionalFormatting>
  <conditionalFormatting sqref="WJK27:WKY27">
    <cfRule type="expression" dxfId="0" priority="2411" stopIfTrue="1">
      <formula>MOD(ROW(),2)=0</formula>
    </cfRule>
  </conditionalFormatting>
  <conditionalFormatting sqref="WQZ27">
    <cfRule type="expression" dxfId="0" priority="2155" stopIfTrue="1">
      <formula>MOD(ROW(),2)=0</formula>
    </cfRule>
  </conditionalFormatting>
  <conditionalFormatting sqref="WRK27">
    <cfRule type="expression" dxfId="0" priority="1903" stopIfTrue="1">
      <formula>MOD(ROW(),2)=0</formula>
    </cfRule>
  </conditionalFormatting>
  <conditionalFormatting sqref="WTG27:WUU27">
    <cfRule type="expression" dxfId="0" priority="2407" stopIfTrue="1">
      <formula>MOD(ROW(),2)=0</formula>
    </cfRule>
  </conditionalFormatting>
  <conditionalFormatting sqref="B43">
    <cfRule type="expression" dxfId="0" priority="8" stopIfTrue="1">
      <formula>MOD(ROW(),2)=0</formula>
    </cfRule>
  </conditionalFormatting>
  <conditionalFormatting sqref="B46">
    <cfRule type="expression" dxfId="0" priority="6" stopIfTrue="1">
      <formula>MOD(ROW(),2)=0</formula>
    </cfRule>
  </conditionalFormatting>
  <conditionalFormatting sqref="B47">
    <cfRule type="expression" dxfId="0" priority="5" stopIfTrue="1">
      <formula>MOD(ROW(),2)=0</formula>
    </cfRule>
  </conditionalFormatting>
  <conditionalFormatting sqref="M49">
    <cfRule type="expression" dxfId="0" priority="16" stopIfTrue="1">
      <formula>MOD(ROW(),2)=0</formula>
    </cfRule>
  </conditionalFormatting>
  <conditionalFormatting sqref="L50">
    <cfRule type="expression" dxfId="0" priority="840" stopIfTrue="1">
      <formula>MOD(ROW(),2)=0</formula>
    </cfRule>
  </conditionalFormatting>
  <conditionalFormatting sqref="G51">
    <cfRule type="expression" dxfId="0" priority="14" stopIfTrue="1">
      <formula>MOD(ROW(),2)=0</formula>
    </cfRule>
  </conditionalFormatting>
  <conditionalFormatting sqref="H51">
    <cfRule type="expression" dxfId="0" priority="13" stopIfTrue="1">
      <formula>MOD(ROW(),2)=0</formula>
    </cfRule>
  </conditionalFormatting>
  <conditionalFormatting sqref="K51">
    <cfRule type="expression" dxfId="0" priority="12" stopIfTrue="1">
      <formula>MOD(ROW(),2)=0</formula>
    </cfRule>
  </conditionalFormatting>
  <conditionalFormatting sqref="L51">
    <cfRule type="expression" dxfId="0" priority="11" stopIfTrue="1">
      <formula>MOD(ROW(),2)=0</formula>
    </cfRule>
  </conditionalFormatting>
  <conditionalFormatting sqref="D54">
    <cfRule type="expression" dxfId="0" priority="26" stopIfTrue="1">
      <formula>MOD(ROW(),2)=0</formula>
    </cfRule>
  </conditionalFormatting>
  <conditionalFormatting sqref="E54">
    <cfRule type="expression" dxfId="0" priority="328" stopIfTrue="1">
      <formula>MOD(ROW(),2)=0</formula>
    </cfRule>
  </conditionalFormatting>
  <conditionalFormatting sqref="H54">
    <cfRule type="expression" dxfId="0" priority="29" stopIfTrue="1">
      <formula>MOD(ROW(),2)=0</formula>
    </cfRule>
  </conditionalFormatting>
  <conditionalFormatting sqref="J54:K54">
    <cfRule type="expression" dxfId="0" priority="322" stopIfTrue="1">
      <formula>MOD(ROW(),2)=0</formula>
    </cfRule>
  </conditionalFormatting>
  <conditionalFormatting sqref="L54">
    <cfRule type="expression" dxfId="0" priority="320" stopIfTrue="1">
      <formula>MOD(ROW(),2)=0</formula>
    </cfRule>
  </conditionalFormatting>
  <conditionalFormatting sqref="M54">
    <cfRule type="expression" dxfId="0" priority="325" stopIfTrue="1">
      <formula>MOD(ROW(),2)=0</formula>
    </cfRule>
  </conditionalFormatting>
  <conditionalFormatting sqref="EN54">
    <cfRule type="expression" dxfId="0" priority="580" stopIfTrue="1">
      <formula>MOD(ROW(),2)=0</formula>
    </cfRule>
  </conditionalFormatting>
  <conditionalFormatting sqref="EY54">
    <cfRule type="expression" dxfId="0" priority="454" stopIfTrue="1">
      <formula>MOD(ROW(),2)=0</formula>
    </cfRule>
  </conditionalFormatting>
  <conditionalFormatting sqref="GU54:II54">
    <cfRule type="expression" dxfId="0" priority="706" stopIfTrue="1">
      <formula>MOD(ROW(),2)=0</formula>
    </cfRule>
  </conditionalFormatting>
  <conditionalFormatting sqref="OJ54">
    <cfRule type="expression" dxfId="0" priority="578" stopIfTrue="1">
      <formula>MOD(ROW(),2)=0</formula>
    </cfRule>
  </conditionalFormatting>
  <conditionalFormatting sqref="OU54">
    <cfRule type="expression" dxfId="0" priority="452" stopIfTrue="1">
      <formula>MOD(ROW(),2)=0</formula>
    </cfRule>
  </conditionalFormatting>
  <conditionalFormatting sqref="QQ54:SE54">
    <cfRule type="expression" dxfId="0" priority="704" stopIfTrue="1">
      <formula>MOD(ROW(),2)=0</formula>
    </cfRule>
  </conditionalFormatting>
  <conditionalFormatting sqref="YF54">
    <cfRule type="expression" dxfId="0" priority="576" stopIfTrue="1">
      <formula>MOD(ROW(),2)=0</formula>
    </cfRule>
  </conditionalFormatting>
  <conditionalFormatting sqref="YQ54">
    <cfRule type="expression" dxfId="0" priority="450" stopIfTrue="1">
      <formula>MOD(ROW(),2)=0</formula>
    </cfRule>
  </conditionalFormatting>
  <conditionalFormatting sqref="AAM54:ACA54">
    <cfRule type="expression" dxfId="0" priority="702" stopIfTrue="1">
      <formula>MOD(ROW(),2)=0</formula>
    </cfRule>
  </conditionalFormatting>
  <conditionalFormatting sqref="AIB54">
    <cfRule type="expression" dxfId="0" priority="574" stopIfTrue="1">
      <formula>MOD(ROW(),2)=0</formula>
    </cfRule>
  </conditionalFormatting>
  <conditionalFormatting sqref="AIM54">
    <cfRule type="expression" dxfId="0" priority="448" stopIfTrue="1">
      <formula>MOD(ROW(),2)=0</formula>
    </cfRule>
  </conditionalFormatting>
  <conditionalFormatting sqref="AKI54:ALW54">
    <cfRule type="expression" dxfId="0" priority="700" stopIfTrue="1">
      <formula>MOD(ROW(),2)=0</formula>
    </cfRule>
  </conditionalFormatting>
  <conditionalFormatting sqref="ARX54">
    <cfRule type="expression" dxfId="0" priority="572" stopIfTrue="1">
      <formula>MOD(ROW(),2)=0</formula>
    </cfRule>
  </conditionalFormatting>
  <conditionalFormatting sqref="ASI54">
    <cfRule type="expression" dxfId="0" priority="446" stopIfTrue="1">
      <formula>MOD(ROW(),2)=0</formula>
    </cfRule>
  </conditionalFormatting>
  <conditionalFormatting sqref="AUE54:AVS54">
    <cfRule type="expression" dxfId="0" priority="698" stopIfTrue="1">
      <formula>MOD(ROW(),2)=0</formula>
    </cfRule>
  </conditionalFormatting>
  <conditionalFormatting sqref="BBT54">
    <cfRule type="expression" dxfId="0" priority="570" stopIfTrue="1">
      <formula>MOD(ROW(),2)=0</formula>
    </cfRule>
  </conditionalFormatting>
  <conditionalFormatting sqref="BCE54">
    <cfRule type="expression" dxfId="0" priority="444" stopIfTrue="1">
      <formula>MOD(ROW(),2)=0</formula>
    </cfRule>
  </conditionalFormatting>
  <conditionalFormatting sqref="BEA54:BFO54">
    <cfRule type="expression" dxfId="0" priority="696" stopIfTrue="1">
      <formula>MOD(ROW(),2)=0</formula>
    </cfRule>
  </conditionalFormatting>
  <conditionalFormatting sqref="BLP54">
    <cfRule type="expression" dxfId="0" priority="568" stopIfTrue="1">
      <formula>MOD(ROW(),2)=0</formula>
    </cfRule>
  </conditionalFormatting>
  <conditionalFormatting sqref="BMA54">
    <cfRule type="expression" dxfId="0" priority="442" stopIfTrue="1">
      <formula>MOD(ROW(),2)=0</formula>
    </cfRule>
  </conditionalFormatting>
  <conditionalFormatting sqref="BNW54:BPK54">
    <cfRule type="expression" dxfId="0" priority="694" stopIfTrue="1">
      <formula>MOD(ROW(),2)=0</formula>
    </cfRule>
  </conditionalFormatting>
  <conditionalFormatting sqref="BVL54">
    <cfRule type="expression" dxfId="0" priority="566" stopIfTrue="1">
      <formula>MOD(ROW(),2)=0</formula>
    </cfRule>
  </conditionalFormatting>
  <conditionalFormatting sqref="BVW54">
    <cfRule type="expression" dxfId="0" priority="440" stopIfTrue="1">
      <formula>MOD(ROW(),2)=0</formula>
    </cfRule>
  </conditionalFormatting>
  <conditionalFormatting sqref="BXS54:BZG54">
    <cfRule type="expression" dxfId="0" priority="692" stopIfTrue="1">
      <formula>MOD(ROW(),2)=0</formula>
    </cfRule>
  </conditionalFormatting>
  <conditionalFormatting sqref="CFH54">
    <cfRule type="expression" dxfId="0" priority="564" stopIfTrue="1">
      <formula>MOD(ROW(),2)=0</formula>
    </cfRule>
  </conditionalFormatting>
  <conditionalFormatting sqref="CFS54">
    <cfRule type="expression" dxfId="0" priority="438" stopIfTrue="1">
      <formula>MOD(ROW(),2)=0</formula>
    </cfRule>
  </conditionalFormatting>
  <conditionalFormatting sqref="CHO54:CJC54">
    <cfRule type="expression" dxfId="0" priority="690" stopIfTrue="1">
      <formula>MOD(ROW(),2)=0</formula>
    </cfRule>
  </conditionalFormatting>
  <conditionalFormatting sqref="CPD54">
    <cfRule type="expression" dxfId="0" priority="562" stopIfTrue="1">
      <formula>MOD(ROW(),2)=0</formula>
    </cfRule>
  </conditionalFormatting>
  <conditionalFormatting sqref="CPO54">
    <cfRule type="expression" dxfId="0" priority="436" stopIfTrue="1">
      <formula>MOD(ROW(),2)=0</formula>
    </cfRule>
  </conditionalFormatting>
  <conditionalFormatting sqref="CRK54:CSY54">
    <cfRule type="expression" dxfId="0" priority="688" stopIfTrue="1">
      <formula>MOD(ROW(),2)=0</formula>
    </cfRule>
  </conditionalFormatting>
  <conditionalFormatting sqref="CYZ54">
    <cfRule type="expression" dxfId="0" priority="560" stopIfTrue="1">
      <formula>MOD(ROW(),2)=0</formula>
    </cfRule>
  </conditionalFormatting>
  <conditionalFormatting sqref="CZK54">
    <cfRule type="expression" dxfId="0" priority="434" stopIfTrue="1">
      <formula>MOD(ROW(),2)=0</formula>
    </cfRule>
  </conditionalFormatting>
  <conditionalFormatting sqref="DBG54:DCU54">
    <cfRule type="expression" dxfId="0" priority="686" stopIfTrue="1">
      <formula>MOD(ROW(),2)=0</formula>
    </cfRule>
  </conditionalFormatting>
  <conditionalFormatting sqref="DIV54">
    <cfRule type="expression" dxfId="0" priority="558" stopIfTrue="1">
      <formula>MOD(ROW(),2)=0</formula>
    </cfRule>
  </conditionalFormatting>
  <conditionalFormatting sqref="DJG54">
    <cfRule type="expression" dxfId="0" priority="432" stopIfTrue="1">
      <formula>MOD(ROW(),2)=0</formula>
    </cfRule>
  </conditionalFormatting>
  <conditionalFormatting sqref="DLC54:DMQ54">
    <cfRule type="expression" dxfId="0" priority="684" stopIfTrue="1">
      <formula>MOD(ROW(),2)=0</formula>
    </cfRule>
  </conditionalFormatting>
  <conditionalFormatting sqref="DSR54">
    <cfRule type="expression" dxfId="0" priority="556" stopIfTrue="1">
      <formula>MOD(ROW(),2)=0</formula>
    </cfRule>
  </conditionalFormatting>
  <conditionalFormatting sqref="DTC54">
    <cfRule type="expression" dxfId="0" priority="430" stopIfTrue="1">
      <formula>MOD(ROW(),2)=0</formula>
    </cfRule>
  </conditionalFormatting>
  <conditionalFormatting sqref="DUY54:DWM54">
    <cfRule type="expression" dxfId="0" priority="682" stopIfTrue="1">
      <formula>MOD(ROW(),2)=0</formula>
    </cfRule>
  </conditionalFormatting>
  <conditionalFormatting sqref="ECN54">
    <cfRule type="expression" dxfId="0" priority="554" stopIfTrue="1">
      <formula>MOD(ROW(),2)=0</formula>
    </cfRule>
  </conditionalFormatting>
  <conditionalFormatting sqref="ECY54">
    <cfRule type="expression" dxfId="0" priority="428" stopIfTrue="1">
      <formula>MOD(ROW(),2)=0</formula>
    </cfRule>
  </conditionalFormatting>
  <conditionalFormatting sqref="EEU54:EGI54">
    <cfRule type="expression" dxfId="0" priority="680" stopIfTrue="1">
      <formula>MOD(ROW(),2)=0</formula>
    </cfRule>
  </conditionalFormatting>
  <conditionalFormatting sqref="EMJ54">
    <cfRule type="expression" dxfId="0" priority="552" stopIfTrue="1">
      <formula>MOD(ROW(),2)=0</formula>
    </cfRule>
  </conditionalFormatting>
  <conditionalFormatting sqref="EMU54">
    <cfRule type="expression" dxfId="0" priority="426" stopIfTrue="1">
      <formula>MOD(ROW(),2)=0</formula>
    </cfRule>
  </conditionalFormatting>
  <conditionalFormatting sqref="EOQ54:EQE54">
    <cfRule type="expression" dxfId="0" priority="678" stopIfTrue="1">
      <formula>MOD(ROW(),2)=0</formula>
    </cfRule>
  </conditionalFormatting>
  <conditionalFormatting sqref="EWF54">
    <cfRule type="expression" dxfId="0" priority="550" stopIfTrue="1">
      <formula>MOD(ROW(),2)=0</formula>
    </cfRule>
  </conditionalFormatting>
  <conditionalFormatting sqref="EWQ54">
    <cfRule type="expression" dxfId="0" priority="424" stopIfTrue="1">
      <formula>MOD(ROW(),2)=0</formula>
    </cfRule>
  </conditionalFormatting>
  <conditionalFormatting sqref="EYM54:FAA54">
    <cfRule type="expression" dxfId="0" priority="676" stopIfTrue="1">
      <formula>MOD(ROW(),2)=0</formula>
    </cfRule>
  </conditionalFormatting>
  <conditionalFormatting sqref="FGB54">
    <cfRule type="expression" dxfId="0" priority="548" stopIfTrue="1">
      <formula>MOD(ROW(),2)=0</formula>
    </cfRule>
  </conditionalFormatting>
  <conditionalFormatting sqref="FGM54">
    <cfRule type="expression" dxfId="0" priority="422" stopIfTrue="1">
      <formula>MOD(ROW(),2)=0</formula>
    </cfRule>
  </conditionalFormatting>
  <conditionalFormatting sqref="FII54:FJW54">
    <cfRule type="expression" dxfId="0" priority="674" stopIfTrue="1">
      <formula>MOD(ROW(),2)=0</formula>
    </cfRule>
  </conditionalFormatting>
  <conditionalFormatting sqref="FPX54">
    <cfRule type="expression" dxfId="0" priority="546" stopIfTrue="1">
      <formula>MOD(ROW(),2)=0</formula>
    </cfRule>
  </conditionalFormatting>
  <conditionalFormatting sqref="FQI54">
    <cfRule type="expression" dxfId="0" priority="420" stopIfTrue="1">
      <formula>MOD(ROW(),2)=0</formula>
    </cfRule>
  </conditionalFormatting>
  <conditionalFormatting sqref="FSE54:FTS54">
    <cfRule type="expression" dxfId="0" priority="672" stopIfTrue="1">
      <formula>MOD(ROW(),2)=0</formula>
    </cfRule>
  </conditionalFormatting>
  <conditionalFormatting sqref="FZT54">
    <cfRule type="expression" dxfId="0" priority="544" stopIfTrue="1">
      <formula>MOD(ROW(),2)=0</formula>
    </cfRule>
  </conditionalFormatting>
  <conditionalFormatting sqref="GAE54">
    <cfRule type="expression" dxfId="0" priority="418" stopIfTrue="1">
      <formula>MOD(ROW(),2)=0</formula>
    </cfRule>
  </conditionalFormatting>
  <conditionalFormatting sqref="GCA54:GDO54">
    <cfRule type="expression" dxfId="0" priority="670" stopIfTrue="1">
      <formula>MOD(ROW(),2)=0</formula>
    </cfRule>
  </conditionalFormatting>
  <conditionalFormatting sqref="GJP54">
    <cfRule type="expression" dxfId="0" priority="542" stopIfTrue="1">
      <formula>MOD(ROW(),2)=0</formula>
    </cfRule>
  </conditionalFormatting>
  <conditionalFormatting sqref="GKA54">
    <cfRule type="expression" dxfId="0" priority="416" stopIfTrue="1">
      <formula>MOD(ROW(),2)=0</formula>
    </cfRule>
  </conditionalFormatting>
  <conditionalFormatting sqref="GLW54:GNK54">
    <cfRule type="expression" dxfId="0" priority="668" stopIfTrue="1">
      <formula>MOD(ROW(),2)=0</formula>
    </cfRule>
  </conditionalFormatting>
  <conditionalFormatting sqref="GTL54">
    <cfRule type="expression" dxfId="0" priority="540" stopIfTrue="1">
      <formula>MOD(ROW(),2)=0</formula>
    </cfRule>
  </conditionalFormatting>
  <conditionalFormatting sqref="GTW54">
    <cfRule type="expression" dxfId="0" priority="414" stopIfTrue="1">
      <formula>MOD(ROW(),2)=0</formula>
    </cfRule>
  </conditionalFormatting>
  <conditionalFormatting sqref="GVS54:GXG54">
    <cfRule type="expression" dxfId="0" priority="666" stopIfTrue="1">
      <formula>MOD(ROW(),2)=0</formula>
    </cfRule>
  </conditionalFormatting>
  <conditionalFormatting sqref="HDH54">
    <cfRule type="expression" dxfId="0" priority="538" stopIfTrue="1">
      <formula>MOD(ROW(),2)=0</formula>
    </cfRule>
  </conditionalFormatting>
  <conditionalFormatting sqref="HDS54">
    <cfRule type="expression" dxfId="0" priority="412" stopIfTrue="1">
      <formula>MOD(ROW(),2)=0</formula>
    </cfRule>
  </conditionalFormatting>
  <conditionalFormatting sqref="HFO54:HHC54">
    <cfRule type="expression" dxfId="0" priority="664" stopIfTrue="1">
      <formula>MOD(ROW(),2)=0</formula>
    </cfRule>
  </conditionalFormatting>
  <conditionalFormatting sqref="HND54">
    <cfRule type="expression" dxfId="0" priority="536" stopIfTrue="1">
      <formula>MOD(ROW(),2)=0</formula>
    </cfRule>
  </conditionalFormatting>
  <conditionalFormatting sqref="HNO54">
    <cfRule type="expression" dxfId="0" priority="410" stopIfTrue="1">
      <formula>MOD(ROW(),2)=0</formula>
    </cfRule>
  </conditionalFormatting>
  <conditionalFormatting sqref="HPK54:HQY54">
    <cfRule type="expression" dxfId="0" priority="662" stopIfTrue="1">
      <formula>MOD(ROW(),2)=0</formula>
    </cfRule>
  </conditionalFormatting>
  <conditionalFormatting sqref="HWZ54">
    <cfRule type="expression" dxfId="0" priority="534" stopIfTrue="1">
      <formula>MOD(ROW(),2)=0</formula>
    </cfRule>
  </conditionalFormatting>
  <conditionalFormatting sqref="HXK54">
    <cfRule type="expression" dxfId="0" priority="408" stopIfTrue="1">
      <formula>MOD(ROW(),2)=0</formula>
    </cfRule>
  </conditionalFormatting>
  <conditionalFormatting sqref="HZG54:IAU54">
    <cfRule type="expression" dxfId="0" priority="660" stopIfTrue="1">
      <formula>MOD(ROW(),2)=0</formula>
    </cfRule>
  </conditionalFormatting>
  <conditionalFormatting sqref="IGV54">
    <cfRule type="expression" dxfId="0" priority="532" stopIfTrue="1">
      <formula>MOD(ROW(),2)=0</formula>
    </cfRule>
  </conditionalFormatting>
  <conditionalFormatting sqref="IHG54">
    <cfRule type="expression" dxfId="0" priority="406" stopIfTrue="1">
      <formula>MOD(ROW(),2)=0</formula>
    </cfRule>
  </conditionalFormatting>
  <conditionalFormatting sqref="IJC54:IKQ54">
    <cfRule type="expression" dxfId="0" priority="658" stopIfTrue="1">
      <formula>MOD(ROW(),2)=0</formula>
    </cfRule>
  </conditionalFormatting>
  <conditionalFormatting sqref="IQR54">
    <cfRule type="expression" dxfId="0" priority="530" stopIfTrue="1">
      <formula>MOD(ROW(),2)=0</formula>
    </cfRule>
  </conditionalFormatting>
  <conditionalFormatting sqref="IRC54">
    <cfRule type="expression" dxfId="0" priority="404" stopIfTrue="1">
      <formula>MOD(ROW(),2)=0</formula>
    </cfRule>
  </conditionalFormatting>
  <conditionalFormatting sqref="ISY54:IUM54">
    <cfRule type="expression" dxfId="0" priority="656" stopIfTrue="1">
      <formula>MOD(ROW(),2)=0</formula>
    </cfRule>
  </conditionalFormatting>
  <conditionalFormatting sqref="JAN54">
    <cfRule type="expression" dxfId="0" priority="528" stopIfTrue="1">
      <formula>MOD(ROW(),2)=0</formula>
    </cfRule>
  </conditionalFormatting>
  <conditionalFormatting sqref="JAY54">
    <cfRule type="expression" dxfId="0" priority="402" stopIfTrue="1">
      <formula>MOD(ROW(),2)=0</formula>
    </cfRule>
  </conditionalFormatting>
  <conditionalFormatting sqref="JCU54:JEI54">
    <cfRule type="expression" dxfId="0" priority="654" stopIfTrue="1">
      <formula>MOD(ROW(),2)=0</formula>
    </cfRule>
  </conditionalFormatting>
  <conditionalFormatting sqref="JKJ54">
    <cfRule type="expression" dxfId="0" priority="526" stopIfTrue="1">
      <formula>MOD(ROW(),2)=0</formula>
    </cfRule>
  </conditionalFormatting>
  <conditionalFormatting sqref="JKU54">
    <cfRule type="expression" dxfId="0" priority="400" stopIfTrue="1">
      <formula>MOD(ROW(),2)=0</formula>
    </cfRule>
  </conditionalFormatting>
  <conditionalFormatting sqref="JMQ54:JOE54">
    <cfRule type="expression" dxfId="0" priority="652" stopIfTrue="1">
      <formula>MOD(ROW(),2)=0</formula>
    </cfRule>
  </conditionalFormatting>
  <conditionalFormatting sqref="JUF54">
    <cfRule type="expression" dxfId="0" priority="524" stopIfTrue="1">
      <formula>MOD(ROW(),2)=0</formula>
    </cfRule>
  </conditionalFormatting>
  <conditionalFormatting sqref="JUQ54">
    <cfRule type="expression" dxfId="0" priority="398" stopIfTrue="1">
      <formula>MOD(ROW(),2)=0</formula>
    </cfRule>
  </conditionalFormatting>
  <conditionalFormatting sqref="JWM54:JYA54">
    <cfRule type="expression" dxfId="0" priority="650" stopIfTrue="1">
      <formula>MOD(ROW(),2)=0</formula>
    </cfRule>
  </conditionalFormatting>
  <conditionalFormatting sqref="KEB54">
    <cfRule type="expression" dxfId="0" priority="522" stopIfTrue="1">
      <formula>MOD(ROW(),2)=0</formula>
    </cfRule>
  </conditionalFormatting>
  <conditionalFormatting sqref="KEM54">
    <cfRule type="expression" dxfId="0" priority="396" stopIfTrue="1">
      <formula>MOD(ROW(),2)=0</formula>
    </cfRule>
  </conditionalFormatting>
  <conditionalFormatting sqref="KGI54:KHW54">
    <cfRule type="expression" dxfId="0" priority="648" stopIfTrue="1">
      <formula>MOD(ROW(),2)=0</formula>
    </cfRule>
  </conditionalFormatting>
  <conditionalFormatting sqref="KNX54">
    <cfRule type="expression" dxfId="0" priority="520" stopIfTrue="1">
      <formula>MOD(ROW(),2)=0</formula>
    </cfRule>
  </conditionalFormatting>
  <conditionalFormatting sqref="KOI54">
    <cfRule type="expression" dxfId="0" priority="394" stopIfTrue="1">
      <formula>MOD(ROW(),2)=0</formula>
    </cfRule>
  </conditionalFormatting>
  <conditionalFormatting sqref="KQE54:KRS54">
    <cfRule type="expression" dxfId="0" priority="646" stopIfTrue="1">
      <formula>MOD(ROW(),2)=0</formula>
    </cfRule>
  </conditionalFormatting>
  <conditionalFormatting sqref="KXT54">
    <cfRule type="expression" dxfId="0" priority="518" stopIfTrue="1">
      <formula>MOD(ROW(),2)=0</formula>
    </cfRule>
  </conditionalFormatting>
  <conditionalFormatting sqref="KYE54">
    <cfRule type="expression" dxfId="0" priority="392" stopIfTrue="1">
      <formula>MOD(ROW(),2)=0</formula>
    </cfRule>
  </conditionalFormatting>
  <conditionalFormatting sqref="LAA54:LBO54">
    <cfRule type="expression" dxfId="0" priority="644" stopIfTrue="1">
      <formula>MOD(ROW(),2)=0</formula>
    </cfRule>
  </conditionalFormatting>
  <conditionalFormatting sqref="LHP54">
    <cfRule type="expression" dxfId="0" priority="516" stopIfTrue="1">
      <formula>MOD(ROW(),2)=0</formula>
    </cfRule>
  </conditionalFormatting>
  <conditionalFormatting sqref="LIA54">
    <cfRule type="expression" dxfId="0" priority="390" stopIfTrue="1">
      <formula>MOD(ROW(),2)=0</formula>
    </cfRule>
  </conditionalFormatting>
  <conditionalFormatting sqref="LJW54:LLK54">
    <cfRule type="expression" dxfId="0" priority="642" stopIfTrue="1">
      <formula>MOD(ROW(),2)=0</formula>
    </cfRule>
  </conditionalFormatting>
  <conditionalFormatting sqref="LRL54">
    <cfRule type="expression" dxfId="0" priority="514" stopIfTrue="1">
      <formula>MOD(ROW(),2)=0</formula>
    </cfRule>
  </conditionalFormatting>
  <conditionalFormatting sqref="LRW54">
    <cfRule type="expression" dxfId="0" priority="388" stopIfTrue="1">
      <formula>MOD(ROW(),2)=0</formula>
    </cfRule>
  </conditionalFormatting>
  <conditionalFormatting sqref="LTS54:LVG54">
    <cfRule type="expression" dxfId="0" priority="640" stopIfTrue="1">
      <formula>MOD(ROW(),2)=0</formula>
    </cfRule>
  </conditionalFormatting>
  <conditionalFormatting sqref="MBH54">
    <cfRule type="expression" dxfId="0" priority="512" stopIfTrue="1">
      <formula>MOD(ROW(),2)=0</formula>
    </cfRule>
  </conditionalFormatting>
  <conditionalFormatting sqref="MBS54">
    <cfRule type="expression" dxfId="0" priority="386" stopIfTrue="1">
      <formula>MOD(ROW(),2)=0</formula>
    </cfRule>
  </conditionalFormatting>
  <conditionalFormatting sqref="MDO54:MFC54">
    <cfRule type="expression" dxfId="0" priority="638" stopIfTrue="1">
      <formula>MOD(ROW(),2)=0</formula>
    </cfRule>
  </conditionalFormatting>
  <conditionalFormatting sqref="MLD54">
    <cfRule type="expression" dxfId="0" priority="510" stopIfTrue="1">
      <formula>MOD(ROW(),2)=0</formula>
    </cfRule>
  </conditionalFormatting>
  <conditionalFormatting sqref="MLO54">
    <cfRule type="expression" dxfId="0" priority="384" stopIfTrue="1">
      <formula>MOD(ROW(),2)=0</formula>
    </cfRule>
  </conditionalFormatting>
  <conditionalFormatting sqref="MNK54:MOY54">
    <cfRule type="expression" dxfId="0" priority="636" stopIfTrue="1">
      <formula>MOD(ROW(),2)=0</formula>
    </cfRule>
  </conditionalFormatting>
  <conditionalFormatting sqref="MUZ54">
    <cfRule type="expression" dxfId="0" priority="508" stopIfTrue="1">
      <formula>MOD(ROW(),2)=0</formula>
    </cfRule>
  </conditionalFormatting>
  <conditionalFormatting sqref="MVK54">
    <cfRule type="expression" dxfId="0" priority="382" stopIfTrue="1">
      <formula>MOD(ROW(),2)=0</formula>
    </cfRule>
  </conditionalFormatting>
  <conditionalFormatting sqref="MXG54:MYU54">
    <cfRule type="expression" dxfId="0" priority="634" stopIfTrue="1">
      <formula>MOD(ROW(),2)=0</formula>
    </cfRule>
  </conditionalFormatting>
  <conditionalFormatting sqref="NEV54">
    <cfRule type="expression" dxfId="0" priority="506" stopIfTrue="1">
      <formula>MOD(ROW(),2)=0</formula>
    </cfRule>
  </conditionalFormatting>
  <conditionalFormatting sqref="NFG54">
    <cfRule type="expression" dxfId="0" priority="380" stopIfTrue="1">
      <formula>MOD(ROW(),2)=0</formula>
    </cfRule>
  </conditionalFormatting>
  <conditionalFormatting sqref="NHC54:NIQ54">
    <cfRule type="expression" dxfId="0" priority="632" stopIfTrue="1">
      <formula>MOD(ROW(),2)=0</formula>
    </cfRule>
  </conditionalFormatting>
  <conditionalFormatting sqref="NOR54">
    <cfRule type="expression" dxfId="0" priority="504" stopIfTrue="1">
      <formula>MOD(ROW(),2)=0</formula>
    </cfRule>
  </conditionalFormatting>
  <conditionalFormatting sqref="NPC54">
    <cfRule type="expression" dxfId="0" priority="378" stopIfTrue="1">
      <formula>MOD(ROW(),2)=0</formula>
    </cfRule>
  </conditionalFormatting>
  <conditionalFormatting sqref="NQY54:NSM54">
    <cfRule type="expression" dxfId="0" priority="630" stopIfTrue="1">
      <formula>MOD(ROW(),2)=0</formula>
    </cfRule>
  </conditionalFormatting>
  <conditionalFormatting sqref="NYN54">
    <cfRule type="expression" dxfId="0" priority="502" stopIfTrue="1">
      <formula>MOD(ROW(),2)=0</formula>
    </cfRule>
  </conditionalFormatting>
  <conditionalFormatting sqref="NYY54">
    <cfRule type="expression" dxfId="0" priority="376" stopIfTrue="1">
      <formula>MOD(ROW(),2)=0</formula>
    </cfRule>
  </conditionalFormatting>
  <conditionalFormatting sqref="OAU54:OCI54">
    <cfRule type="expression" dxfId="0" priority="628" stopIfTrue="1">
      <formula>MOD(ROW(),2)=0</formula>
    </cfRule>
  </conditionalFormatting>
  <conditionalFormatting sqref="OIJ54">
    <cfRule type="expression" dxfId="0" priority="500" stopIfTrue="1">
      <formula>MOD(ROW(),2)=0</formula>
    </cfRule>
  </conditionalFormatting>
  <conditionalFormatting sqref="OIU54">
    <cfRule type="expression" dxfId="0" priority="374" stopIfTrue="1">
      <formula>MOD(ROW(),2)=0</formula>
    </cfRule>
  </conditionalFormatting>
  <conditionalFormatting sqref="OKQ54:OME54">
    <cfRule type="expression" dxfId="0" priority="626" stopIfTrue="1">
      <formula>MOD(ROW(),2)=0</formula>
    </cfRule>
  </conditionalFormatting>
  <conditionalFormatting sqref="OSF54">
    <cfRule type="expression" dxfId="0" priority="498" stopIfTrue="1">
      <formula>MOD(ROW(),2)=0</formula>
    </cfRule>
  </conditionalFormatting>
  <conditionalFormatting sqref="OSQ54">
    <cfRule type="expression" dxfId="0" priority="372" stopIfTrue="1">
      <formula>MOD(ROW(),2)=0</formula>
    </cfRule>
  </conditionalFormatting>
  <conditionalFormatting sqref="OUM54:OWA54">
    <cfRule type="expression" dxfId="0" priority="624" stopIfTrue="1">
      <formula>MOD(ROW(),2)=0</formula>
    </cfRule>
  </conditionalFormatting>
  <conditionalFormatting sqref="PCB54">
    <cfRule type="expression" dxfId="0" priority="496" stopIfTrue="1">
      <formula>MOD(ROW(),2)=0</formula>
    </cfRule>
  </conditionalFormatting>
  <conditionalFormatting sqref="PCM54">
    <cfRule type="expression" dxfId="0" priority="370" stopIfTrue="1">
      <formula>MOD(ROW(),2)=0</formula>
    </cfRule>
  </conditionalFormatting>
  <conditionalFormatting sqref="PEI54:PFW54">
    <cfRule type="expression" dxfId="0" priority="622" stopIfTrue="1">
      <formula>MOD(ROW(),2)=0</formula>
    </cfRule>
  </conditionalFormatting>
  <conditionalFormatting sqref="PLX54">
    <cfRule type="expression" dxfId="0" priority="494" stopIfTrue="1">
      <formula>MOD(ROW(),2)=0</formula>
    </cfRule>
  </conditionalFormatting>
  <conditionalFormatting sqref="PMI54">
    <cfRule type="expression" dxfId="0" priority="368" stopIfTrue="1">
      <formula>MOD(ROW(),2)=0</formula>
    </cfRule>
  </conditionalFormatting>
  <conditionalFormatting sqref="POE54:PPS54">
    <cfRule type="expression" dxfId="0" priority="620" stopIfTrue="1">
      <formula>MOD(ROW(),2)=0</formula>
    </cfRule>
  </conditionalFormatting>
  <conditionalFormatting sqref="PVT54">
    <cfRule type="expression" dxfId="0" priority="492" stopIfTrue="1">
      <formula>MOD(ROW(),2)=0</formula>
    </cfRule>
  </conditionalFormatting>
  <conditionalFormatting sqref="PWE54">
    <cfRule type="expression" dxfId="0" priority="366" stopIfTrue="1">
      <formula>MOD(ROW(),2)=0</formula>
    </cfRule>
  </conditionalFormatting>
  <conditionalFormatting sqref="PYA54:PZO54">
    <cfRule type="expression" dxfId="0" priority="618" stopIfTrue="1">
      <formula>MOD(ROW(),2)=0</formula>
    </cfRule>
  </conditionalFormatting>
  <conditionalFormatting sqref="QFP54">
    <cfRule type="expression" dxfId="0" priority="490" stopIfTrue="1">
      <formula>MOD(ROW(),2)=0</formula>
    </cfRule>
  </conditionalFormatting>
  <conditionalFormatting sqref="QGA54">
    <cfRule type="expression" dxfId="0" priority="364" stopIfTrue="1">
      <formula>MOD(ROW(),2)=0</formula>
    </cfRule>
  </conditionalFormatting>
  <conditionalFormatting sqref="QHW54:QJK54">
    <cfRule type="expression" dxfId="0" priority="616" stopIfTrue="1">
      <formula>MOD(ROW(),2)=0</formula>
    </cfRule>
  </conditionalFormatting>
  <conditionalFormatting sqref="QPL54">
    <cfRule type="expression" dxfId="0" priority="488" stopIfTrue="1">
      <formula>MOD(ROW(),2)=0</formula>
    </cfRule>
  </conditionalFormatting>
  <conditionalFormatting sqref="QPW54">
    <cfRule type="expression" dxfId="0" priority="362" stopIfTrue="1">
      <formula>MOD(ROW(),2)=0</formula>
    </cfRule>
  </conditionalFormatting>
  <conditionalFormatting sqref="QRS54:QTG54">
    <cfRule type="expression" dxfId="0" priority="614" stopIfTrue="1">
      <formula>MOD(ROW(),2)=0</formula>
    </cfRule>
  </conditionalFormatting>
  <conditionalFormatting sqref="QZH54">
    <cfRule type="expression" dxfId="0" priority="486" stopIfTrue="1">
      <formula>MOD(ROW(),2)=0</formula>
    </cfRule>
  </conditionalFormatting>
  <conditionalFormatting sqref="QZS54">
    <cfRule type="expression" dxfId="0" priority="360" stopIfTrue="1">
      <formula>MOD(ROW(),2)=0</formula>
    </cfRule>
  </conditionalFormatting>
  <conditionalFormatting sqref="RBO54:RDC54">
    <cfRule type="expression" dxfId="0" priority="612" stopIfTrue="1">
      <formula>MOD(ROW(),2)=0</formula>
    </cfRule>
  </conditionalFormatting>
  <conditionalFormatting sqref="RJD54">
    <cfRule type="expression" dxfId="0" priority="484" stopIfTrue="1">
      <formula>MOD(ROW(),2)=0</formula>
    </cfRule>
  </conditionalFormatting>
  <conditionalFormatting sqref="RJO54">
    <cfRule type="expression" dxfId="0" priority="358" stopIfTrue="1">
      <formula>MOD(ROW(),2)=0</formula>
    </cfRule>
  </conditionalFormatting>
  <conditionalFormatting sqref="RLK54:RMY54">
    <cfRule type="expression" dxfId="0" priority="610" stopIfTrue="1">
      <formula>MOD(ROW(),2)=0</formula>
    </cfRule>
  </conditionalFormatting>
  <conditionalFormatting sqref="RSZ54">
    <cfRule type="expression" dxfId="0" priority="482" stopIfTrue="1">
      <formula>MOD(ROW(),2)=0</formula>
    </cfRule>
  </conditionalFormatting>
  <conditionalFormatting sqref="RTK54">
    <cfRule type="expression" dxfId="0" priority="356" stopIfTrue="1">
      <formula>MOD(ROW(),2)=0</formula>
    </cfRule>
  </conditionalFormatting>
  <conditionalFormatting sqref="RVG54:RWU54">
    <cfRule type="expression" dxfId="0" priority="608" stopIfTrue="1">
      <formula>MOD(ROW(),2)=0</formula>
    </cfRule>
  </conditionalFormatting>
  <conditionalFormatting sqref="SCV54">
    <cfRule type="expression" dxfId="0" priority="480" stopIfTrue="1">
      <formula>MOD(ROW(),2)=0</formula>
    </cfRule>
  </conditionalFormatting>
  <conditionalFormatting sqref="SDG54">
    <cfRule type="expression" dxfId="0" priority="354" stopIfTrue="1">
      <formula>MOD(ROW(),2)=0</formula>
    </cfRule>
  </conditionalFormatting>
  <conditionalFormatting sqref="SFC54:SGQ54">
    <cfRule type="expression" dxfId="0" priority="606" stopIfTrue="1">
      <formula>MOD(ROW(),2)=0</formula>
    </cfRule>
  </conditionalFormatting>
  <conditionalFormatting sqref="SMR54">
    <cfRule type="expression" dxfId="0" priority="478" stopIfTrue="1">
      <formula>MOD(ROW(),2)=0</formula>
    </cfRule>
  </conditionalFormatting>
  <conditionalFormatting sqref="SNC54">
    <cfRule type="expression" dxfId="0" priority="352" stopIfTrue="1">
      <formula>MOD(ROW(),2)=0</formula>
    </cfRule>
  </conditionalFormatting>
  <conditionalFormatting sqref="SOY54:SQM54">
    <cfRule type="expression" dxfId="0" priority="604" stopIfTrue="1">
      <formula>MOD(ROW(),2)=0</formula>
    </cfRule>
  </conditionalFormatting>
  <conditionalFormatting sqref="SWN54">
    <cfRule type="expression" dxfId="0" priority="476" stopIfTrue="1">
      <formula>MOD(ROW(),2)=0</formula>
    </cfRule>
  </conditionalFormatting>
  <conditionalFormatting sqref="SWY54">
    <cfRule type="expression" dxfId="0" priority="350" stopIfTrue="1">
      <formula>MOD(ROW(),2)=0</formula>
    </cfRule>
  </conditionalFormatting>
  <conditionalFormatting sqref="SYU54:TAI54">
    <cfRule type="expression" dxfId="0" priority="602" stopIfTrue="1">
      <formula>MOD(ROW(),2)=0</formula>
    </cfRule>
  </conditionalFormatting>
  <conditionalFormatting sqref="TGJ54">
    <cfRule type="expression" dxfId="0" priority="474" stopIfTrue="1">
      <formula>MOD(ROW(),2)=0</formula>
    </cfRule>
  </conditionalFormatting>
  <conditionalFormatting sqref="TGU54">
    <cfRule type="expression" dxfId="0" priority="348" stopIfTrue="1">
      <formula>MOD(ROW(),2)=0</formula>
    </cfRule>
  </conditionalFormatting>
  <conditionalFormatting sqref="TIQ54:TKE54">
    <cfRule type="expression" dxfId="0" priority="600" stopIfTrue="1">
      <formula>MOD(ROW(),2)=0</formula>
    </cfRule>
  </conditionalFormatting>
  <conditionalFormatting sqref="TQF54">
    <cfRule type="expression" dxfId="0" priority="472" stopIfTrue="1">
      <formula>MOD(ROW(),2)=0</formula>
    </cfRule>
  </conditionalFormatting>
  <conditionalFormatting sqref="TQQ54">
    <cfRule type="expression" dxfId="0" priority="346" stopIfTrue="1">
      <formula>MOD(ROW(),2)=0</formula>
    </cfRule>
  </conditionalFormatting>
  <conditionalFormatting sqref="TSM54:TUA54">
    <cfRule type="expression" dxfId="0" priority="598" stopIfTrue="1">
      <formula>MOD(ROW(),2)=0</formula>
    </cfRule>
  </conditionalFormatting>
  <conditionalFormatting sqref="UAB54">
    <cfRule type="expression" dxfId="0" priority="470" stopIfTrue="1">
      <formula>MOD(ROW(),2)=0</formula>
    </cfRule>
  </conditionalFormatting>
  <conditionalFormatting sqref="UAM54">
    <cfRule type="expression" dxfId="0" priority="344" stopIfTrue="1">
      <formula>MOD(ROW(),2)=0</formula>
    </cfRule>
  </conditionalFormatting>
  <conditionalFormatting sqref="UCI54:UDW54">
    <cfRule type="expression" dxfId="0" priority="596" stopIfTrue="1">
      <formula>MOD(ROW(),2)=0</formula>
    </cfRule>
  </conditionalFormatting>
  <conditionalFormatting sqref="UJX54">
    <cfRule type="expression" dxfId="0" priority="468" stopIfTrue="1">
      <formula>MOD(ROW(),2)=0</formula>
    </cfRule>
  </conditionalFormatting>
  <conditionalFormatting sqref="UKI54">
    <cfRule type="expression" dxfId="0" priority="342" stopIfTrue="1">
      <formula>MOD(ROW(),2)=0</formula>
    </cfRule>
  </conditionalFormatting>
  <conditionalFormatting sqref="UME54:UNS54">
    <cfRule type="expression" dxfId="0" priority="594" stopIfTrue="1">
      <formula>MOD(ROW(),2)=0</formula>
    </cfRule>
  </conditionalFormatting>
  <conditionalFormatting sqref="UTT54">
    <cfRule type="expression" dxfId="0" priority="466" stopIfTrue="1">
      <formula>MOD(ROW(),2)=0</formula>
    </cfRule>
  </conditionalFormatting>
  <conditionalFormatting sqref="UUE54">
    <cfRule type="expression" dxfId="0" priority="340" stopIfTrue="1">
      <formula>MOD(ROW(),2)=0</formula>
    </cfRule>
  </conditionalFormatting>
  <conditionalFormatting sqref="UWA54:UXO54">
    <cfRule type="expression" dxfId="0" priority="592" stopIfTrue="1">
      <formula>MOD(ROW(),2)=0</formula>
    </cfRule>
  </conditionalFormatting>
  <conditionalFormatting sqref="VDP54">
    <cfRule type="expression" dxfId="0" priority="464" stopIfTrue="1">
      <formula>MOD(ROW(),2)=0</formula>
    </cfRule>
  </conditionalFormatting>
  <conditionalFormatting sqref="VEA54">
    <cfRule type="expression" dxfId="0" priority="338" stopIfTrue="1">
      <formula>MOD(ROW(),2)=0</formula>
    </cfRule>
  </conditionalFormatting>
  <conditionalFormatting sqref="VFW54:VHK54">
    <cfRule type="expression" dxfId="0" priority="590" stopIfTrue="1">
      <formula>MOD(ROW(),2)=0</formula>
    </cfRule>
  </conditionalFormatting>
  <conditionalFormatting sqref="VNL54">
    <cfRule type="expression" dxfId="0" priority="462" stopIfTrue="1">
      <formula>MOD(ROW(),2)=0</formula>
    </cfRule>
  </conditionalFormatting>
  <conditionalFormatting sqref="VNW54">
    <cfRule type="expression" dxfId="0" priority="336" stopIfTrue="1">
      <formula>MOD(ROW(),2)=0</formula>
    </cfRule>
  </conditionalFormatting>
  <conditionalFormatting sqref="VPS54:VRG54">
    <cfRule type="expression" dxfId="0" priority="588" stopIfTrue="1">
      <formula>MOD(ROW(),2)=0</formula>
    </cfRule>
  </conditionalFormatting>
  <conditionalFormatting sqref="VXH54">
    <cfRule type="expression" dxfId="0" priority="460" stopIfTrue="1">
      <formula>MOD(ROW(),2)=0</formula>
    </cfRule>
  </conditionalFormatting>
  <conditionalFormatting sqref="VXS54">
    <cfRule type="expression" dxfId="0" priority="334" stopIfTrue="1">
      <formula>MOD(ROW(),2)=0</formula>
    </cfRule>
  </conditionalFormatting>
  <conditionalFormatting sqref="VZO54:WBC54">
    <cfRule type="expression" dxfId="0" priority="586" stopIfTrue="1">
      <formula>MOD(ROW(),2)=0</formula>
    </cfRule>
  </conditionalFormatting>
  <conditionalFormatting sqref="WHD54">
    <cfRule type="expression" dxfId="0" priority="458" stopIfTrue="1">
      <formula>MOD(ROW(),2)=0</formula>
    </cfRule>
  </conditionalFormatting>
  <conditionalFormatting sqref="WHO54">
    <cfRule type="expression" dxfId="0" priority="332" stopIfTrue="1">
      <formula>MOD(ROW(),2)=0</formula>
    </cfRule>
  </conditionalFormatting>
  <conditionalFormatting sqref="WJK54:WKY54">
    <cfRule type="expression" dxfId="0" priority="584" stopIfTrue="1">
      <formula>MOD(ROW(),2)=0</formula>
    </cfRule>
  </conditionalFormatting>
  <conditionalFormatting sqref="WQZ54">
    <cfRule type="expression" dxfId="0" priority="456" stopIfTrue="1">
      <formula>MOD(ROW(),2)=0</formula>
    </cfRule>
  </conditionalFormatting>
  <conditionalFormatting sqref="WRK54">
    <cfRule type="expression" dxfId="0" priority="330" stopIfTrue="1">
      <formula>MOD(ROW(),2)=0</formula>
    </cfRule>
  </conditionalFormatting>
  <conditionalFormatting sqref="WTG54:WUU54">
    <cfRule type="expression" dxfId="0" priority="582" stopIfTrue="1">
      <formula>MOD(ROW(),2)=0</formula>
    </cfRule>
  </conditionalFormatting>
  <conditionalFormatting sqref="E55">
    <cfRule type="expression" dxfId="0" priority="327" stopIfTrue="1">
      <formula>MOD(ROW(),2)=0</formula>
    </cfRule>
  </conditionalFormatting>
  <conditionalFormatting sqref="M55">
    <cfRule type="expression" dxfId="0" priority="324" stopIfTrue="1">
      <formula>MOD(ROW(),2)=0</formula>
    </cfRule>
  </conditionalFormatting>
  <conditionalFormatting sqref="EN55">
    <cfRule type="expression" dxfId="0" priority="579" stopIfTrue="1">
      <formula>MOD(ROW(),2)=0</formula>
    </cfRule>
  </conditionalFormatting>
  <conditionalFormatting sqref="EY55">
    <cfRule type="expression" dxfId="0" priority="453" stopIfTrue="1">
      <formula>MOD(ROW(),2)=0</formula>
    </cfRule>
  </conditionalFormatting>
  <conditionalFormatting sqref="GU55:II55">
    <cfRule type="expression" dxfId="0" priority="705" stopIfTrue="1">
      <formula>MOD(ROW(),2)=0</formula>
    </cfRule>
  </conditionalFormatting>
  <conditionalFormatting sqref="OJ55">
    <cfRule type="expression" dxfId="0" priority="577" stopIfTrue="1">
      <formula>MOD(ROW(),2)=0</formula>
    </cfRule>
  </conditionalFormatting>
  <conditionalFormatting sqref="OU55">
    <cfRule type="expression" dxfId="0" priority="451" stopIfTrue="1">
      <formula>MOD(ROW(),2)=0</formula>
    </cfRule>
  </conditionalFormatting>
  <conditionalFormatting sqref="QQ55:SE55">
    <cfRule type="expression" dxfId="0" priority="703" stopIfTrue="1">
      <formula>MOD(ROW(),2)=0</formula>
    </cfRule>
  </conditionalFormatting>
  <conditionalFormatting sqref="YF55">
    <cfRule type="expression" dxfId="0" priority="575" stopIfTrue="1">
      <formula>MOD(ROW(),2)=0</formula>
    </cfRule>
  </conditionalFormatting>
  <conditionalFormatting sqref="YQ55">
    <cfRule type="expression" dxfId="0" priority="449" stopIfTrue="1">
      <formula>MOD(ROW(),2)=0</formula>
    </cfRule>
  </conditionalFormatting>
  <conditionalFormatting sqref="AAM55:ACA55">
    <cfRule type="expression" dxfId="0" priority="701" stopIfTrue="1">
      <formula>MOD(ROW(),2)=0</formula>
    </cfRule>
  </conditionalFormatting>
  <conditionalFormatting sqref="AIB55">
    <cfRule type="expression" dxfId="0" priority="573" stopIfTrue="1">
      <formula>MOD(ROW(),2)=0</formula>
    </cfRule>
  </conditionalFormatting>
  <conditionalFormatting sqref="AIM55">
    <cfRule type="expression" dxfId="0" priority="447" stopIfTrue="1">
      <formula>MOD(ROW(),2)=0</formula>
    </cfRule>
  </conditionalFormatting>
  <conditionalFormatting sqref="AKI55:ALW55">
    <cfRule type="expression" dxfId="0" priority="699" stopIfTrue="1">
      <formula>MOD(ROW(),2)=0</formula>
    </cfRule>
  </conditionalFormatting>
  <conditionalFormatting sqref="ARX55">
    <cfRule type="expression" dxfId="0" priority="571" stopIfTrue="1">
      <formula>MOD(ROW(),2)=0</formula>
    </cfRule>
  </conditionalFormatting>
  <conditionalFormatting sqref="ASI55">
    <cfRule type="expression" dxfId="0" priority="445" stopIfTrue="1">
      <formula>MOD(ROW(),2)=0</formula>
    </cfRule>
  </conditionalFormatting>
  <conditionalFormatting sqref="AUE55:AVS55">
    <cfRule type="expression" dxfId="0" priority="697" stopIfTrue="1">
      <formula>MOD(ROW(),2)=0</formula>
    </cfRule>
  </conditionalFormatting>
  <conditionalFormatting sqref="BBT55">
    <cfRule type="expression" dxfId="0" priority="569" stopIfTrue="1">
      <formula>MOD(ROW(),2)=0</formula>
    </cfRule>
  </conditionalFormatting>
  <conditionalFormatting sqref="BCE55">
    <cfRule type="expression" dxfId="0" priority="443" stopIfTrue="1">
      <formula>MOD(ROW(),2)=0</formula>
    </cfRule>
  </conditionalFormatting>
  <conditionalFormatting sqref="BEA55:BFO55">
    <cfRule type="expression" dxfId="0" priority="695" stopIfTrue="1">
      <formula>MOD(ROW(),2)=0</formula>
    </cfRule>
  </conditionalFormatting>
  <conditionalFormatting sqref="BLP55">
    <cfRule type="expression" dxfId="0" priority="567" stopIfTrue="1">
      <formula>MOD(ROW(),2)=0</formula>
    </cfRule>
  </conditionalFormatting>
  <conditionalFormatting sqref="BMA55">
    <cfRule type="expression" dxfId="0" priority="441" stopIfTrue="1">
      <formula>MOD(ROW(),2)=0</formula>
    </cfRule>
  </conditionalFormatting>
  <conditionalFormatting sqref="BNW55:BPK55">
    <cfRule type="expression" dxfId="0" priority="693" stopIfTrue="1">
      <formula>MOD(ROW(),2)=0</formula>
    </cfRule>
  </conditionalFormatting>
  <conditionalFormatting sqref="BVL55">
    <cfRule type="expression" dxfId="0" priority="565" stopIfTrue="1">
      <formula>MOD(ROW(),2)=0</formula>
    </cfRule>
  </conditionalFormatting>
  <conditionalFormatting sqref="BVW55">
    <cfRule type="expression" dxfId="0" priority="439" stopIfTrue="1">
      <formula>MOD(ROW(),2)=0</formula>
    </cfRule>
  </conditionalFormatting>
  <conditionalFormatting sqref="BXS55:BZG55">
    <cfRule type="expression" dxfId="0" priority="691" stopIfTrue="1">
      <formula>MOD(ROW(),2)=0</formula>
    </cfRule>
  </conditionalFormatting>
  <conditionalFormatting sqref="CFH55">
    <cfRule type="expression" dxfId="0" priority="563" stopIfTrue="1">
      <formula>MOD(ROW(),2)=0</formula>
    </cfRule>
  </conditionalFormatting>
  <conditionalFormatting sqref="CFS55">
    <cfRule type="expression" dxfId="0" priority="437" stopIfTrue="1">
      <formula>MOD(ROW(),2)=0</formula>
    </cfRule>
  </conditionalFormatting>
  <conditionalFormatting sqref="CHO55:CJC55">
    <cfRule type="expression" dxfId="0" priority="689" stopIfTrue="1">
      <formula>MOD(ROW(),2)=0</formula>
    </cfRule>
  </conditionalFormatting>
  <conditionalFormatting sqref="CPD55">
    <cfRule type="expression" dxfId="0" priority="561" stopIfTrue="1">
      <formula>MOD(ROW(),2)=0</formula>
    </cfRule>
  </conditionalFormatting>
  <conditionalFormatting sqref="CPO55">
    <cfRule type="expression" dxfId="0" priority="435" stopIfTrue="1">
      <formula>MOD(ROW(),2)=0</formula>
    </cfRule>
  </conditionalFormatting>
  <conditionalFormatting sqref="CRK55:CSY55">
    <cfRule type="expression" dxfId="0" priority="687" stopIfTrue="1">
      <formula>MOD(ROW(),2)=0</formula>
    </cfRule>
  </conditionalFormatting>
  <conditionalFormatting sqref="CYZ55">
    <cfRule type="expression" dxfId="0" priority="559" stopIfTrue="1">
      <formula>MOD(ROW(),2)=0</formula>
    </cfRule>
  </conditionalFormatting>
  <conditionalFormatting sqref="CZK55">
    <cfRule type="expression" dxfId="0" priority="433" stopIfTrue="1">
      <formula>MOD(ROW(),2)=0</formula>
    </cfRule>
  </conditionalFormatting>
  <conditionalFormatting sqref="DBG55:DCU55">
    <cfRule type="expression" dxfId="0" priority="685" stopIfTrue="1">
      <formula>MOD(ROW(),2)=0</formula>
    </cfRule>
  </conditionalFormatting>
  <conditionalFormatting sqref="DIV55">
    <cfRule type="expression" dxfId="0" priority="557" stopIfTrue="1">
      <formula>MOD(ROW(),2)=0</formula>
    </cfRule>
  </conditionalFormatting>
  <conditionalFormatting sqref="DJG55">
    <cfRule type="expression" dxfId="0" priority="431" stopIfTrue="1">
      <formula>MOD(ROW(),2)=0</formula>
    </cfRule>
  </conditionalFormatting>
  <conditionalFormatting sqref="DLC55:DMQ55">
    <cfRule type="expression" dxfId="0" priority="683" stopIfTrue="1">
      <formula>MOD(ROW(),2)=0</formula>
    </cfRule>
  </conditionalFormatting>
  <conditionalFormatting sqref="DSR55">
    <cfRule type="expression" dxfId="0" priority="555" stopIfTrue="1">
      <formula>MOD(ROW(),2)=0</formula>
    </cfRule>
  </conditionalFormatting>
  <conditionalFormatting sqref="DTC55">
    <cfRule type="expression" dxfId="0" priority="429" stopIfTrue="1">
      <formula>MOD(ROW(),2)=0</formula>
    </cfRule>
  </conditionalFormatting>
  <conditionalFormatting sqref="DUY55:DWM55">
    <cfRule type="expression" dxfId="0" priority="681" stopIfTrue="1">
      <formula>MOD(ROW(),2)=0</formula>
    </cfRule>
  </conditionalFormatting>
  <conditionalFormatting sqref="ECN55">
    <cfRule type="expression" dxfId="0" priority="553" stopIfTrue="1">
      <formula>MOD(ROW(),2)=0</formula>
    </cfRule>
  </conditionalFormatting>
  <conditionalFormatting sqref="ECY55">
    <cfRule type="expression" dxfId="0" priority="427" stopIfTrue="1">
      <formula>MOD(ROW(),2)=0</formula>
    </cfRule>
  </conditionalFormatting>
  <conditionalFormatting sqref="EEU55:EGI55">
    <cfRule type="expression" dxfId="0" priority="679" stopIfTrue="1">
      <formula>MOD(ROW(),2)=0</formula>
    </cfRule>
  </conditionalFormatting>
  <conditionalFormatting sqref="EMJ55">
    <cfRule type="expression" dxfId="0" priority="551" stopIfTrue="1">
      <formula>MOD(ROW(),2)=0</formula>
    </cfRule>
  </conditionalFormatting>
  <conditionalFormatting sqref="EMU55">
    <cfRule type="expression" dxfId="0" priority="425" stopIfTrue="1">
      <formula>MOD(ROW(),2)=0</formula>
    </cfRule>
  </conditionalFormatting>
  <conditionalFormatting sqref="EOQ55:EQE55">
    <cfRule type="expression" dxfId="0" priority="677" stopIfTrue="1">
      <formula>MOD(ROW(),2)=0</formula>
    </cfRule>
  </conditionalFormatting>
  <conditionalFormatting sqref="EWF55">
    <cfRule type="expression" dxfId="0" priority="549" stopIfTrue="1">
      <formula>MOD(ROW(),2)=0</formula>
    </cfRule>
  </conditionalFormatting>
  <conditionalFormatting sqref="EWQ55">
    <cfRule type="expression" dxfId="0" priority="423" stopIfTrue="1">
      <formula>MOD(ROW(),2)=0</formula>
    </cfRule>
  </conditionalFormatting>
  <conditionalFormatting sqref="EYM55:FAA55">
    <cfRule type="expression" dxfId="0" priority="675" stopIfTrue="1">
      <formula>MOD(ROW(),2)=0</formula>
    </cfRule>
  </conditionalFormatting>
  <conditionalFormatting sqref="FGB55">
    <cfRule type="expression" dxfId="0" priority="547" stopIfTrue="1">
      <formula>MOD(ROW(),2)=0</formula>
    </cfRule>
  </conditionalFormatting>
  <conditionalFormatting sqref="FGM55">
    <cfRule type="expression" dxfId="0" priority="421" stopIfTrue="1">
      <formula>MOD(ROW(),2)=0</formula>
    </cfRule>
  </conditionalFormatting>
  <conditionalFormatting sqref="FII55:FJW55">
    <cfRule type="expression" dxfId="0" priority="673" stopIfTrue="1">
      <formula>MOD(ROW(),2)=0</formula>
    </cfRule>
  </conditionalFormatting>
  <conditionalFormatting sqref="FPX55">
    <cfRule type="expression" dxfId="0" priority="545" stopIfTrue="1">
      <formula>MOD(ROW(),2)=0</formula>
    </cfRule>
  </conditionalFormatting>
  <conditionalFormatting sqref="FQI55">
    <cfRule type="expression" dxfId="0" priority="419" stopIfTrue="1">
      <formula>MOD(ROW(),2)=0</formula>
    </cfRule>
  </conditionalFormatting>
  <conditionalFormatting sqref="FSE55:FTS55">
    <cfRule type="expression" dxfId="0" priority="671" stopIfTrue="1">
      <formula>MOD(ROW(),2)=0</formula>
    </cfRule>
  </conditionalFormatting>
  <conditionalFormatting sqref="FZT55">
    <cfRule type="expression" dxfId="0" priority="543" stopIfTrue="1">
      <formula>MOD(ROW(),2)=0</formula>
    </cfRule>
  </conditionalFormatting>
  <conditionalFormatting sqref="GAE55">
    <cfRule type="expression" dxfId="0" priority="417" stopIfTrue="1">
      <formula>MOD(ROW(),2)=0</formula>
    </cfRule>
  </conditionalFormatting>
  <conditionalFormatting sqref="GCA55:GDO55">
    <cfRule type="expression" dxfId="0" priority="669" stopIfTrue="1">
      <formula>MOD(ROW(),2)=0</formula>
    </cfRule>
  </conditionalFormatting>
  <conditionalFormatting sqref="GJP55">
    <cfRule type="expression" dxfId="0" priority="541" stopIfTrue="1">
      <formula>MOD(ROW(),2)=0</formula>
    </cfRule>
  </conditionalFormatting>
  <conditionalFormatting sqref="GKA55">
    <cfRule type="expression" dxfId="0" priority="415" stopIfTrue="1">
      <formula>MOD(ROW(),2)=0</formula>
    </cfRule>
  </conditionalFormatting>
  <conditionalFormatting sqref="GLW55:GNK55">
    <cfRule type="expression" dxfId="0" priority="667" stopIfTrue="1">
      <formula>MOD(ROW(),2)=0</formula>
    </cfRule>
  </conditionalFormatting>
  <conditionalFormatting sqref="GTL55">
    <cfRule type="expression" dxfId="0" priority="539" stopIfTrue="1">
      <formula>MOD(ROW(),2)=0</formula>
    </cfRule>
  </conditionalFormatting>
  <conditionalFormatting sqref="GTW55">
    <cfRule type="expression" dxfId="0" priority="413" stopIfTrue="1">
      <formula>MOD(ROW(),2)=0</formula>
    </cfRule>
  </conditionalFormatting>
  <conditionalFormatting sqref="GVS55:GXG55">
    <cfRule type="expression" dxfId="0" priority="665" stopIfTrue="1">
      <formula>MOD(ROW(),2)=0</formula>
    </cfRule>
  </conditionalFormatting>
  <conditionalFormatting sqref="HDH55">
    <cfRule type="expression" dxfId="0" priority="537" stopIfTrue="1">
      <formula>MOD(ROW(),2)=0</formula>
    </cfRule>
  </conditionalFormatting>
  <conditionalFormatting sqref="HDS55">
    <cfRule type="expression" dxfId="0" priority="411" stopIfTrue="1">
      <formula>MOD(ROW(),2)=0</formula>
    </cfRule>
  </conditionalFormatting>
  <conditionalFormatting sqref="HFO55:HHC55">
    <cfRule type="expression" dxfId="0" priority="663" stopIfTrue="1">
      <formula>MOD(ROW(),2)=0</formula>
    </cfRule>
  </conditionalFormatting>
  <conditionalFormatting sqref="HND55">
    <cfRule type="expression" dxfId="0" priority="535" stopIfTrue="1">
      <formula>MOD(ROW(),2)=0</formula>
    </cfRule>
  </conditionalFormatting>
  <conditionalFormatting sqref="HNO55">
    <cfRule type="expression" dxfId="0" priority="409" stopIfTrue="1">
      <formula>MOD(ROW(),2)=0</formula>
    </cfRule>
  </conditionalFormatting>
  <conditionalFormatting sqref="HPK55:HQY55">
    <cfRule type="expression" dxfId="0" priority="661" stopIfTrue="1">
      <formula>MOD(ROW(),2)=0</formula>
    </cfRule>
  </conditionalFormatting>
  <conditionalFormatting sqref="HWZ55">
    <cfRule type="expression" dxfId="0" priority="533" stopIfTrue="1">
      <formula>MOD(ROW(),2)=0</formula>
    </cfRule>
  </conditionalFormatting>
  <conditionalFormatting sqref="HXK55">
    <cfRule type="expression" dxfId="0" priority="407" stopIfTrue="1">
      <formula>MOD(ROW(),2)=0</formula>
    </cfRule>
  </conditionalFormatting>
  <conditionalFormatting sqref="HZG55:IAU55">
    <cfRule type="expression" dxfId="0" priority="659" stopIfTrue="1">
      <formula>MOD(ROW(),2)=0</formula>
    </cfRule>
  </conditionalFormatting>
  <conditionalFormatting sqref="IGV55">
    <cfRule type="expression" dxfId="0" priority="531" stopIfTrue="1">
      <formula>MOD(ROW(),2)=0</formula>
    </cfRule>
  </conditionalFormatting>
  <conditionalFormatting sqref="IHG55">
    <cfRule type="expression" dxfId="0" priority="405" stopIfTrue="1">
      <formula>MOD(ROW(),2)=0</formula>
    </cfRule>
  </conditionalFormatting>
  <conditionalFormatting sqref="IJC55:IKQ55">
    <cfRule type="expression" dxfId="0" priority="657" stopIfTrue="1">
      <formula>MOD(ROW(),2)=0</formula>
    </cfRule>
  </conditionalFormatting>
  <conditionalFormatting sqref="IQR55">
    <cfRule type="expression" dxfId="0" priority="529" stopIfTrue="1">
      <formula>MOD(ROW(),2)=0</formula>
    </cfRule>
  </conditionalFormatting>
  <conditionalFormatting sqref="IRC55">
    <cfRule type="expression" dxfId="0" priority="403" stopIfTrue="1">
      <formula>MOD(ROW(),2)=0</formula>
    </cfRule>
  </conditionalFormatting>
  <conditionalFormatting sqref="ISY55:IUM55">
    <cfRule type="expression" dxfId="0" priority="655" stopIfTrue="1">
      <formula>MOD(ROW(),2)=0</formula>
    </cfRule>
  </conditionalFormatting>
  <conditionalFormatting sqref="JAN55">
    <cfRule type="expression" dxfId="0" priority="527" stopIfTrue="1">
      <formula>MOD(ROW(),2)=0</formula>
    </cfRule>
  </conditionalFormatting>
  <conditionalFormatting sqref="JAY55">
    <cfRule type="expression" dxfId="0" priority="401" stopIfTrue="1">
      <formula>MOD(ROW(),2)=0</formula>
    </cfRule>
  </conditionalFormatting>
  <conditionalFormatting sqref="JCU55:JEI55">
    <cfRule type="expression" dxfId="0" priority="653" stopIfTrue="1">
      <formula>MOD(ROW(),2)=0</formula>
    </cfRule>
  </conditionalFormatting>
  <conditionalFormatting sqref="JKJ55">
    <cfRule type="expression" dxfId="0" priority="525" stopIfTrue="1">
      <formula>MOD(ROW(),2)=0</formula>
    </cfRule>
  </conditionalFormatting>
  <conditionalFormatting sqref="JKU55">
    <cfRule type="expression" dxfId="0" priority="399" stopIfTrue="1">
      <formula>MOD(ROW(),2)=0</formula>
    </cfRule>
  </conditionalFormatting>
  <conditionalFormatting sqref="JMQ55:JOE55">
    <cfRule type="expression" dxfId="0" priority="651" stopIfTrue="1">
      <formula>MOD(ROW(),2)=0</formula>
    </cfRule>
  </conditionalFormatting>
  <conditionalFormatting sqref="JUF55">
    <cfRule type="expression" dxfId="0" priority="523" stopIfTrue="1">
      <formula>MOD(ROW(),2)=0</formula>
    </cfRule>
  </conditionalFormatting>
  <conditionalFormatting sqref="JUQ55">
    <cfRule type="expression" dxfId="0" priority="397" stopIfTrue="1">
      <formula>MOD(ROW(),2)=0</formula>
    </cfRule>
  </conditionalFormatting>
  <conditionalFormatting sqref="JWM55:JYA55">
    <cfRule type="expression" dxfId="0" priority="649" stopIfTrue="1">
      <formula>MOD(ROW(),2)=0</formula>
    </cfRule>
  </conditionalFormatting>
  <conditionalFormatting sqref="KEB55">
    <cfRule type="expression" dxfId="0" priority="521" stopIfTrue="1">
      <formula>MOD(ROW(),2)=0</formula>
    </cfRule>
  </conditionalFormatting>
  <conditionalFormatting sqref="KEM55">
    <cfRule type="expression" dxfId="0" priority="395" stopIfTrue="1">
      <formula>MOD(ROW(),2)=0</formula>
    </cfRule>
  </conditionalFormatting>
  <conditionalFormatting sqref="KGI55:KHW55">
    <cfRule type="expression" dxfId="0" priority="647" stopIfTrue="1">
      <formula>MOD(ROW(),2)=0</formula>
    </cfRule>
  </conditionalFormatting>
  <conditionalFormatting sqref="KNX55">
    <cfRule type="expression" dxfId="0" priority="519" stopIfTrue="1">
      <formula>MOD(ROW(),2)=0</formula>
    </cfRule>
  </conditionalFormatting>
  <conditionalFormatting sqref="KOI55">
    <cfRule type="expression" dxfId="0" priority="393" stopIfTrue="1">
      <formula>MOD(ROW(),2)=0</formula>
    </cfRule>
  </conditionalFormatting>
  <conditionalFormatting sqref="KQE55:KRS55">
    <cfRule type="expression" dxfId="0" priority="645" stopIfTrue="1">
      <formula>MOD(ROW(),2)=0</formula>
    </cfRule>
  </conditionalFormatting>
  <conditionalFormatting sqref="KXT55">
    <cfRule type="expression" dxfId="0" priority="517" stopIfTrue="1">
      <formula>MOD(ROW(),2)=0</formula>
    </cfRule>
  </conditionalFormatting>
  <conditionalFormatting sqref="KYE55">
    <cfRule type="expression" dxfId="0" priority="391" stopIfTrue="1">
      <formula>MOD(ROW(),2)=0</formula>
    </cfRule>
  </conditionalFormatting>
  <conditionalFormatting sqref="LAA55:LBO55">
    <cfRule type="expression" dxfId="0" priority="643" stopIfTrue="1">
      <formula>MOD(ROW(),2)=0</formula>
    </cfRule>
  </conditionalFormatting>
  <conditionalFormatting sqref="LHP55">
    <cfRule type="expression" dxfId="0" priority="515" stopIfTrue="1">
      <formula>MOD(ROW(),2)=0</formula>
    </cfRule>
  </conditionalFormatting>
  <conditionalFormatting sqref="LIA55">
    <cfRule type="expression" dxfId="0" priority="389" stopIfTrue="1">
      <formula>MOD(ROW(),2)=0</formula>
    </cfRule>
  </conditionalFormatting>
  <conditionalFormatting sqref="LJW55:LLK55">
    <cfRule type="expression" dxfId="0" priority="641" stopIfTrue="1">
      <formula>MOD(ROW(),2)=0</formula>
    </cfRule>
  </conditionalFormatting>
  <conditionalFormatting sqref="LRL55">
    <cfRule type="expression" dxfId="0" priority="513" stopIfTrue="1">
      <formula>MOD(ROW(),2)=0</formula>
    </cfRule>
  </conditionalFormatting>
  <conditionalFormatting sqref="LRW55">
    <cfRule type="expression" dxfId="0" priority="387" stopIfTrue="1">
      <formula>MOD(ROW(),2)=0</formula>
    </cfRule>
  </conditionalFormatting>
  <conditionalFormatting sqref="LTS55:LVG55">
    <cfRule type="expression" dxfId="0" priority="639" stopIfTrue="1">
      <formula>MOD(ROW(),2)=0</formula>
    </cfRule>
  </conditionalFormatting>
  <conditionalFormatting sqref="MBH55">
    <cfRule type="expression" dxfId="0" priority="511" stopIfTrue="1">
      <formula>MOD(ROW(),2)=0</formula>
    </cfRule>
  </conditionalFormatting>
  <conditionalFormatting sqref="MBS55">
    <cfRule type="expression" dxfId="0" priority="385" stopIfTrue="1">
      <formula>MOD(ROW(),2)=0</formula>
    </cfRule>
  </conditionalFormatting>
  <conditionalFormatting sqref="MDO55:MFC55">
    <cfRule type="expression" dxfId="0" priority="637" stopIfTrue="1">
      <formula>MOD(ROW(),2)=0</formula>
    </cfRule>
  </conditionalFormatting>
  <conditionalFormatting sqref="MLD55">
    <cfRule type="expression" dxfId="0" priority="509" stopIfTrue="1">
      <formula>MOD(ROW(),2)=0</formula>
    </cfRule>
  </conditionalFormatting>
  <conditionalFormatting sqref="MLO55">
    <cfRule type="expression" dxfId="0" priority="383" stopIfTrue="1">
      <formula>MOD(ROW(),2)=0</formula>
    </cfRule>
  </conditionalFormatting>
  <conditionalFormatting sqref="MNK55:MOY55">
    <cfRule type="expression" dxfId="0" priority="635" stopIfTrue="1">
      <formula>MOD(ROW(),2)=0</formula>
    </cfRule>
  </conditionalFormatting>
  <conditionalFormatting sqref="MUZ55">
    <cfRule type="expression" dxfId="0" priority="507" stopIfTrue="1">
      <formula>MOD(ROW(),2)=0</formula>
    </cfRule>
  </conditionalFormatting>
  <conditionalFormatting sqref="MVK55">
    <cfRule type="expression" dxfId="0" priority="381" stopIfTrue="1">
      <formula>MOD(ROW(),2)=0</formula>
    </cfRule>
  </conditionalFormatting>
  <conditionalFormatting sqref="MXG55:MYU55">
    <cfRule type="expression" dxfId="0" priority="633" stopIfTrue="1">
      <formula>MOD(ROW(),2)=0</formula>
    </cfRule>
  </conditionalFormatting>
  <conditionalFormatting sqref="NEV55">
    <cfRule type="expression" dxfId="0" priority="505" stopIfTrue="1">
      <formula>MOD(ROW(),2)=0</formula>
    </cfRule>
  </conditionalFormatting>
  <conditionalFormatting sqref="NFG55">
    <cfRule type="expression" dxfId="0" priority="379" stopIfTrue="1">
      <formula>MOD(ROW(),2)=0</formula>
    </cfRule>
  </conditionalFormatting>
  <conditionalFormatting sqref="NHC55:NIQ55">
    <cfRule type="expression" dxfId="0" priority="631" stopIfTrue="1">
      <formula>MOD(ROW(),2)=0</formula>
    </cfRule>
  </conditionalFormatting>
  <conditionalFormatting sqref="NOR55">
    <cfRule type="expression" dxfId="0" priority="503" stopIfTrue="1">
      <formula>MOD(ROW(),2)=0</formula>
    </cfRule>
  </conditionalFormatting>
  <conditionalFormatting sqref="NPC55">
    <cfRule type="expression" dxfId="0" priority="377" stopIfTrue="1">
      <formula>MOD(ROW(),2)=0</formula>
    </cfRule>
  </conditionalFormatting>
  <conditionalFormatting sqref="NQY55:NSM55">
    <cfRule type="expression" dxfId="0" priority="629" stopIfTrue="1">
      <formula>MOD(ROW(),2)=0</formula>
    </cfRule>
  </conditionalFormatting>
  <conditionalFormatting sqref="NYN55">
    <cfRule type="expression" dxfId="0" priority="501" stopIfTrue="1">
      <formula>MOD(ROW(),2)=0</formula>
    </cfRule>
  </conditionalFormatting>
  <conditionalFormatting sqref="NYY55">
    <cfRule type="expression" dxfId="0" priority="375" stopIfTrue="1">
      <formula>MOD(ROW(),2)=0</formula>
    </cfRule>
  </conditionalFormatting>
  <conditionalFormatting sqref="OAU55:OCI55">
    <cfRule type="expression" dxfId="0" priority="627" stopIfTrue="1">
      <formula>MOD(ROW(),2)=0</formula>
    </cfRule>
  </conditionalFormatting>
  <conditionalFormatting sqref="OIJ55">
    <cfRule type="expression" dxfId="0" priority="499" stopIfTrue="1">
      <formula>MOD(ROW(),2)=0</formula>
    </cfRule>
  </conditionalFormatting>
  <conditionalFormatting sqref="OIU55">
    <cfRule type="expression" dxfId="0" priority="373" stopIfTrue="1">
      <formula>MOD(ROW(),2)=0</formula>
    </cfRule>
  </conditionalFormatting>
  <conditionalFormatting sqref="OKQ55:OME55">
    <cfRule type="expression" dxfId="0" priority="625" stopIfTrue="1">
      <formula>MOD(ROW(),2)=0</formula>
    </cfRule>
  </conditionalFormatting>
  <conditionalFormatting sqref="OSF55">
    <cfRule type="expression" dxfId="0" priority="497" stopIfTrue="1">
      <formula>MOD(ROW(),2)=0</formula>
    </cfRule>
  </conditionalFormatting>
  <conditionalFormatting sqref="OSQ55">
    <cfRule type="expression" dxfId="0" priority="371" stopIfTrue="1">
      <formula>MOD(ROW(),2)=0</formula>
    </cfRule>
  </conditionalFormatting>
  <conditionalFormatting sqref="OUM55:OWA55">
    <cfRule type="expression" dxfId="0" priority="623" stopIfTrue="1">
      <formula>MOD(ROW(),2)=0</formula>
    </cfRule>
  </conditionalFormatting>
  <conditionalFormatting sqref="PCB55">
    <cfRule type="expression" dxfId="0" priority="495" stopIfTrue="1">
      <formula>MOD(ROW(),2)=0</formula>
    </cfRule>
  </conditionalFormatting>
  <conditionalFormatting sqref="PCM55">
    <cfRule type="expression" dxfId="0" priority="369" stopIfTrue="1">
      <formula>MOD(ROW(),2)=0</formula>
    </cfRule>
  </conditionalFormatting>
  <conditionalFormatting sqref="PEI55:PFW55">
    <cfRule type="expression" dxfId="0" priority="621" stopIfTrue="1">
      <formula>MOD(ROW(),2)=0</formula>
    </cfRule>
  </conditionalFormatting>
  <conditionalFormatting sqref="PLX55">
    <cfRule type="expression" dxfId="0" priority="493" stopIfTrue="1">
      <formula>MOD(ROW(),2)=0</formula>
    </cfRule>
  </conditionalFormatting>
  <conditionalFormatting sqref="PMI55">
    <cfRule type="expression" dxfId="0" priority="367" stopIfTrue="1">
      <formula>MOD(ROW(),2)=0</formula>
    </cfRule>
  </conditionalFormatting>
  <conditionalFormatting sqref="POE55:PPS55">
    <cfRule type="expression" dxfId="0" priority="619" stopIfTrue="1">
      <formula>MOD(ROW(),2)=0</formula>
    </cfRule>
  </conditionalFormatting>
  <conditionalFormatting sqref="PVT55">
    <cfRule type="expression" dxfId="0" priority="491" stopIfTrue="1">
      <formula>MOD(ROW(),2)=0</formula>
    </cfRule>
  </conditionalFormatting>
  <conditionalFormatting sqref="PWE55">
    <cfRule type="expression" dxfId="0" priority="365" stopIfTrue="1">
      <formula>MOD(ROW(),2)=0</formula>
    </cfRule>
  </conditionalFormatting>
  <conditionalFormatting sqref="PYA55:PZO55">
    <cfRule type="expression" dxfId="0" priority="617" stopIfTrue="1">
      <formula>MOD(ROW(),2)=0</formula>
    </cfRule>
  </conditionalFormatting>
  <conditionalFormatting sqref="QFP55">
    <cfRule type="expression" dxfId="0" priority="489" stopIfTrue="1">
      <formula>MOD(ROW(),2)=0</formula>
    </cfRule>
  </conditionalFormatting>
  <conditionalFormatting sqref="QGA55">
    <cfRule type="expression" dxfId="0" priority="363" stopIfTrue="1">
      <formula>MOD(ROW(),2)=0</formula>
    </cfRule>
  </conditionalFormatting>
  <conditionalFormatting sqref="QHW55:QJK55">
    <cfRule type="expression" dxfId="0" priority="615" stopIfTrue="1">
      <formula>MOD(ROW(),2)=0</formula>
    </cfRule>
  </conditionalFormatting>
  <conditionalFormatting sqref="QPL55">
    <cfRule type="expression" dxfId="0" priority="487" stopIfTrue="1">
      <formula>MOD(ROW(),2)=0</formula>
    </cfRule>
  </conditionalFormatting>
  <conditionalFormatting sqref="QPW55">
    <cfRule type="expression" dxfId="0" priority="361" stopIfTrue="1">
      <formula>MOD(ROW(),2)=0</formula>
    </cfRule>
  </conditionalFormatting>
  <conditionalFormatting sqref="QRS55:QTG55">
    <cfRule type="expression" dxfId="0" priority="613" stopIfTrue="1">
      <formula>MOD(ROW(),2)=0</formula>
    </cfRule>
  </conditionalFormatting>
  <conditionalFormatting sqref="QZH55">
    <cfRule type="expression" dxfId="0" priority="485" stopIfTrue="1">
      <formula>MOD(ROW(),2)=0</formula>
    </cfRule>
  </conditionalFormatting>
  <conditionalFormatting sqref="QZS55">
    <cfRule type="expression" dxfId="0" priority="359" stopIfTrue="1">
      <formula>MOD(ROW(),2)=0</formula>
    </cfRule>
  </conditionalFormatting>
  <conditionalFormatting sqref="RBO55:RDC55">
    <cfRule type="expression" dxfId="0" priority="611" stopIfTrue="1">
      <formula>MOD(ROW(),2)=0</formula>
    </cfRule>
  </conditionalFormatting>
  <conditionalFormatting sqref="RJD55">
    <cfRule type="expression" dxfId="0" priority="483" stopIfTrue="1">
      <formula>MOD(ROW(),2)=0</formula>
    </cfRule>
  </conditionalFormatting>
  <conditionalFormatting sqref="RJO55">
    <cfRule type="expression" dxfId="0" priority="357" stopIfTrue="1">
      <formula>MOD(ROW(),2)=0</formula>
    </cfRule>
  </conditionalFormatting>
  <conditionalFormatting sqref="RLK55:RMY55">
    <cfRule type="expression" dxfId="0" priority="609" stopIfTrue="1">
      <formula>MOD(ROW(),2)=0</formula>
    </cfRule>
  </conditionalFormatting>
  <conditionalFormatting sqref="RSZ55">
    <cfRule type="expression" dxfId="0" priority="481" stopIfTrue="1">
      <formula>MOD(ROW(),2)=0</formula>
    </cfRule>
  </conditionalFormatting>
  <conditionalFormatting sqref="RTK55">
    <cfRule type="expression" dxfId="0" priority="355" stopIfTrue="1">
      <formula>MOD(ROW(),2)=0</formula>
    </cfRule>
  </conditionalFormatting>
  <conditionalFormatting sqref="RVG55:RWU55">
    <cfRule type="expression" dxfId="0" priority="607" stopIfTrue="1">
      <formula>MOD(ROW(),2)=0</formula>
    </cfRule>
  </conditionalFormatting>
  <conditionalFormatting sqref="SCV55">
    <cfRule type="expression" dxfId="0" priority="479" stopIfTrue="1">
      <formula>MOD(ROW(),2)=0</formula>
    </cfRule>
  </conditionalFormatting>
  <conditionalFormatting sqref="SDG55">
    <cfRule type="expression" dxfId="0" priority="353" stopIfTrue="1">
      <formula>MOD(ROW(),2)=0</formula>
    </cfRule>
  </conditionalFormatting>
  <conditionalFormatting sqref="SFC55:SGQ55">
    <cfRule type="expression" dxfId="0" priority="605" stopIfTrue="1">
      <formula>MOD(ROW(),2)=0</formula>
    </cfRule>
  </conditionalFormatting>
  <conditionalFormatting sqref="SMR55">
    <cfRule type="expression" dxfId="0" priority="477" stopIfTrue="1">
      <formula>MOD(ROW(),2)=0</formula>
    </cfRule>
  </conditionalFormatting>
  <conditionalFormatting sqref="SNC55">
    <cfRule type="expression" dxfId="0" priority="351" stopIfTrue="1">
      <formula>MOD(ROW(),2)=0</formula>
    </cfRule>
  </conditionalFormatting>
  <conditionalFormatting sqref="SOY55:SQM55">
    <cfRule type="expression" dxfId="0" priority="603" stopIfTrue="1">
      <formula>MOD(ROW(),2)=0</formula>
    </cfRule>
  </conditionalFormatting>
  <conditionalFormatting sqref="SWN55">
    <cfRule type="expression" dxfId="0" priority="475" stopIfTrue="1">
      <formula>MOD(ROW(),2)=0</formula>
    </cfRule>
  </conditionalFormatting>
  <conditionalFormatting sqref="SWY55">
    <cfRule type="expression" dxfId="0" priority="349" stopIfTrue="1">
      <formula>MOD(ROW(),2)=0</formula>
    </cfRule>
  </conditionalFormatting>
  <conditionalFormatting sqref="SYU55:TAI55">
    <cfRule type="expression" dxfId="0" priority="601" stopIfTrue="1">
      <formula>MOD(ROW(),2)=0</formula>
    </cfRule>
  </conditionalFormatting>
  <conditionalFormatting sqref="TGJ55">
    <cfRule type="expression" dxfId="0" priority="473" stopIfTrue="1">
      <formula>MOD(ROW(),2)=0</formula>
    </cfRule>
  </conditionalFormatting>
  <conditionalFormatting sqref="TGU55">
    <cfRule type="expression" dxfId="0" priority="347" stopIfTrue="1">
      <formula>MOD(ROW(),2)=0</formula>
    </cfRule>
  </conditionalFormatting>
  <conditionalFormatting sqref="TIQ55:TKE55">
    <cfRule type="expression" dxfId="0" priority="599" stopIfTrue="1">
      <formula>MOD(ROW(),2)=0</formula>
    </cfRule>
  </conditionalFormatting>
  <conditionalFormatting sqref="TQF55">
    <cfRule type="expression" dxfId="0" priority="471" stopIfTrue="1">
      <formula>MOD(ROW(),2)=0</formula>
    </cfRule>
  </conditionalFormatting>
  <conditionalFormatting sqref="TQQ55">
    <cfRule type="expression" dxfId="0" priority="345" stopIfTrue="1">
      <formula>MOD(ROW(),2)=0</formula>
    </cfRule>
  </conditionalFormatting>
  <conditionalFormatting sqref="TSM55:TUA55">
    <cfRule type="expression" dxfId="0" priority="597" stopIfTrue="1">
      <formula>MOD(ROW(),2)=0</formula>
    </cfRule>
  </conditionalFormatting>
  <conditionalFormatting sqref="UAB55">
    <cfRule type="expression" dxfId="0" priority="469" stopIfTrue="1">
      <formula>MOD(ROW(),2)=0</formula>
    </cfRule>
  </conditionalFormatting>
  <conditionalFormatting sqref="UAM55">
    <cfRule type="expression" dxfId="0" priority="343" stopIfTrue="1">
      <formula>MOD(ROW(),2)=0</formula>
    </cfRule>
  </conditionalFormatting>
  <conditionalFormatting sqref="UCI55:UDW55">
    <cfRule type="expression" dxfId="0" priority="595" stopIfTrue="1">
      <formula>MOD(ROW(),2)=0</formula>
    </cfRule>
  </conditionalFormatting>
  <conditionalFormatting sqref="UJX55">
    <cfRule type="expression" dxfId="0" priority="467" stopIfTrue="1">
      <formula>MOD(ROW(),2)=0</formula>
    </cfRule>
  </conditionalFormatting>
  <conditionalFormatting sqref="UKI55">
    <cfRule type="expression" dxfId="0" priority="341" stopIfTrue="1">
      <formula>MOD(ROW(),2)=0</formula>
    </cfRule>
  </conditionalFormatting>
  <conditionalFormatting sqref="UME55:UNS55">
    <cfRule type="expression" dxfId="0" priority="593" stopIfTrue="1">
      <formula>MOD(ROW(),2)=0</formula>
    </cfRule>
  </conditionalFormatting>
  <conditionalFormatting sqref="UTT55">
    <cfRule type="expression" dxfId="0" priority="465" stopIfTrue="1">
      <formula>MOD(ROW(),2)=0</formula>
    </cfRule>
  </conditionalFormatting>
  <conditionalFormatting sqref="UUE55">
    <cfRule type="expression" dxfId="0" priority="339" stopIfTrue="1">
      <formula>MOD(ROW(),2)=0</formula>
    </cfRule>
  </conditionalFormatting>
  <conditionalFormatting sqref="UWA55:UXO55">
    <cfRule type="expression" dxfId="0" priority="591" stopIfTrue="1">
      <formula>MOD(ROW(),2)=0</formula>
    </cfRule>
  </conditionalFormatting>
  <conditionalFormatting sqref="VDP55">
    <cfRule type="expression" dxfId="0" priority="463" stopIfTrue="1">
      <formula>MOD(ROW(),2)=0</formula>
    </cfRule>
  </conditionalFormatting>
  <conditionalFormatting sqref="VEA55">
    <cfRule type="expression" dxfId="0" priority="337" stopIfTrue="1">
      <formula>MOD(ROW(),2)=0</formula>
    </cfRule>
  </conditionalFormatting>
  <conditionalFormatting sqref="VFW55:VHK55">
    <cfRule type="expression" dxfId="0" priority="589" stopIfTrue="1">
      <formula>MOD(ROW(),2)=0</formula>
    </cfRule>
  </conditionalFormatting>
  <conditionalFormatting sqref="VNL55">
    <cfRule type="expression" dxfId="0" priority="461" stopIfTrue="1">
      <formula>MOD(ROW(),2)=0</formula>
    </cfRule>
  </conditionalFormatting>
  <conditionalFormatting sqref="VNW55">
    <cfRule type="expression" dxfId="0" priority="335" stopIfTrue="1">
      <formula>MOD(ROW(),2)=0</formula>
    </cfRule>
  </conditionalFormatting>
  <conditionalFormatting sqref="VPS55:VRG55">
    <cfRule type="expression" dxfId="0" priority="587" stopIfTrue="1">
      <formula>MOD(ROW(),2)=0</formula>
    </cfRule>
  </conditionalFormatting>
  <conditionalFormatting sqref="VXH55">
    <cfRule type="expression" dxfId="0" priority="459" stopIfTrue="1">
      <formula>MOD(ROW(),2)=0</formula>
    </cfRule>
  </conditionalFormatting>
  <conditionalFormatting sqref="VXS55">
    <cfRule type="expression" dxfId="0" priority="333" stopIfTrue="1">
      <formula>MOD(ROW(),2)=0</formula>
    </cfRule>
  </conditionalFormatting>
  <conditionalFormatting sqref="VZO55:WBC55">
    <cfRule type="expression" dxfId="0" priority="585" stopIfTrue="1">
      <formula>MOD(ROW(),2)=0</formula>
    </cfRule>
  </conditionalFormatting>
  <conditionalFormatting sqref="WHD55">
    <cfRule type="expression" dxfId="0" priority="457" stopIfTrue="1">
      <formula>MOD(ROW(),2)=0</formula>
    </cfRule>
  </conditionalFormatting>
  <conditionalFormatting sqref="WHO55">
    <cfRule type="expression" dxfId="0" priority="331" stopIfTrue="1">
      <formula>MOD(ROW(),2)=0</formula>
    </cfRule>
  </conditionalFormatting>
  <conditionalFormatting sqref="WJK55:WKY55">
    <cfRule type="expression" dxfId="0" priority="583" stopIfTrue="1">
      <formula>MOD(ROW(),2)=0</formula>
    </cfRule>
  </conditionalFormatting>
  <conditionalFormatting sqref="WQZ55">
    <cfRule type="expression" dxfId="0" priority="455" stopIfTrue="1">
      <formula>MOD(ROW(),2)=0</formula>
    </cfRule>
  </conditionalFormatting>
  <conditionalFormatting sqref="WRK55">
    <cfRule type="expression" dxfId="0" priority="329" stopIfTrue="1">
      <formula>MOD(ROW(),2)=0</formula>
    </cfRule>
  </conditionalFormatting>
  <conditionalFormatting sqref="WTG55:WUU55">
    <cfRule type="expression" dxfId="0" priority="581" stopIfTrue="1">
      <formula>MOD(ROW(),2)=0</formula>
    </cfRule>
  </conditionalFormatting>
  <conditionalFormatting sqref="B56">
    <cfRule type="expression" dxfId="0" priority="17" stopIfTrue="1">
      <formula>MOD(ROW(),2)=0</formula>
    </cfRule>
  </conditionalFormatting>
  <conditionalFormatting sqref="C56">
    <cfRule type="expression" dxfId="0" priority="62" stopIfTrue="1">
      <formula>MOD(ROW(),2)=0</formula>
    </cfRule>
  </conditionalFormatting>
  <conditionalFormatting sqref="E56">
    <cfRule type="expression" dxfId="0" priority="64" stopIfTrue="1">
      <formula>MOD(ROW(),2)=0</formula>
    </cfRule>
  </conditionalFormatting>
  <conditionalFormatting sqref="F56">
    <cfRule type="expression" dxfId="0" priority="317" stopIfTrue="1">
      <formula>MOD(ROW(),2)=0</formula>
    </cfRule>
  </conditionalFormatting>
  <conditionalFormatting sqref="G56">
    <cfRule type="expression" dxfId="0" priority="50" stopIfTrue="1">
      <formula>MOD(ROW(),2)=0</formula>
    </cfRule>
  </conditionalFormatting>
  <conditionalFormatting sqref="I56">
    <cfRule type="expression" dxfId="0" priority="63" stopIfTrue="1">
      <formula>MOD(ROW(),2)=0</formula>
    </cfRule>
  </conditionalFormatting>
  <conditionalFormatting sqref="M56">
    <cfRule type="expression" dxfId="0" priority="61" stopIfTrue="1">
      <formula>MOD(ROW(),2)=0</formula>
    </cfRule>
  </conditionalFormatting>
  <conditionalFormatting sqref="EN56">
    <cfRule type="expression" dxfId="0" priority="190" stopIfTrue="1">
      <formula>MOD(ROW(),2)=0</formula>
    </cfRule>
  </conditionalFormatting>
  <conditionalFormatting sqref="EY56">
    <cfRule type="expression" dxfId="0" priority="127" stopIfTrue="1">
      <formula>MOD(ROW(),2)=0</formula>
    </cfRule>
  </conditionalFormatting>
  <conditionalFormatting sqref="GU56:II56">
    <cfRule type="expression" dxfId="0" priority="253" stopIfTrue="1">
      <formula>MOD(ROW(),2)=0</formula>
    </cfRule>
  </conditionalFormatting>
  <conditionalFormatting sqref="OJ56">
    <cfRule type="expression" dxfId="0" priority="189" stopIfTrue="1">
      <formula>MOD(ROW(),2)=0</formula>
    </cfRule>
  </conditionalFormatting>
  <conditionalFormatting sqref="OU56">
    <cfRule type="expression" dxfId="0" priority="126" stopIfTrue="1">
      <formula>MOD(ROW(),2)=0</formula>
    </cfRule>
  </conditionalFormatting>
  <conditionalFormatting sqref="QQ56:SE56">
    <cfRule type="expression" dxfId="0" priority="252" stopIfTrue="1">
      <formula>MOD(ROW(),2)=0</formula>
    </cfRule>
  </conditionalFormatting>
  <conditionalFormatting sqref="YF56">
    <cfRule type="expression" dxfId="0" priority="188" stopIfTrue="1">
      <formula>MOD(ROW(),2)=0</formula>
    </cfRule>
  </conditionalFormatting>
  <conditionalFormatting sqref="YQ56">
    <cfRule type="expression" dxfId="0" priority="125" stopIfTrue="1">
      <formula>MOD(ROW(),2)=0</formula>
    </cfRule>
  </conditionalFormatting>
  <conditionalFormatting sqref="AAM56:ACA56">
    <cfRule type="expression" dxfId="0" priority="251" stopIfTrue="1">
      <formula>MOD(ROW(),2)=0</formula>
    </cfRule>
  </conditionalFormatting>
  <conditionalFormatting sqref="AIB56">
    <cfRule type="expression" dxfId="0" priority="187" stopIfTrue="1">
      <formula>MOD(ROW(),2)=0</formula>
    </cfRule>
  </conditionalFormatting>
  <conditionalFormatting sqref="AIM56">
    <cfRule type="expression" dxfId="0" priority="124" stopIfTrue="1">
      <formula>MOD(ROW(),2)=0</formula>
    </cfRule>
  </conditionalFormatting>
  <conditionalFormatting sqref="AKI56:ALW56">
    <cfRule type="expression" dxfId="0" priority="250" stopIfTrue="1">
      <formula>MOD(ROW(),2)=0</formula>
    </cfRule>
  </conditionalFormatting>
  <conditionalFormatting sqref="ARX56">
    <cfRule type="expression" dxfId="0" priority="186" stopIfTrue="1">
      <formula>MOD(ROW(),2)=0</formula>
    </cfRule>
  </conditionalFormatting>
  <conditionalFormatting sqref="ASI56">
    <cfRule type="expression" dxfId="0" priority="123" stopIfTrue="1">
      <formula>MOD(ROW(),2)=0</formula>
    </cfRule>
  </conditionalFormatting>
  <conditionalFormatting sqref="AUE56:AVS56">
    <cfRule type="expression" dxfId="0" priority="249" stopIfTrue="1">
      <formula>MOD(ROW(),2)=0</formula>
    </cfRule>
  </conditionalFormatting>
  <conditionalFormatting sqref="BBT56">
    <cfRule type="expression" dxfId="0" priority="185" stopIfTrue="1">
      <formula>MOD(ROW(),2)=0</formula>
    </cfRule>
  </conditionalFormatting>
  <conditionalFormatting sqref="BCE56">
    <cfRule type="expression" dxfId="0" priority="122" stopIfTrue="1">
      <formula>MOD(ROW(),2)=0</formula>
    </cfRule>
  </conditionalFormatting>
  <conditionalFormatting sqref="BEA56:BFO56">
    <cfRule type="expression" dxfId="0" priority="248" stopIfTrue="1">
      <formula>MOD(ROW(),2)=0</formula>
    </cfRule>
  </conditionalFormatting>
  <conditionalFormatting sqref="BLP56">
    <cfRule type="expression" dxfId="0" priority="184" stopIfTrue="1">
      <formula>MOD(ROW(),2)=0</formula>
    </cfRule>
  </conditionalFormatting>
  <conditionalFormatting sqref="BMA56">
    <cfRule type="expression" dxfId="0" priority="121" stopIfTrue="1">
      <formula>MOD(ROW(),2)=0</formula>
    </cfRule>
  </conditionalFormatting>
  <conditionalFormatting sqref="BNW56:BPK56">
    <cfRule type="expression" dxfId="0" priority="247" stopIfTrue="1">
      <formula>MOD(ROW(),2)=0</formula>
    </cfRule>
  </conditionalFormatting>
  <conditionalFormatting sqref="BVL56">
    <cfRule type="expression" dxfId="0" priority="183" stopIfTrue="1">
      <formula>MOD(ROW(),2)=0</formula>
    </cfRule>
  </conditionalFormatting>
  <conditionalFormatting sqref="BVW56">
    <cfRule type="expression" dxfId="0" priority="120" stopIfTrue="1">
      <formula>MOD(ROW(),2)=0</formula>
    </cfRule>
  </conditionalFormatting>
  <conditionalFormatting sqref="BXS56:BZG56">
    <cfRule type="expression" dxfId="0" priority="246" stopIfTrue="1">
      <formula>MOD(ROW(),2)=0</formula>
    </cfRule>
  </conditionalFormatting>
  <conditionalFormatting sqref="CFH56">
    <cfRule type="expression" dxfId="0" priority="182" stopIfTrue="1">
      <formula>MOD(ROW(),2)=0</formula>
    </cfRule>
  </conditionalFormatting>
  <conditionalFormatting sqref="CFS56">
    <cfRule type="expression" dxfId="0" priority="119" stopIfTrue="1">
      <formula>MOD(ROW(),2)=0</formula>
    </cfRule>
  </conditionalFormatting>
  <conditionalFormatting sqref="CHO56:CJC56">
    <cfRule type="expression" dxfId="0" priority="245" stopIfTrue="1">
      <formula>MOD(ROW(),2)=0</formula>
    </cfRule>
  </conditionalFormatting>
  <conditionalFormatting sqref="CPD56">
    <cfRule type="expression" dxfId="0" priority="181" stopIfTrue="1">
      <formula>MOD(ROW(),2)=0</formula>
    </cfRule>
  </conditionalFormatting>
  <conditionalFormatting sqref="CPO56">
    <cfRule type="expression" dxfId="0" priority="118" stopIfTrue="1">
      <formula>MOD(ROW(),2)=0</formula>
    </cfRule>
  </conditionalFormatting>
  <conditionalFormatting sqref="CRK56:CSY56">
    <cfRule type="expression" dxfId="0" priority="244" stopIfTrue="1">
      <formula>MOD(ROW(),2)=0</formula>
    </cfRule>
  </conditionalFormatting>
  <conditionalFormatting sqref="CYZ56">
    <cfRule type="expression" dxfId="0" priority="180" stopIfTrue="1">
      <formula>MOD(ROW(),2)=0</formula>
    </cfRule>
  </conditionalFormatting>
  <conditionalFormatting sqref="CZK56">
    <cfRule type="expression" dxfId="0" priority="117" stopIfTrue="1">
      <formula>MOD(ROW(),2)=0</formula>
    </cfRule>
  </conditionalFormatting>
  <conditionalFormatting sqref="DBG56:DCU56">
    <cfRule type="expression" dxfId="0" priority="243" stopIfTrue="1">
      <formula>MOD(ROW(),2)=0</formula>
    </cfRule>
  </conditionalFormatting>
  <conditionalFormatting sqref="DIV56">
    <cfRule type="expression" dxfId="0" priority="179" stopIfTrue="1">
      <formula>MOD(ROW(),2)=0</formula>
    </cfRule>
  </conditionalFormatting>
  <conditionalFormatting sqref="DJG56">
    <cfRule type="expression" dxfId="0" priority="116" stopIfTrue="1">
      <formula>MOD(ROW(),2)=0</formula>
    </cfRule>
  </conditionalFormatting>
  <conditionalFormatting sqref="DLC56:DMQ56">
    <cfRule type="expression" dxfId="0" priority="242" stopIfTrue="1">
      <formula>MOD(ROW(),2)=0</formula>
    </cfRule>
  </conditionalFormatting>
  <conditionalFormatting sqref="DSR56">
    <cfRule type="expression" dxfId="0" priority="178" stopIfTrue="1">
      <formula>MOD(ROW(),2)=0</formula>
    </cfRule>
  </conditionalFormatting>
  <conditionalFormatting sqref="DTC56">
    <cfRule type="expression" dxfId="0" priority="115" stopIfTrue="1">
      <formula>MOD(ROW(),2)=0</formula>
    </cfRule>
  </conditionalFormatting>
  <conditionalFormatting sqref="DUY56:DWM56">
    <cfRule type="expression" dxfId="0" priority="241" stopIfTrue="1">
      <formula>MOD(ROW(),2)=0</formula>
    </cfRule>
  </conditionalFormatting>
  <conditionalFormatting sqref="ECN56">
    <cfRule type="expression" dxfId="0" priority="177" stopIfTrue="1">
      <formula>MOD(ROW(),2)=0</formula>
    </cfRule>
  </conditionalFormatting>
  <conditionalFormatting sqref="ECY56">
    <cfRule type="expression" dxfId="0" priority="114" stopIfTrue="1">
      <formula>MOD(ROW(),2)=0</formula>
    </cfRule>
  </conditionalFormatting>
  <conditionalFormatting sqref="EEU56:EGI56">
    <cfRule type="expression" dxfId="0" priority="240" stopIfTrue="1">
      <formula>MOD(ROW(),2)=0</formula>
    </cfRule>
  </conditionalFormatting>
  <conditionalFormatting sqref="EMJ56">
    <cfRule type="expression" dxfId="0" priority="176" stopIfTrue="1">
      <formula>MOD(ROW(),2)=0</formula>
    </cfRule>
  </conditionalFormatting>
  <conditionalFormatting sqref="EMU56">
    <cfRule type="expression" dxfId="0" priority="113" stopIfTrue="1">
      <formula>MOD(ROW(),2)=0</formula>
    </cfRule>
  </conditionalFormatting>
  <conditionalFormatting sqref="EOQ56:EQE56">
    <cfRule type="expression" dxfId="0" priority="239" stopIfTrue="1">
      <formula>MOD(ROW(),2)=0</formula>
    </cfRule>
  </conditionalFormatting>
  <conditionalFormatting sqref="EWF56">
    <cfRule type="expression" dxfId="0" priority="175" stopIfTrue="1">
      <formula>MOD(ROW(),2)=0</formula>
    </cfRule>
  </conditionalFormatting>
  <conditionalFormatting sqref="EWQ56">
    <cfRule type="expression" dxfId="0" priority="112" stopIfTrue="1">
      <formula>MOD(ROW(),2)=0</formula>
    </cfRule>
  </conditionalFormatting>
  <conditionalFormatting sqref="EYM56:FAA56">
    <cfRule type="expression" dxfId="0" priority="238" stopIfTrue="1">
      <formula>MOD(ROW(),2)=0</formula>
    </cfRule>
  </conditionalFormatting>
  <conditionalFormatting sqref="FGB56">
    <cfRule type="expression" dxfId="0" priority="174" stopIfTrue="1">
      <formula>MOD(ROW(),2)=0</formula>
    </cfRule>
  </conditionalFormatting>
  <conditionalFormatting sqref="FGM56">
    <cfRule type="expression" dxfId="0" priority="111" stopIfTrue="1">
      <formula>MOD(ROW(),2)=0</formula>
    </cfRule>
  </conditionalFormatting>
  <conditionalFormatting sqref="FII56:FJW56">
    <cfRule type="expression" dxfId="0" priority="237" stopIfTrue="1">
      <formula>MOD(ROW(),2)=0</formula>
    </cfRule>
  </conditionalFormatting>
  <conditionalFormatting sqref="FPX56">
    <cfRule type="expression" dxfId="0" priority="173" stopIfTrue="1">
      <formula>MOD(ROW(),2)=0</formula>
    </cfRule>
  </conditionalFormatting>
  <conditionalFormatting sqref="FQI56">
    <cfRule type="expression" dxfId="0" priority="110" stopIfTrue="1">
      <formula>MOD(ROW(),2)=0</formula>
    </cfRule>
  </conditionalFormatting>
  <conditionalFormatting sqref="FSE56:FTS56">
    <cfRule type="expression" dxfId="0" priority="236" stopIfTrue="1">
      <formula>MOD(ROW(),2)=0</formula>
    </cfRule>
  </conditionalFormatting>
  <conditionalFormatting sqref="FZT56">
    <cfRule type="expression" dxfId="0" priority="172" stopIfTrue="1">
      <formula>MOD(ROW(),2)=0</formula>
    </cfRule>
  </conditionalFormatting>
  <conditionalFormatting sqref="GAE56">
    <cfRule type="expression" dxfId="0" priority="109" stopIfTrue="1">
      <formula>MOD(ROW(),2)=0</formula>
    </cfRule>
  </conditionalFormatting>
  <conditionalFormatting sqref="GCA56:GDO56">
    <cfRule type="expression" dxfId="0" priority="235" stopIfTrue="1">
      <formula>MOD(ROW(),2)=0</formula>
    </cfRule>
  </conditionalFormatting>
  <conditionalFormatting sqref="GJP56">
    <cfRule type="expression" dxfId="0" priority="171" stopIfTrue="1">
      <formula>MOD(ROW(),2)=0</formula>
    </cfRule>
  </conditionalFormatting>
  <conditionalFormatting sqref="GKA56">
    <cfRule type="expression" dxfId="0" priority="108" stopIfTrue="1">
      <formula>MOD(ROW(),2)=0</formula>
    </cfRule>
  </conditionalFormatting>
  <conditionalFormatting sqref="GLW56:GNK56">
    <cfRule type="expression" dxfId="0" priority="234" stopIfTrue="1">
      <formula>MOD(ROW(),2)=0</formula>
    </cfRule>
  </conditionalFormatting>
  <conditionalFormatting sqref="GTL56">
    <cfRule type="expression" dxfId="0" priority="170" stopIfTrue="1">
      <formula>MOD(ROW(),2)=0</formula>
    </cfRule>
  </conditionalFormatting>
  <conditionalFormatting sqref="GTW56">
    <cfRule type="expression" dxfId="0" priority="107" stopIfTrue="1">
      <formula>MOD(ROW(),2)=0</formula>
    </cfRule>
  </conditionalFormatting>
  <conditionalFormatting sqref="GVS56:GXG56">
    <cfRule type="expression" dxfId="0" priority="233" stopIfTrue="1">
      <formula>MOD(ROW(),2)=0</formula>
    </cfRule>
  </conditionalFormatting>
  <conditionalFormatting sqref="HDH56">
    <cfRule type="expression" dxfId="0" priority="169" stopIfTrue="1">
      <formula>MOD(ROW(),2)=0</formula>
    </cfRule>
  </conditionalFormatting>
  <conditionalFormatting sqref="HDS56">
    <cfRule type="expression" dxfId="0" priority="106" stopIfTrue="1">
      <formula>MOD(ROW(),2)=0</formula>
    </cfRule>
  </conditionalFormatting>
  <conditionalFormatting sqref="HFO56:HHC56">
    <cfRule type="expression" dxfId="0" priority="232" stopIfTrue="1">
      <formula>MOD(ROW(),2)=0</formula>
    </cfRule>
  </conditionalFormatting>
  <conditionalFormatting sqref="HND56">
    <cfRule type="expression" dxfId="0" priority="168" stopIfTrue="1">
      <formula>MOD(ROW(),2)=0</formula>
    </cfRule>
  </conditionalFormatting>
  <conditionalFormatting sqref="HNO56">
    <cfRule type="expression" dxfId="0" priority="105" stopIfTrue="1">
      <formula>MOD(ROW(),2)=0</formula>
    </cfRule>
  </conditionalFormatting>
  <conditionalFormatting sqref="HPK56:HQY56">
    <cfRule type="expression" dxfId="0" priority="231" stopIfTrue="1">
      <formula>MOD(ROW(),2)=0</formula>
    </cfRule>
  </conditionalFormatting>
  <conditionalFormatting sqref="HWZ56">
    <cfRule type="expression" dxfId="0" priority="167" stopIfTrue="1">
      <formula>MOD(ROW(),2)=0</formula>
    </cfRule>
  </conditionalFormatting>
  <conditionalFormatting sqref="HXK56">
    <cfRule type="expression" dxfId="0" priority="104" stopIfTrue="1">
      <formula>MOD(ROW(),2)=0</formula>
    </cfRule>
  </conditionalFormatting>
  <conditionalFormatting sqref="HZG56:IAU56">
    <cfRule type="expression" dxfId="0" priority="230" stopIfTrue="1">
      <formula>MOD(ROW(),2)=0</formula>
    </cfRule>
  </conditionalFormatting>
  <conditionalFormatting sqref="IGV56">
    <cfRule type="expression" dxfId="0" priority="166" stopIfTrue="1">
      <formula>MOD(ROW(),2)=0</formula>
    </cfRule>
  </conditionalFormatting>
  <conditionalFormatting sqref="IHG56">
    <cfRule type="expression" dxfId="0" priority="103" stopIfTrue="1">
      <formula>MOD(ROW(),2)=0</formula>
    </cfRule>
  </conditionalFormatting>
  <conditionalFormatting sqref="IJC56:IKQ56">
    <cfRule type="expression" dxfId="0" priority="229" stopIfTrue="1">
      <formula>MOD(ROW(),2)=0</formula>
    </cfRule>
  </conditionalFormatting>
  <conditionalFormatting sqref="IQR56">
    <cfRule type="expression" dxfId="0" priority="165" stopIfTrue="1">
      <formula>MOD(ROW(),2)=0</formula>
    </cfRule>
  </conditionalFormatting>
  <conditionalFormatting sqref="IRC56">
    <cfRule type="expression" dxfId="0" priority="102" stopIfTrue="1">
      <formula>MOD(ROW(),2)=0</formula>
    </cfRule>
  </conditionalFormatting>
  <conditionalFormatting sqref="ISY56:IUM56">
    <cfRule type="expression" dxfId="0" priority="228" stopIfTrue="1">
      <formula>MOD(ROW(),2)=0</formula>
    </cfRule>
  </conditionalFormatting>
  <conditionalFormatting sqref="JAN56">
    <cfRule type="expression" dxfId="0" priority="164" stopIfTrue="1">
      <formula>MOD(ROW(),2)=0</formula>
    </cfRule>
  </conditionalFormatting>
  <conditionalFormatting sqref="JAY56">
    <cfRule type="expression" dxfId="0" priority="101" stopIfTrue="1">
      <formula>MOD(ROW(),2)=0</formula>
    </cfRule>
  </conditionalFormatting>
  <conditionalFormatting sqref="JCU56:JEI56">
    <cfRule type="expression" dxfId="0" priority="227" stopIfTrue="1">
      <formula>MOD(ROW(),2)=0</formula>
    </cfRule>
  </conditionalFormatting>
  <conditionalFormatting sqref="JKJ56">
    <cfRule type="expression" dxfId="0" priority="163" stopIfTrue="1">
      <formula>MOD(ROW(),2)=0</formula>
    </cfRule>
  </conditionalFormatting>
  <conditionalFormatting sqref="JKU56">
    <cfRule type="expression" dxfId="0" priority="100" stopIfTrue="1">
      <formula>MOD(ROW(),2)=0</formula>
    </cfRule>
  </conditionalFormatting>
  <conditionalFormatting sqref="JMQ56:JOE56">
    <cfRule type="expression" dxfId="0" priority="226" stopIfTrue="1">
      <formula>MOD(ROW(),2)=0</formula>
    </cfRule>
  </conditionalFormatting>
  <conditionalFormatting sqref="JUF56">
    <cfRule type="expression" dxfId="0" priority="162" stopIfTrue="1">
      <formula>MOD(ROW(),2)=0</formula>
    </cfRule>
  </conditionalFormatting>
  <conditionalFormatting sqref="JUQ56">
    <cfRule type="expression" dxfId="0" priority="99" stopIfTrue="1">
      <formula>MOD(ROW(),2)=0</formula>
    </cfRule>
  </conditionalFormatting>
  <conditionalFormatting sqref="JWM56:JYA56">
    <cfRule type="expression" dxfId="0" priority="225" stopIfTrue="1">
      <formula>MOD(ROW(),2)=0</formula>
    </cfRule>
  </conditionalFormatting>
  <conditionalFormatting sqref="KEB56">
    <cfRule type="expression" dxfId="0" priority="161" stopIfTrue="1">
      <formula>MOD(ROW(),2)=0</formula>
    </cfRule>
  </conditionalFormatting>
  <conditionalFormatting sqref="KEM56">
    <cfRule type="expression" dxfId="0" priority="98" stopIfTrue="1">
      <formula>MOD(ROW(),2)=0</formula>
    </cfRule>
  </conditionalFormatting>
  <conditionalFormatting sqref="KGI56:KHW56">
    <cfRule type="expression" dxfId="0" priority="224" stopIfTrue="1">
      <formula>MOD(ROW(),2)=0</formula>
    </cfRule>
  </conditionalFormatting>
  <conditionalFormatting sqref="KNX56">
    <cfRule type="expression" dxfId="0" priority="160" stopIfTrue="1">
      <formula>MOD(ROW(),2)=0</formula>
    </cfRule>
  </conditionalFormatting>
  <conditionalFormatting sqref="KOI56">
    <cfRule type="expression" dxfId="0" priority="97" stopIfTrue="1">
      <formula>MOD(ROW(),2)=0</formula>
    </cfRule>
  </conditionalFormatting>
  <conditionalFormatting sqref="KQE56:KRS56">
    <cfRule type="expression" dxfId="0" priority="223" stopIfTrue="1">
      <formula>MOD(ROW(),2)=0</formula>
    </cfRule>
  </conditionalFormatting>
  <conditionalFormatting sqref="KXT56">
    <cfRule type="expression" dxfId="0" priority="159" stopIfTrue="1">
      <formula>MOD(ROW(),2)=0</formula>
    </cfRule>
  </conditionalFormatting>
  <conditionalFormatting sqref="KYE56">
    <cfRule type="expression" dxfId="0" priority="96" stopIfTrue="1">
      <formula>MOD(ROW(),2)=0</formula>
    </cfRule>
  </conditionalFormatting>
  <conditionalFormatting sqref="LAA56:LBO56">
    <cfRule type="expression" dxfId="0" priority="222" stopIfTrue="1">
      <formula>MOD(ROW(),2)=0</formula>
    </cfRule>
  </conditionalFormatting>
  <conditionalFormatting sqref="LHP56">
    <cfRule type="expression" dxfId="0" priority="158" stopIfTrue="1">
      <formula>MOD(ROW(),2)=0</formula>
    </cfRule>
  </conditionalFormatting>
  <conditionalFormatting sqref="LIA56">
    <cfRule type="expression" dxfId="0" priority="95" stopIfTrue="1">
      <formula>MOD(ROW(),2)=0</formula>
    </cfRule>
  </conditionalFormatting>
  <conditionalFormatting sqref="LJW56:LLK56">
    <cfRule type="expression" dxfId="0" priority="221" stopIfTrue="1">
      <formula>MOD(ROW(),2)=0</formula>
    </cfRule>
  </conditionalFormatting>
  <conditionalFormatting sqref="LRL56">
    <cfRule type="expression" dxfId="0" priority="157" stopIfTrue="1">
      <formula>MOD(ROW(),2)=0</formula>
    </cfRule>
  </conditionalFormatting>
  <conditionalFormatting sqref="LRW56">
    <cfRule type="expression" dxfId="0" priority="94" stopIfTrue="1">
      <formula>MOD(ROW(),2)=0</formula>
    </cfRule>
  </conditionalFormatting>
  <conditionalFormatting sqref="LTS56:LVG56">
    <cfRule type="expression" dxfId="0" priority="220" stopIfTrue="1">
      <formula>MOD(ROW(),2)=0</formula>
    </cfRule>
  </conditionalFormatting>
  <conditionalFormatting sqref="MBH56">
    <cfRule type="expression" dxfId="0" priority="156" stopIfTrue="1">
      <formula>MOD(ROW(),2)=0</formula>
    </cfRule>
  </conditionalFormatting>
  <conditionalFormatting sqref="MBS56">
    <cfRule type="expression" dxfId="0" priority="93" stopIfTrue="1">
      <formula>MOD(ROW(),2)=0</formula>
    </cfRule>
  </conditionalFormatting>
  <conditionalFormatting sqref="MDO56:MFC56">
    <cfRule type="expression" dxfId="0" priority="219" stopIfTrue="1">
      <formula>MOD(ROW(),2)=0</formula>
    </cfRule>
  </conditionalFormatting>
  <conditionalFormatting sqref="MLD56">
    <cfRule type="expression" dxfId="0" priority="155" stopIfTrue="1">
      <formula>MOD(ROW(),2)=0</formula>
    </cfRule>
  </conditionalFormatting>
  <conditionalFormatting sqref="MLO56">
    <cfRule type="expression" dxfId="0" priority="92" stopIfTrue="1">
      <formula>MOD(ROW(),2)=0</formula>
    </cfRule>
  </conditionalFormatting>
  <conditionalFormatting sqref="MNK56:MOY56">
    <cfRule type="expression" dxfId="0" priority="218" stopIfTrue="1">
      <formula>MOD(ROW(),2)=0</formula>
    </cfRule>
  </conditionalFormatting>
  <conditionalFormatting sqref="MUZ56">
    <cfRule type="expression" dxfId="0" priority="154" stopIfTrue="1">
      <formula>MOD(ROW(),2)=0</formula>
    </cfRule>
  </conditionalFormatting>
  <conditionalFormatting sqref="MVK56">
    <cfRule type="expression" dxfId="0" priority="91" stopIfTrue="1">
      <formula>MOD(ROW(),2)=0</formula>
    </cfRule>
  </conditionalFormatting>
  <conditionalFormatting sqref="MXG56:MYU56">
    <cfRule type="expression" dxfId="0" priority="217" stopIfTrue="1">
      <formula>MOD(ROW(),2)=0</formula>
    </cfRule>
  </conditionalFormatting>
  <conditionalFormatting sqref="NEV56">
    <cfRule type="expression" dxfId="0" priority="153" stopIfTrue="1">
      <formula>MOD(ROW(),2)=0</formula>
    </cfRule>
  </conditionalFormatting>
  <conditionalFormatting sqref="NFG56">
    <cfRule type="expression" dxfId="0" priority="90" stopIfTrue="1">
      <formula>MOD(ROW(),2)=0</formula>
    </cfRule>
  </conditionalFormatting>
  <conditionalFormatting sqref="NHC56:NIQ56">
    <cfRule type="expression" dxfId="0" priority="216" stopIfTrue="1">
      <formula>MOD(ROW(),2)=0</formula>
    </cfRule>
  </conditionalFormatting>
  <conditionalFormatting sqref="NOR56">
    <cfRule type="expression" dxfId="0" priority="152" stopIfTrue="1">
      <formula>MOD(ROW(),2)=0</formula>
    </cfRule>
  </conditionalFormatting>
  <conditionalFormatting sqref="NPC56">
    <cfRule type="expression" dxfId="0" priority="89" stopIfTrue="1">
      <formula>MOD(ROW(),2)=0</formula>
    </cfRule>
  </conditionalFormatting>
  <conditionalFormatting sqref="NQY56:NSM56">
    <cfRule type="expression" dxfId="0" priority="215" stopIfTrue="1">
      <formula>MOD(ROW(),2)=0</formula>
    </cfRule>
  </conditionalFormatting>
  <conditionalFormatting sqref="NYN56">
    <cfRule type="expression" dxfId="0" priority="151" stopIfTrue="1">
      <formula>MOD(ROW(),2)=0</formula>
    </cfRule>
  </conditionalFormatting>
  <conditionalFormatting sqref="NYY56">
    <cfRule type="expression" dxfId="0" priority="88" stopIfTrue="1">
      <formula>MOD(ROW(),2)=0</formula>
    </cfRule>
  </conditionalFormatting>
  <conditionalFormatting sqref="OAU56:OCI56">
    <cfRule type="expression" dxfId="0" priority="214" stopIfTrue="1">
      <formula>MOD(ROW(),2)=0</formula>
    </cfRule>
  </conditionalFormatting>
  <conditionalFormatting sqref="OIJ56">
    <cfRule type="expression" dxfId="0" priority="150" stopIfTrue="1">
      <formula>MOD(ROW(),2)=0</formula>
    </cfRule>
  </conditionalFormatting>
  <conditionalFormatting sqref="OIU56">
    <cfRule type="expression" dxfId="0" priority="87" stopIfTrue="1">
      <formula>MOD(ROW(),2)=0</formula>
    </cfRule>
  </conditionalFormatting>
  <conditionalFormatting sqref="OKQ56:OME56">
    <cfRule type="expression" dxfId="0" priority="213" stopIfTrue="1">
      <formula>MOD(ROW(),2)=0</formula>
    </cfRule>
  </conditionalFormatting>
  <conditionalFormatting sqref="OSF56">
    <cfRule type="expression" dxfId="0" priority="149" stopIfTrue="1">
      <formula>MOD(ROW(),2)=0</formula>
    </cfRule>
  </conditionalFormatting>
  <conditionalFormatting sqref="OSQ56">
    <cfRule type="expression" dxfId="0" priority="86" stopIfTrue="1">
      <formula>MOD(ROW(),2)=0</formula>
    </cfRule>
  </conditionalFormatting>
  <conditionalFormatting sqref="OUM56:OWA56">
    <cfRule type="expression" dxfId="0" priority="212" stopIfTrue="1">
      <formula>MOD(ROW(),2)=0</formula>
    </cfRule>
  </conditionalFormatting>
  <conditionalFormatting sqref="PCB56">
    <cfRule type="expression" dxfId="0" priority="148" stopIfTrue="1">
      <formula>MOD(ROW(),2)=0</formula>
    </cfRule>
  </conditionalFormatting>
  <conditionalFormatting sqref="PCM56">
    <cfRule type="expression" dxfId="0" priority="85" stopIfTrue="1">
      <formula>MOD(ROW(),2)=0</formula>
    </cfRule>
  </conditionalFormatting>
  <conditionalFormatting sqref="PEI56:PFW56">
    <cfRule type="expression" dxfId="0" priority="211" stopIfTrue="1">
      <formula>MOD(ROW(),2)=0</formula>
    </cfRule>
  </conditionalFormatting>
  <conditionalFormatting sqref="PLX56">
    <cfRule type="expression" dxfId="0" priority="147" stopIfTrue="1">
      <formula>MOD(ROW(),2)=0</formula>
    </cfRule>
  </conditionalFormatting>
  <conditionalFormatting sqref="PMI56">
    <cfRule type="expression" dxfId="0" priority="84" stopIfTrue="1">
      <formula>MOD(ROW(),2)=0</formula>
    </cfRule>
  </conditionalFormatting>
  <conditionalFormatting sqref="POE56:PPS56">
    <cfRule type="expression" dxfId="0" priority="210" stopIfTrue="1">
      <formula>MOD(ROW(),2)=0</formula>
    </cfRule>
  </conditionalFormatting>
  <conditionalFormatting sqref="PVT56">
    <cfRule type="expression" dxfId="0" priority="146" stopIfTrue="1">
      <formula>MOD(ROW(),2)=0</formula>
    </cfRule>
  </conditionalFormatting>
  <conditionalFormatting sqref="PWE56">
    <cfRule type="expression" dxfId="0" priority="83" stopIfTrue="1">
      <formula>MOD(ROW(),2)=0</formula>
    </cfRule>
  </conditionalFormatting>
  <conditionalFormatting sqref="PYA56:PZO56">
    <cfRule type="expression" dxfId="0" priority="209" stopIfTrue="1">
      <formula>MOD(ROW(),2)=0</formula>
    </cfRule>
  </conditionalFormatting>
  <conditionalFormatting sqref="QFP56">
    <cfRule type="expression" dxfId="0" priority="145" stopIfTrue="1">
      <formula>MOD(ROW(),2)=0</formula>
    </cfRule>
  </conditionalFormatting>
  <conditionalFormatting sqref="QGA56">
    <cfRule type="expression" dxfId="0" priority="82" stopIfTrue="1">
      <formula>MOD(ROW(),2)=0</formula>
    </cfRule>
  </conditionalFormatting>
  <conditionalFormatting sqref="QHW56:QJK56">
    <cfRule type="expression" dxfId="0" priority="208" stopIfTrue="1">
      <formula>MOD(ROW(),2)=0</formula>
    </cfRule>
  </conditionalFormatting>
  <conditionalFormatting sqref="QPL56">
    <cfRule type="expression" dxfId="0" priority="144" stopIfTrue="1">
      <formula>MOD(ROW(),2)=0</formula>
    </cfRule>
  </conditionalFormatting>
  <conditionalFormatting sqref="QPW56">
    <cfRule type="expression" dxfId="0" priority="81" stopIfTrue="1">
      <formula>MOD(ROW(),2)=0</formula>
    </cfRule>
  </conditionalFormatting>
  <conditionalFormatting sqref="QRS56:QTG56">
    <cfRule type="expression" dxfId="0" priority="207" stopIfTrue="1">
      <formula>MOD(ROW(),2)=0</formula>
    </cfRule>
  </conditionalFormatting>
  <conditionalFormatting sqref="QZH56">
    <cfRule type="expression" dxfId="0" priority="143" stopIfTrue="1">
      <formula>MOD(ROW(),2)=0</formula>
    </cfRule>
  </conditionalFormatting>
  <conditionalFormatting sqref="QZS56">
    <cfRule type="expression" dxfId="0" priority="80" stopIfTrue="1">
      <formula>MOD(ROW(),2)=0</formula>
    </cfRule>
  </conditionalFormatting>
  <conditionalFormatting sqref="RBO56:RDC56">
    <cfRule type="expression" dxfId="0" priority="206" stopIfTrue="1">
      <formula>MOD(ROW(),2)=0</formula>
    </cfRule>
  </conditionalFormatting>
  <conditionalFormatting sqref="RJD56">
    <cfRule type="expression" dxfId="0" priority="142" stopIfTrue="1">
      <formula>MOD(ROW(),2)=0</formula>
    </cfRule>
  </conditionalFormatting>
  <conditionalFormatting sqref="RJO56">
    <cfRule type="expression" dxfId="0" priority="79" stopIfTrue="1">
      <formula>MOD(ROW(),2)=0</formula>
    </cfRule>
  </conditionalFormatting>
  <conditionalFormatting sqref="RLK56:RMY56">
    <cfRule type="expression" dxfId="0" priority="205" stopIfTrue="1">
      <formula>MOD(ROW(),2)=0</formula>
    </cfRule>
  </conditionalFormatting>
  <conditionalFormatting sqref="RSZ56">
    <cfRule type="expression" dxfId="0" priority="141" stopIfTrue="1">
      <formula>MOD(ROW(),2)=0</formula>
    </cfRule>
  </conditionalFormatting>
  <conditionalFormatting sqref="RTK56">
    <cfRule type="expression" dxfId="0" priority="78" stopIfTrue="1">
      <formula>MOD(ROW(),2)=0</formula>
    </cfRule>
  </conditionalFormatting>
  <conditionalFormatting sqref="RVG56:RWU56">
    <cfRule type="expression" dxfId="0" priority="204" stopIfTrue="1">
      <formula>MOD(ROW(),2)=0</formula>
    </cfRule>
  </conditionalFormatting>
  <conditionalFormatting sqref="SCV56">
    <cfRule type="expression" dxfId="0" priority="140" stopIfTrue="1">
      <formula>MOD(ROW(),2)=0</formula>
    </cfRule>
  </conditionalFormatting>
  <conditionalFormatting sqref="SDG56">
    <cfRule type="expression" dxfId="0" priority="77" stopIfTrue="1">
      <formula>MOD(ROW(),2)=0</formula>
    </cfRule>
  </conditionalFormatting>
  <conditionalFormatting sqref="SFC56:SGQ56">
    <cfRule type="expression" dxfId="0" priority="203" stopIfTrue="1">
      <formula>MOD(ROW(),2)=0</formula>
    </cfRule>
  </conditionalFormatting>
  <conditionalFormatting sqref="SMR56">
    <cfRule type="expression" dxfId="0" priority="139" stopIfTrue="1">
      <formula>MOD(ROW(),2)=0</formula>
    </cfRule>
  </conditionalFormatting>
  <conditionalFormatting sqref="SNC56">
    <cfRule type="expression" dxfId="0" priority="76" stopIfTrue="1">
      <formula>MOD(ROW(),2)=0</formula>
    </cfRule>
  </conditionalFormatting>
  <conditionalFormatting sqref="SOY56:SQM56">
    <cfRule type="expression" dxfId="0" priority="202" stopIfTrue="1">
      <formula>MOD(ROW(),2)=0</formula>
    </cfRule>
  </conditionalFormatting>
  <conditionalFormatting sqref="SWN56">
    <cfRule type="expression" dxfId="0" priority="138" stopIfTrue="1">
      <formula>MOD(ROW(),2)=0</formula>
    </cfRule>
  </conditionalFormatting>
  <conditionalFormatting sqref="SWY56">
    <cfRule type="expression" dxfId="0" priority="75" stopIfTrue="1">
      <formula>MOD(ROW(),2)=0</formula>
    </cfRule>
  </conditionalFormatting>
  <conditionalFormatting sqref="SYU56:TAI56">
    <cfRule type="expression" dxfId="0" priority="201" stopIfTrue="1">
      <formula>MOD(ROW(),2)=0</formula>
    </cfRule>
  </conditionalFormatting>
  <conditionalFormatting sqref="TGJ56">
    <cfRule type="expression" dxfId="0" priority="137" stopIfTrue="1">
      <formula>MOD(ROW(),2)=0</formula>
    </cfRule>
  </conditionalFormatting>
  <conditionalFormatting sqref="TGU56">
    <cfRule type="expression" dxfId="0" priority="74" stopIfTrue="1">
      <formula>MOD(ROW(),2)=0</formula>
    </cfRule>
  </conditionalFormatting>
  <conditionalFormatting sqref="TIQ56:TKE56">
    <cfRule type="expression" dxfId="0" priority="200" stopIfTrue="1">
      <formula>MOD(ROW(),2)=0</formula>
    </cfRule>
  </conditionalFormatting>
  <conditionalFormatting sqref="TQF56">
    <cfRule type="expression" dxfId="0" priority="136" stopIfTrue="1">
      <formula>MOD(ROW(),2)=0</formula>
    </cfRule>
  </conditionalFormatting>
  <conditionalFormatting sqref="TQQ56">
    <cfRule type="expression" dxfId="0" priority="73" stopIfTrue="1">
      <formula>MOD(ROW(),2)=0</formula>
    </cfRule>
  </conditionalFormatting>
  <conditionalFormatting sqref="TSM56:TUA56">
    <cfRule type="expression" dxfId="0" priority="199" stopIfTrue="1">
      <formula>MOD(ROW(),2)=0</formula>
    </cfRule>
  </conditionalFormatting>
  <conditionalFormatting sqref="UAB56">
    <cfRule type="expression" dxfId="0" priority="135" stopIfTrue="1">
      <formula>MOD(ROW(),2)=0</formula>
    </cfRule>
  </conditionalFormatting>
  <conditionalFormatting sqref="UAM56">
    <cfRule type="expression" dxfId="0" priority="72" stopIfTrue="1">
      <formula>MOD(ROW(),2)=0</formula>
    </cfRule>
  </conditionalFormatting>
  <conditionalFormatting sqref="UCI56:UDW56">
    <cfRule type="expression" dxfId="0" priority="198" stopIfTrue="1">
      <formula>MOD(ROW(),2)=0</formula>
    </cfRule>
  </conditionalFormatting>
  <conditionalFormatting sqref="UJX56">
    <cfRule type="expression" dxfId="0" priority="134" stopIfTrue="1">
      <formula>MOD(ROW(),2)=0</formula>
    </cfRule>
  </conditionalFormatting>
  <conditionalFormatting sqref="UKI56">
    <cfRule type="expression" dxfId="0" priority="71" stopIfTrue="1">
      <formula>MOD(ROW(),2)=0</formula>
    </cfRule>
  </conditionalFormatting>
  <conditionalFormatting sqref="UME56:UNS56">
    <cfRule type="expression" dxfId="0" priority="197" stopIfTrue="1">
      <formula>MOD(ROW(),2)=0</formula>
    </cfRule>
  </conditionalFormatting>
  <conditionalFormatting sqref="UTT56">
    <cfRule type="expression" dxfId="0" priority="133" stopIfTrue="1">
      <formula>MOD(ROW(),2)=0</formula>
    </cfRule>
  </conditionalFormatting>
  <conditionalFormatting sqref="UUE56">
    <cfRule type="expression" dxfId="0" priority="70" stopIfTrue="1">
      <formula>MOD(ROW(),2)=0</formula>
    </cfRule>
  </conditionalFormatting>
  <conditionalFormatting sqref="UWA56:UXO56">
    <cfRule type="expression" dxfId="0" priority="196" stopIfTrue="1">
      <formula>MOD(ROW(),2)=0</formula>
    </cfRule>
  </conditionalFormatting>
  <conditionalFormatting sqref="VDP56">
    <cfRule type="expression" dxfId="0" priority="132" stopIfTrue="1">
      <formula>MOD(ROW(),2)=0</formula>
    </cfRule>
  </conditionalFormatting>
  <conditionalFormatting sqref="VEA56">
    <cfRule type="expression" dxfId="0" priority="69" stopIfTrue="1">
      <formula>MOD(ROW(),2)=0</formula>
    </cfRule>
  </conditionalFormatting>
  <conditionalFormatting sqref="VFW56:VHK56">
    <cfRule type="expression" dxfId="0" priority="195" stopIfTrue="1">
      <formula>MOD(ROW(),2)=0</formula>
    </cfRule>
  </conditionalFormatting>
  <conditionalFormatting sqref="VNL56">
    <cfRule type="expression" dxfId="0" priority="131" stopIfTrue="1">
      <formula>MOD(ROW(),2)=0</formula>
    </cfRule>
  </conditionalFormatting>
  <conditionalFormatting sqref="VNW56">
    <cfRule type="expression" dxfId="0" priority="68" stopIfTrue="1">
      <formula>MOD(ROW(),2)=0</formula>
    </cfRule>
  </conditionalFormatting>
  <conditionalFormatting sqref="VPS56:VRG56">
    <cfRule type="expression" dxfId="0" priority="194" stopIfTrue="1">
      <formula>MOD(ROW(),2)=0</formula>
    </cfRule>
  </conditionalFormatting>
  <conditionalFormatting sqref="VXH56">
    <cfRule type="expression" dxfId="0" priority="130" stopIfTrue="1">
      <formula>MOD(ROW(),2)=0</formula>
    </cfRule>
  </conditionalFormatting>
  <conditionalFormatting sqref="VXS56">
    <cfRule type="expression" dxfId="0" priority="67" stopIfTrue="1">
      <formula>MOD(ROW(),2)=0</formula>
    </cfRule>
  </conditionalFormatting>
  <conditionalFormatting sqref="VZO56:WBC56">
    <cfRule type="expression" dxfId="0" priority="193" stopIfTrue="1">
      <formula>MOD(ROW(),2)=0</formula>
    </cfRule>
  </conditionalFormatting>
  <conditionalFormatting sqref="WHD56">
    <cfRule type="expression" dxfId="0" priority="129" stopIfTrue="1">
      <formula>MOD(ROW(),2)=0</formula>
    </cfRule>
  </conditionalFormatting>
  <conditionalFormatting sqref="WHO56">
    <cfRule type="expression" dxfId="0" priority="66" stopIfTrue="1">
      <formula>MOD(ROW(),2)=0</formula>
    </cfRule>
  </conditionalFormatting>
  <conditionalFormatting sqref="WJK56:WKY56">
    <cfRule type="expression" dxfId="0" priority="192" stopIfTrue="1">
      <formula>MOD(ROW(),2)=0</formula>
    </cfRule>
  </conditionalFormatting>
  <conditionalFormatting sqref="WQZ56">
    <cfRule type="expression" dxfId="0" priority="128" stopIfTrue="1">
      <formula>MOD(ROW(),2)=0</formula>
    </cfRule>
  </conditionalFormatting>
  <conditionalFormatting sqref="WRK56">
    <cfRule type="expression" dxfId="0" priority="65" stopIfTrue="1">
      <formula>MOD(ROW(),2)=0</formula>
    </cfRule>
  </conditionalFormatting>
  <conditionalFormatting sqref="WTG56:WUU56">
    <cfRule type="expression" dxfId="0" priority="191" stopIfTrue="1">
      <formula>MOD(ROW(),2)=0</formula>
    </cfRule>
  </conditionalFormatting>
  <conditionalFormatting sqref="H61">
    <cfRule type="expression" dxfId="0" priority="33" stopIfTrue="1">
      <formula>MOD(ROW(),2)=0</formula>
    </cfRule>
  </conditionalFormatting>
  <conditionalFormatting sqref="B62">
    <cfRule type="expression" dxfId="0" priority="1633" stopIfTrue="1">
      <formula>MOD(ROW(),2)=0</formula>
    </cfRule>
  </conditionalFormatting>
  <conditionalFormatting sqref="D62">
    <cfRule type="expression" dxfId="0" priority="1117" stopIfTrue="1">
      <formula>MOD(ROW(),2)=0</formula>
    </cfRule>
  </conditionalFormatting>
  <conditionalFormatting sqref="E62">
    <cfRule type="expression" dxfId="0" priority="1127" stopIfTrue="1">
      <formula>MOD(ROW(),2)=0</formula>
    </cfRule>
  </conditionalFormatting>
  <conditionalFormatting sqref="H62">
    <cfRule type="expression" dxfId="0" priority="31" stopIfTrue="1">
      <formula>MOD(ROW(),2)=0</formula>
    </cfRule>
  </conditionalFormatting>
  <conditionalFormatting sqref="M62">
    <cfRule type="expression" dxfId="0" priority="1125" stopIfTrue="1">
      <formula>MOD(ROW(),2)=0</formula>
    </cfRule>
  </conditionalFormatting>
  <conditionalFormatting sqref="EN62">
    <cfRule type="expression" dxfId="0" priority="1379" stopIfTrue="1">
      <formula>MOD(ROW(),2)=0</formula>
    </cfRule>
  </conditionalFormatting>
  <conditionalFormatting sqref="EY62">
    <cfRule type="expression" dxfId="0" priority="1253" stopIfTrue="1">
      <formula>MOD(ROW(),2)=0</formula>
    </cfRule>
  </conditionalFormatting>
  <conditionalFormatting sqref="GU62:II62">
    <cfRule type="expression" dxfId="0" priority="1505" stopIfTrue="1">
      <formula>MOD(ROW(),2)=0</formula>
    </cfRule>
  </conditionalFormatting>
  <conditionalFormatting sqref="OJ62">
    <cfRule type="expression" dxfId="0" priority="1377" stopIfTrue="1">
      <formula>MOD(ROW(),2)=0</formula>
    </cfRule>
  </conditionalFormatting>
  <conditionalFormatting sqref="OU62">
    <cfRule type="expression" dxfId="0" priority="1251" stopIfTrue="1">
      <formula>MOD(ROW(),2)=0</formula>
    </cfRule>
  </conditionalFormatting>
  <conditionalFormatting sqref="QQ62:SE62">
    <cfRule type="expression" dxfId="0" priority="1503" stopIfTrue="1">
      <formula>MOD(ROW(),2)=0</formula>
    </cfRule>
  </conditionalFormatting>
  <conditionalFormatting sqref="YF62">
    <cfRule type="expression" dxfId="0" priority="1375" stopIfTrue="1">
      <formula>MOD(ROW(),2)=0</formula>
    </cfRule>
  </conditionalFormatting>
  <conditionalFormatting sqref="YQ62">
    <cfRule type="expression" dxfId="0" priority="1249" stopIfTrue="1">
      <formula>MOD(ROW(),2)=0</formula>
    </cfRule>
  </conditionalFormatting>
  <conditionalFormatting sqref="AAM62:ACA62">
    <cfRule type="expression" dxfId="0" priority="1501" stopIfTrue="1">
      <formula>MOD(ROW(),2)=0</formula>
    </cfRule>
  </conditionalFormatting>
  <conditionalFormatting sqref="AIB62">
    <cfRule type="expression" dxfId="0" priority="1373" stopIfTrue="1">
      <formula>MOD(ROW(),2)=0</formula>
    </cfRule>
  </conditionalFormatting>
  <conditionalFormatting sqref="AIM62">
    <cfRule type="expression" dxfId="0" priority="1247" stopIfTrue="1">
      <formula>MOD(ROW(),2)=0</formula>
    </cfRule>
  </conditionalFormatting>
  <conditionalFormatting sqref="AKI62:ALW62">
    <cfRule type="expression" dxfId="0" priority="1499" stopIfTrue="1">
      <formula>MOD(ROW(),2)=0</formula>
    </cfRule>
  </conditionalFormatting>
  <conditionalFormatting sqref="ARX62">
    <cfRule type="expression" dxfId="0" priority="1371" stopIfTrue="1">
      <formula>MOD(ROW(),2)=0</formula>
    </cfRule>
  </conditionalFormatting>
  <conditionalFormatting sqref="ASI62">
    <cfRule type="expression" dxfId="0" priority="1245" stopIfTrue="1">
      <formula>MOD(ROW(),2)=0</formula>
    </cfRule>
  </conditionalFormatting>
  <conditionalFormatting sqref="AUE62:AVS62">
    <cfRule type="expression" dxfId="0" priority="1497" stopIfTrue="1">
      <formula>MOD(ROW(),2)=0</formula>
    </cfRule>
  </conditionalFormatting>
  <conditionalFormatting sqref="BBT62">
    <cfRule type="expression" dxfId="0" priority="1369" stopIfTrue="1">
      <formula>MOD(ROW(),2)=0</formula>
    </cfRule>
  </conditionalFormatting>
  <conditionalFormatting sqref="BCE62">
    <cfRule type="expression" dxfId="0" priority="1243" stopIfTrue="1">
      <formula>MOD(ROW(),2)=0</formula>
    </cfRule>
  </conditionalFormatting>
  <conditionalFormatting sqref="BEA62:BFO62">
    <cfRule type="expression" dxfId="0" priority="1495" stopIfTrue="1">
      <formula>MOD(ROW(),2)=0</formula>
    </cfRule>
  </conditionalFormatting>
  <conditionalFormatting sqref="BLP62">
    <cfRule type="expression" dxfId="0" priority="1367" stopIfTrue="1">
      <formula>MOD(ROW(),2)=0</formula>
    </cfRule>
  </conditionalFormatting>
  <conditionalFormatting sqref="BMA62">
    <cfRule type="expression" dxfId="0" priority="1241" stopIfTrue="1">
      <formula>MOD(ROW(),2)=0</formula>
    </cfRule>
  </conditionalFormatting>
  <conditionalFormatting sqref="BNW62:BPK62">
    <cfRule type="expression" dxfId="0" priority="1493" stopIfTrue="1">
      <formula>MOD(ROW(),2)=0</formula>
    </cfRule>
  </conditionalFormatting>
  <conditionalFormatting sqref="BVL62">
    <cfRule type="expression" dxfId="0" priority="1365" stopIfTrue="1">
      <formula>MOD(ROW(),2)=0</formula>
    </cfRule>
  </conditionalFormatting>
  <conditionalFormatting sqref="BVW62">
    <cfRule type="expression" dxfId="0" priority="1239" stopIfTrue="1">
      <formula>MOD(ROW(),2)=0</formula>
    </cfRule>
  </conditionalFormatting>
  <conditionalFormatting sqref="BXS62:BZG62">
    <cfRule type="expression" dxfId="0" priority="1491" stopIfTrue="1">
      <formula>MOD(ROW(),2)=0</formula>
    </cfRule>
  </conditionalFormatting>
  <conditionalFormatting sqref="CFH62">
    <cfRule type="expression" dxfId="0" priority="1363" stopIfTrue="1">
      <formula>MOD(ROW(),2)=0</formula>
    </cfRule>
  </conditionalFormatting>
  <conditionalFormatting sqref="CFS62">
    <cfRule type="expression" dxfId="0" priority="1237" stopIfTrue="1">
      <formula>MOD(ROW(),2)=0</formula>
    </cfRule>
  </conditionalFormatting>
  <conditionalFormatting sqref="CHO62:CJC62">
    <cfRule type="expression" dxfId="0" priority="1489" stopIfTrue="1">
      <formula>MOD(ROW(),2)=0</formula>
    </cfRule>
  </conditionalFormatting>
  <conditionalFormatting sqref="CPD62">
    <cfRule type="expression" dxfId="0" priority="1361" stopIfTrue="1">
      <formula>MOD(ROW(),2)=0</formula>
    </cfRule>
  </conditionalFormatting>
  <conditionalFormatting sqref="CPO62">
    <cfRule type="expression" dxfId="0" priority="1235" stopIfTrue="1">
      <formula>MOD(ROW(),2)=0</formula>
    </cfRule>
  </conditionalFormatting>
  <conditionalFormatting sqref="CRK62:CSY62">
    <cfRule type="expression" dxfId="0" priority="1487" stopIfTrue="1">
      <formula>MOD(ROW(),2)=0</formula>
    </cfRule>
  </conditionalFormatting>
  <conditionalFormatting sqref="CYZ62">
    <cfRule type="expression" dxfId="0" priority="1359" stopIfTrue="1">
      <formula>MOD(ROW(),2)=0</formula>
    </cfRule>
  </conditionalFormatting>
  <conditionalFormatting sqref="CZK62">
    <cfRule type="expression" dxfId="0" priority="1233" stopIfTrue="1">
      <formula>MOD(ROW(),2)=0</formula>
    </cfRule>
  </conditionalFormatting>
  <conditionalFormatting sqref="DBG62:DCU62">
    <cfRule type="expression" dxfId="0" priority="1485" stopIfTrue="1">
      <formula>MOD(ROW(),2)=0</formula>
    </cfRule>
  </conditionalFormatting>
  <conditionalFormatting sqref="DIV62">
    <cfRule type="expression" dxfId="0" priority="1357" stopIfTrue="1">
      <formula>MOD(ROW(),2)=0</formula>
    </cfRule>
  </conditionalFormatting>
  <conditionalFormatting sqref="DJG62">
    <cfRule type="expression" dxfId="0" priority="1231" stopIfTrue="1">
      <formula>MOD(ROW(),2)=0</formula>
    </cfRule>
  </conditionalFormatting>
  <conditionalFormatting sqref="DLC62:DMQ62">
    <cfRule type="expression" dxfId="0" priority="1483" stopIfTrue="1">
      <formula>MOD(ROW(),2)=0</formula>
    </cfRule>
  </conditionalFormatting>
  <conditionalFormatting sqref="DSR62">
    <cfRule type="expression" dxfId="0" priority="1355" stopIfTrue="1">
      <formula>MOD(ROW(),2)=0</formula>
    </cfRule>
  </conditionalFormatting>
  <conditionalFormatting sqref="DTC62">
    <cfRule type="expression" dxfId="0" priority="1229" stopIfTrue="1">
      <formula>MOD(ROW(),2)=0</formula>
    </cfRule>
  </conditionalFormatting>
  <conditionalFormatting sqref="DUY62:DWM62">
    <cfRule type="expression" dxfId="0" priority="1481" stopIfTrue="1">
      <formula>MOD(ROW(),2)=0</formula>
    </cfRule>
  </conditionalFormatting>
  <conditionalFormatting sqref="ECN62">
    <cfRule type="expression" dxfId="0" priority="1353" stopIfTrue="1">
      <formula>MOD(ROW(),2)=0</formula>
    </cfRule>
  </conditionalFormatting>
  <conditionalFormatting sqref="ECY62">
    <cfRule type="expression" dxfId="0" priority="1227" stopIfTrue="1">
      <formula>MOD(ROW(),2)=0</formula>
    </cfRule>
  </conditionalFormatting>
  <conditionalFormatting sqref="EEU62:EGI62">
    <cfRule type="expression" dxfId="0" priority="1479" stopIfTrue="1">
      <formula>MOD(ROW(),2)=0</formula>
    </cfRule>
  </conditionalFormatting>
  <conditionalFormatting sqref="EMJ62">
    <cfRule type="expression" dxfId="0" priority="1351" stopIfTrue="1">
      <formula>MOD(ROW(),2)=0</formula>
    </cfRule>
  </conditionalFormatting>
  <conditionalFormatting sqref="EMU62">
    <cfRule type="expression" dxfId="0" priority="1225" stopIfTrue="1">
      <formula>MOD(ROW(),2)=0</formula>
    </cfRule>
  </conditionalFormatting>
  <conditionalFormatting sqref="EOQ62:EQE62">
    <cfRule type="expression" dxfId="0" priority="1477" stopIfTrue="1">
      <formula>MOD(ROW(),2)=0</formula>
    </cfRule>
  </conditionalFormatting>
  <conditionalFormatting sqref="EWF62">
    <cfRule type="expression" dxfId="0" priority="1349" stopIfTrue="1">
      <formula>MOD(ROW(),2)=0</formula>
    </cfRule>
  </conditionalFormatting>
  <conditionalFormatting sqref="EWQ62">
    <cfRule type="expression" dxfId="0" priority="1223" stopIfTrue="1">
      <formula>MOD(ROW(),2)=0</formula>
    </cfRule>
  </conditionalFormatting>
  <conditionalFormatting sqref="EYM62:FAA62">
    <cfRule type="expression" dxfId="0" priority="1475" stopIfTrue="1">
      <formula>MOD(ROW(),2)=0</formula>
    </cfRule>
  </conditionalFormatting>
  <conditionalFormatting sqref="FGB62">
    <cfRule type="expression" dxfId="0" priority="1347" stopIfTrue="1">
      <formula>MOD(ROW(),2)=0</formula>
    </cfRule>
  </conditionalFormatting>
  <conditionalFormatting sqref="FGM62">
    <cfRule type="expression" dxfId="0" priority="1221" stopIfTrue="1">
      <formula>MOD(ROW(),2)=0</formula>
    </cfRule>
  </conditionalFormatting>
  <conditionalFormatting sqref="FII62:FJW62">
    <cfRule type="expression" dxfId="0" priority="1473" stopIfTrue="1">
      <formula>MOD(ROW(),2)=0</formula>
    </cfRule>
  </conditionalFormatting>
  <conditionalFormatting sqref="FPX62">
    <cfRule type="expression" dxfId="0" priority="1345" stopIfTrue="1">
      <formula>MOD(ROW(),2)=0</formula>
    </cfRule>
  </conditionalFormatting>
  <conditionalFormatting sqref="FQI62">
    <cfRule type="expression" dxfId="0" priority="1219" stopIfTrue="1">
      <formula>MOD(ROW(),2)=0</formula>
    </cfRule>
  </conditionalFormatting>
  <conditionalFormatting sqref="FSE62:FTS62">
    <cfRule type="expression" dxfId="0" priority="1471" stopIfTrue="1">
      <formula>MOD(ROW(),2)=0</formula>
    </cfRule>
  </conditionalFormatting>
  <conditionalFormatting sqref="FZT62">
    <cfRule type="expression" dxfId="0" priority="1343" stopIfTrue="1">
      <formula>MOD(ROW(),2)=0</formula>
    </cfRule>
  </conditionalFormatting>
  <conditionalFormatting sqref="GAE62">
    <cfRule type="expression" dxfId="0" priority="1217" stopIfTrue="1">
      <formula>MOD(ROW(),2)=0</formula>
    </cfRule>
  </conditionalFormatting>
  <conditionalFormatting sqref="GCA62:GDO62">
    <cfRule type="expression" dxfId="0" priority="1469" stopIfTrue="1">
      <formula>MOD(ROW(),2)=0</formula>
    </cfRule>
  </conditionalFormatting>
  <conditionalFormatting sqref="GJP62">
    <cfRule type="expression" dxfId="0" priority="1341" stopIfTrue="1">
      <formula>MOD(ROW(),2)=0</formula>
    </cfRule>
  </conditionalFormatting>
  <conditionalFormatting sqref="GKA62">
    <cfRule type="expression" dxfId="0" priority="1215" stopIfTrue="1">
      <formula>MOD(ROW(),2)=0</formula>
    </cfRule>
  </conditionalFormatting>
  <conditionalFormatting sqref="GLW62:GNK62">
    <cfRule type="expression" dxfId="0" priority="1467" stopIfTrue="1">
      <formula>MOD(ROW(),2)=0</formula>
    </cfRule>
  </conditionalFormatting>
  <conditionalFormatting sqref="GTL62">
    <cfRule type="expression" dxfId="0" priority="1339" stopIfTrue="1">
      <formula>MOD(ROW(),2)=0</formula>
    </cfRule>
  </conditionalFormatting>
  <conditionalFormatting sqref="GTW62">
    <cfRule type="expression" dxfId="0" priority="1213" stopIfTrue="1">
      <formula>MOD(ROW(),2)=0</formula>
    </cfRule>
  </conditionalFormatting>
  <conditionalFormatting sqref="GVS62:GXG62">
    <cfRule type="expression" dxfId="0" priority="1465" stopIfTrue="1">
      <formula>MOD(ROW(),2)=0</formula>
    </cfRule>
  </conditionalFormatting>
  <conditionalFormatting sqref="HDH62">
    <cfRule type="expression" dxfId="0" priority="1337" stopIfTrue="1">
      <formula>MOD(ROW(),2)=0</formula>
    </cfRule>
  </conditionalFormatting>
  <conditionalFormatting sqref="HDS62">
    <cfRule type="expression" dxfId="0" priority="1211" stopIfTrue="1">
      <formula>MOD(ROW(),2)=0</formula>
    </cfRule>
  </conditionalFormatting>
  <conditionalFormatting sqref="HFO62:HHC62">
    <cfRule type="expression" dxfId="0" priority="1463" stopIfTrue="1">
      <formula>MOD(ROW(),2)=0</formula>
    </cfRule>
  </conditionalFormatting>
  <conditionalFormatting sqref="HND62">
    <cfRule type="expression" dxfId="0" priority="1335" stopIfTrue="1">
      <formula>MOD(ROW(),2)=0</formula>
    </cfRule>
  </conditionalFormatting>
  <conditionalFormatting sqref="HNO62">
    <cfRule type="expression" dxfId="0" priority="1209" stopIfTrue="1">
      <formula>MOD(ROW(),2)=0</formula>
    </cfRule>
  </conditionalFormatting>
  <conditionalFormatting sqref="HPK62:HQY62">
    <cfRule type="expression" dxfId="0" priority="1461" stopIfTrue="1">
      <formula>MOD(ROW(),2)=0</formula>
    </cfRule>
  </conditionalFormatting>
  <conditionalFormatting sqref="HWZ62">
    <cfRule type="expression" dxfId="0" priority="1333" stopIfTrue="1">
      <formula>MOD(ROW(),2)=0</formula>
    </cfRule>
  </conditionalFormatting>
  <conditionalFormatting sqref="HXK62">
    <cfRule type="expression" dxfId="0" priority="1207" stopIfTrue="1">
      <formula>MOD(ROW(),2)=0</formula>
    </cfRule>
  </conditionalFormatting>
  <conditionalFormatting sqref="HZG62:IAU62">
    <cfRule type="expression" dxfId="0" priority="1459" stopIfTrue="1">
      <formula>MOD(ROW(),2)=0</formula>
    </cfRule>
  </conditionalFormatting>
  <conditionalFormatting sqref="IGV62">
    <cfRule type="expression" dxfId="0" priority="1331" stopIfTrue="1">
      <formula>MOD(ROW(),2)=0</formula>
    </cfRule>
  </conditionalFormatting>
  <conditionalFormatting sqref="IHG62">
    <cfRule type="expression" dxfId="0" priority="1205" stopIfTrue="1">
      <formula>MOD(ROW(),2)=0</formula>
    </cfRule>
  </conditionalFormatting>
  <conditionalFormatting sqref="IJC62:IKQ62">
    <cfRule type="expression" dxfId="0" priority="1457" stopIfTrue="1">
      <formula>MOD(ROW(),2)=0</formula>
    </cfRule>
  </conditionalFormatting>
  <conditionalFormatting sqref="IQR62">
    <cfRule type="expression" dxfId="0" priority="1329" stopIfTrue="1">
      <formula>MOD(ROW(),2)=0</formula>
    </cfRule>
  </conditionalFormatting>
  <conditionalFormatting sqref="IRC62">
    <cfRule type="expression" dxfId="0" priority="1203" stopIfTrue="1">
      <formula>MOD(ROW(),2)=0</formula>
    </cfRule>
  </conditionalFormatting>
  <conditionalFormatting sqref="ISY62:IUM62">
    <cfRule type="expression" dxfId="0" priority="1455" stopIfTrue="1">
      <formula>MOD(ROW(),2)=0</formula>
    </cfRule>
  </conditionalFormatting>
  <conditionalFormatting sqref="JAN62">
    <cfRule type="expression" dxfId="0" priority="1327" stopIfTrue="1">
      <formula>MOD(ROW(),2)=0</formula>
    </cfRule>
  </conditionalFormatting>
  <conditionalFormatting sqref="JAY62">
    <cfRule type="expression" dxfId="0" priority="1201" stopIfTrue="1">
      <formula>MOD(ROW(),2)=0</formula>
    </cfRule>
  </conditionalFormatting>
  <conditionalFormatting sqref="JCU62:JEI62">
    <cfRule type="expression" dxfId="0" priority="1453" stopIfTrue="1">
      <formula>MOD(ROW(),2)=0</formula>
    </cfRule>
  </conditionalFormatting>
  <conditionalFormatting sqref="JKJ62">
    <cfRule type="expression" dxfId="0" priority="1325" stopIfTrue="1">
      <formula>MOD(ROW(),2)=0</formula>
    </cfRule>
  </conditionalFormatting>
  <conditionalFormatting sqref="JKU62">
    <cfRule type="expression" dxfId="0" priority="1199" stopIfTrue="1">
      <formula>MOD(ROW(),2)=0</formula>
    </cfRule>
  </conditionalFormatting>
  <conditionalFormatting sqref="JMQ62:JOE62">
    <cfRule type="expression" dxfId="0" priority="1451" stopIfTrue="1">
      <formula>MOD(ROW(),2)=0</formula>
    </cfRule>
  </conditionalFormatting>
  <conditionalFormatting sqref="JUF62">
    <cfRule type="expression" dxfId="0" priority="1323" stopIfTrue="1">
      <formula>MOD(ROW(),2)=0</formula>
    </cfRule>
  </conditionalFormatting>
  <conditionalFormatting sqref="JUQ62">
    <cfRule type="expression" dxfId="0" priority="1197" stopIfTrue="1">
      <formula>MOD(ROW(),2)=0</formula>
    </cfRule>
  </conditionalFormatting>
  <conditionalFormatting sqref="JWM62:JYA62">
    <cfRule type="expression" dxfId="0" priority="1449" stopIfTrue="1">
      <formula>MOD(ROW(),2)=0</formula>
    </cfRule>
  </conditionalFormatting>
  <conditionalFormatting sqref="KEB62">
    <cfRule type="expression" dxfId="0" priority="1321" stopIfTrue="1">
      <formula>MOD(ROW(),2)=0</formula>
    </cfRule>
  </conditionalFormatting>
  <conditionalFormatting sqref="KEM62">
    <cfRule type="expression" dxfId="0" priority="1195" stopIfTrue="1">
      <formula>MOD(ROW(),2)=0</formula>
    </cfRule>
  </conditionalFormatting>
  <conditionalFormatting sqref="KGI62:KHW62">
    <cfRule type="expression" dxfId="0" priority="1447" stopIfTrue="1">
      <formula>MOD(ROW(),2)=0</formula>
    </cfRule>
  </conditionalFormatting>
  <conditionalFormatting sqref="KNX62">
    <cfRule type="expression" dxfId="0" priority="1319" stopIfTrue="1">
      <formula>MOD(ROW(),2)=0</formula>
    </cfRule>
  </conditionalFormatting>
  <conditionalFormatting sqref="KOI62">
    <cfRule type="expression" dxfId="0" priority="1193" stopIfTrue="1">
      <formula>MOD(ROW(),2)=0</formula>
    </cfRule>
  </conditionalFormatting>
  <conditionalFormatting sqref="KQE62:KRS62">
    <cfRule type="expression" dxfId="0" priority="1445" stopIfTrue="1">
      <formula>MOD(ROW(),2)=0</formula>
    </cfRule>
  </conditionalFormatting>
  <conditionalFormatting sqref="KXT62">
    <cfRule type="expression" dxfId="0" priority="1317" stopIfTrue="1">
      <formula>MOD(ROW(),2)=0</formula>
    </cfRule>
  </conditionalFormatting>
  <conditionalFormatting sqref="KYE62">
    <cfRule type="expression" dxfId="0" priority="1191" stopIfTrue="1">
      <formula>MOD(ROW(),2)=0</formula>
    </cfRule>
  </conditionalFormatting>
  <conditionalFormatting sqref="LAA62:LBO62">
    <cfRule type="expression" dxfId="0" priority="1443" stopIfTrue="1">
      <formula>MOD(ROW(),2)=0</formula>
    </cfRule>
  </conditionalFormatting>
  <conditionalFormatting sqref="LHP62">
    <cfRule type="expression" dxfId="0" priority="1315" stopIfTrue="1">
      <formula>MOD(ROW(),2)=0</formula>
    </cfRule>
  </conditionalFormatting>
  <conditionalFormatting sqref="LIA62">
    <cfRule type="expression" dxfId="0" priority="1189" stopIfTrue="1">
      <formula>MOD(ROW(),2)=0</formula>
    </cfRule>
  </conditionalFormatting>
  <conditionalFormatting sqref="LJW62:LLK62">
    <cfRule type="expression" dxfId="0" priority="1441" stopIfTrue="1">
      <formula>MOD(ROW(),2)=0</formula>
    </cfRule>
  </conditionalFormatting>
  <conditionalFormatting sqref="LRL62">
    <cfRule type="expression" dxfId="0" priority="1313" stopIfTrue="1">
      <formula>MOD(ROW(),2)=0</formula>
    </cfRule>
  </conditionalFormatting>
  <conditionalFormatting sqref="LRW62">
    <cfRule type="expression" dxfId="0" priority="1187" stopIfTrue="1">
      <formula>MOD(ROW(),2)=0</formula>
    </cfRule>
  </conditionalFormatting>
  <conditionalFormatting sqref="LTS62:LVG62">
    <cfRule type="expression" dxfId="0" priority="1439" stopIfTrue="1">
      <formula>MOD(ROW(),2)=0</formula>
    </cfRule>
  </conditionalFormatting>
  <conditionalFormatting sqref="MBH62">
    <cfRule type="expression" dxfId="0" priority="1311" stopIfTrue="1">
      <formula>MOD(ROW(),2)=0</formula>
    </cfRule>
  </conditionalFormatting>
  <conditionalFormatting sqref="MBS62">
    <cfRule type="expression" dxfId="0" priority="1185" stopIfTrue="1">
      <formula>MOD(ROW(),2)=0</formula>
    </cfRule>
  </conditionalFormatting>
  <conditionalFormatting sqref="MDO62:MFC62">
    <cfRule type="expression" dxfId="0" priority="1437" stopIfTrue="1">
      <formula>MOD(ROW(),2)=0</formula>
    </cfRule>
  </conditionalFormatting>
  <conditionalFormatting sqref="MLD62">
    <cfRule type="expression" dxfId="0" priority="1309" stopIfTrue="1">
      <formula>MOD(ROW(),2)=0</formula>
    </cfRule>
  </conditionalFormatting>
  <conditionalFormatting sqref="MLO62">
    <cfRule type="expression" dxfId="0" priority="1183" stopIfTrue="1">
      <formula>MOD(ROW(),2)=0</formula>
    </cfRule>
  </conditionalFormatting>
  <conditionalFormatting sqref="MNK62:MOY62">
    <cfRule type="expression" dxfId="0" priority="1435" stopIfTrue="1">
      <formula>MOD(ROW(),2)=0</formula>
    </cfRule>
  </conditionalFormatting>
  <conditionalFormatting sqref="MUZ62">
    <cfRule type="expression" dxfId="0" priority="1307" stopIfTrue="1">
      <formula>MOD(ROW(),2)=0</formula>
    </cfRule>
  </conditionalFormatting>
  <conditionalFormatting sqref="MVK62">
    <cfRule type="expression" dxfId="0" priority="1181" stopIfTrue="1">
      <formula>MOD(ROW(),2)=0</formula>
    </cfRule>
  </conditionalFormatting>
  <conditionalFormatting sqref="MXG62:MYU62">
    <cfRule type="expression" dxfId="0" priority="1433" stopIfTrue="1">
      <formula>MOD(ROW(),2)=0</formula>
    </cfRule>
  </conditionalFormatting>
  <conditionalFormatting sqref="NEV62">
    <cfRule type="expression" dxfId="0" priority="1305" stopIfTrue="1">
      <formula>MOD(ROW(),2)=0</formula>
    </cfRule>
  </conditionalFormatting>
  <conditionalFormatting sqref="NFG62">
    <cfRule type="expression" dxfId="0" priority="1179" stopIfTrue="1">
      <formula>MOD(ROW(),2)=0</formula>
    </cfRule>
  </conditionalFormatting>
  <conditionalFormatting sqref="NHC62:NIQ62">
    <cfRule type="expression" dxfId="0" priority="1431" stopIfTrue="1">
      <formula>MOD(ROW(),2)=0</formula>
    </cfRule>
  </conditionalFormatting>
  <conditionalFormatting sqref="NOR62">
    <cfRule type="expression" dxfId="0" priority="1303" stopIfTrue="1">
      <formula>MOD(ROW(),2)=0</formula>
    </cfRule>
  </conditionalFormatting>
  <conditionalFormatting sqref="NPC62">
    <cfRule type="expression" dxfId="0" priority="1177" stopIfTrue="1">
      <formula>MOD(ROW(),2)=0</formula>
    </cfRule>
  </conditionalFormatting>
  <conditionalFormatting sqref="NQY62:NSM62">
    <cfRule type="expression" dxfId="0" priority="1429" stopIfTrue="1">
      <formula>MOD(ROW(),2)=0</formula>
    </cfRule>
  </conditionalFormatting>
  <conditionalFormatting sqref="NYN62">
    <cfRule type="expression" dxfId="0" priority="1301" stopIfTrue="1">
      <formula>MOD(ROW(),2)=0</formula>
    </cfRule>
  </conditionalFormatting>
  <conditionalFormatting sqref="NYY62">
    <cfRule type="expression" dxfId="0" priority="1175" stopIfTrue="1">
      <formula>MOD(ROW(),2)=0</formula>
    </cfRule>
  </conditionalFormatting>
  <conditionalFormatting sqref="OAU62:OCI62">
    <cfRule type="expression" dxfId="0" priority="1427" stopIfTrue="1">
      <formula>MOD(ROW(),2)=0</formula>
    </cfRule>
  </conditionalFormatting>
  <conditionalFormatting sqref="OIJ62">
    <cfRule type="expression" dxfId="0" priority="1299" stopIfTrue="1">
      <formula>MOD(ROW(),2)=0</formula>
    </cfRule>
  </conditionalFormatting>
  <conditionalFormatting sqref="OIU62">
    <cfRule type="expression" dxfId="0" priority="1173" stopIfTrue="1">
      <formula>MOD(ROW(),2)=0</formula>
    </cfRule>
  </conditionalFormatting>
  <conditionalFormatting sqref="OKQ62:OME62">
    <cfRule type="expression" dxfId="0" priority="1425" stopIfTrue="1">
      <formula>MOD(ROW(),2)=0</formula>
    </cfRule>
  </conditionalFormatting>
  <conditionalFormatting sqref="OSF62">
    <cfRule type="expression" dxfId="0" priority="1297" stopIfTrue="1">
      <formula>MOD(ROW(),2)=0</formula>
    </cfRule>
  </conditionalFormatting>
  <conditionalFormatting sqref="OSQ62">
    <cfRule type="expression" dxfId="0" priority="1171" stopIfTrue="1">
      <formula>MOD(ROW(),2)=0</formula>
    </cfRule>
  </conditionalFormatting>
  <conditionalFormatting sqref="OUM62:OWA62">
    <cfRule type="expression" dxfId="0" priority="1423" stopIfTrue="1">
      <formula>MOD(ROW(),2)=0</formula>
    </cfRule>
  </conditionalFormatting>
  <conditionalFormatting sqref="PCB62">
    <cfRule type="expression" dxfId="0" priority="1295" stopIfTrue="1">
      <formula>MOD(ROW(),2)=0</formula>
    </cfRule>
  </conditionalFormatting>
  <conditionalFormatting sqref="PCM62">
    <cfRule type="expression" dxfId="0" priority="1169" stopIfTrue="1">
      <formula>MOD(ROW(),2)=0</formula>
    </cfRule>
  </conditionalFormatting>
  <conditionalFormatting sqref="PEI62:PFW62">
    <cfRule type="expression" dxfId="0" priority="1421" stopIfTrue="1">
      <formula>MOD(ROW(),2)=0</formula>
    </cfRule>
  </conditionalFormatting>
  <conditionalFormatting sqref="PLX62">
    <cfRule type="expression" dxfId="0" priority="1293" stopIfTrue="1">
      <formula>MOD(ROW(),2)=0</formula>
    </cfRule>
  </conditionalFormatting>
  <conditionalFormatting sqref="PMI62">
    <cfRule type="expression" dxfId="0" priority="1167" stopIfTrue="1">
      <formula>MOD(ROW(),2)=0</formula>
    </cfRule>
  </conditionalFormatting>
  <conditionalFormatting sqref="POE62:PPS62">
    <cfRule type="expression" dxfId="0" priority="1419" stopIfTrue="1">
      <formula>MOD(ROW(),2)=0</formula>
    </cfRule>
  </conditionalFormatting>
  <conditionalFormatting sqref="PVT62">
    <cfRule type="expression" dxfId="0" priority="1291" stopIfTrue="1">
      <formula>MOD(ROW(),2)=0</formula>
    </cfRule>
  </conditionalFormatting>
  <conditionalFormatting sqref="PWE62">
    <cfRule type="expression" dxfId="0" priority="1165" stopIfTrue="1">
      <formula>MOD(ROW(),2)=0</formula>
    </cfRule>
  </conditionalFormatting>
  <conditionalFormatting sqref="PYA62:PZO62">
    <cfRule type="expression" dxfId="0" priority="1417" stopIfTrue="1">
      <formula>MOD(ROW(),2)=0</formula>
    </cfRule>
  </conditionalFormatting>
  <conditionalFormatting sqref="QFP62">
    <cfRule type="expression" dxfId="0" priority="1289" stopIfTrue="1">
      <formula>MOD(ROW(),2)=0</formula>
    </cfRule>
  </conditionalFormatting>
  <conditionalFormatting sqref="QGA62">
    <cfRule type="expression" dxfId="0" priority="1163" stopIfTrue="1">
      <formula>MOD(ROW(),2)=0</formula>
    </cfRule>
  </conditionalFormatting>
  <conditionalFormatting sqref="QHW62:QJK62">
    <cfRule type="expression" dxfId="0" priority="1415" stopIfTrue="1">
      <formula>MOD(ROW(),2)=0</formula>
    </cfRule>
  </conditionalFormatting>
  <conditionalFormatting sqref="QPL62">
    <cfRule type="expression" dxfId="0" priority="1287" stopIfTrue="1">
      <formula>MOD(ROW(),2)=0</formula>
    </cfRule>
  </conditionalFormatting>
  <conditionalFormatting sqref="QPW62">
    <cfRule type="expression" dxfId="0" priority="1161" stopIfTrue="1">
      <formula>MOD(ROW(),2)=0</formula>
    </cfRule>
  </conditionalFormatting>
  <conditionalFormatting sqref="QRS62:QTG62">
    <cfRule type="expression" dxfId="0" priority="1413" stopIfTrue="1">
      <formula>MOD(ROW(),2)=0</formula>
    </cfRule>
  </conditionalFormatting>
  <conditionalFormatting sqref="QZH62">
    <cfRule type="expression" dxfId="0" priority="1285" stopIfTrue="1">
      <formula>MOD(ROW(),2)=0</formula>
    </cfRule>
  </conditionalFormatting>
  <conditionalFormatting sqref="QZS62">
    <cfRule type="expression" dxfId="0" priority="1159" stopIfTrue="1">
      <formula>MOD(ROW(),2)=0</formula>
    </cfRule>
  </conditionalFormatting>
  <conditionalFormatting sqref="RBO62:RDC62">
    <cfRule type="expression" dxfId="0" priority="1411" stopIfTrue="1">
      <formula>MOD(ROW(),2)=0</formula>
    </cfRule>
  </conditionalFormatting>
  <conditionalFormatting sqref="RJD62">
    <cfRule type="expression" dxfId="0" priority="1283" stopIfTrue="1">
      <formula>MOD(ROW(),2)=0</formula>
    </cfRule>
  </conditionalFormatting>
  <conditionalFormatting sqref="RJO62">
    <cfRule type="expression" dxfId="0" priority="1157" stopIfTrue="1">
      <formula>MOD(ROW(),2)=0</formula>
    </cfRule>
  </conditionalFormatting>
  <conditionalFormatting sqref="RLK62:RMY62">
    <cfRule type="expression" dxfId="0" priority="1409" stopIfTrue="1">
      <formula>MOD(ROW(),2)=0</formula>
    </cfRule>
  </conditionalFormatting>
  <conditionalFormatting sqref="RSZ62">
    <cfRule type="expression" dxfId="0" priority="1281" stopIfTrue="1">
      <formula>MOD(ROW(),2)=0</formula>
    </cfRule>
  </conditionalFormatting>
  <conditionalFormatting sqref="RTK62">
    <cfRule type="expression" dxfId="0" priority="1155" stopIfTrue="1">
      <formula>MOD(ROW(),2)=0</formula>
    </cfRule>
  </conditionalFormatting>
  <conditionalFormatting sqref="RVG62:RWU62">
    <cfRule type="expression" dxfId="0" priority="1407" stopIfTrue="1">
      <formula>MOD(ROW(),2)=0</formula>
    </cfRule>
  </conditionalFormatting>
  <conditionalFormatting sqref="SCV62">
    <cfRule type="expression" dxfId="0" priority="1279" stopIfTrue="1">
      <formula>MOD(ROW(),2)=0</formula>
    </cfRule>
  </conditionalFormatting>
  <conditionalFormatting sqref="SDG62">
    <cfRule type="expression" dxfId="0" priority="1153" stopIfTrue="1">
      <formula>MOD(ROW(),2)=0</formula>
    </cfRule>
  </conditionalFormatting>
  <conditionalFormatting sqref="SFC62:SGQ62">
    <cfRule type="expression" dxfId="0" priority="1405" stopIfTrue="1">
      <formula>MOD(ROW(),2)=0</formula>
    </cfRule>
  </conditionalFormatting>
  <conditionalFormatting sqref="SMR62">
    <cfRule type="expression" dxfId="0" priority="1277" stopIfTrue="1">
      <formula>MOD(ROW(),2)=0</formula>
    </cfRule>
  </conditionalFormatting>
  <conditionalFormatting sqref="SNC62">
    <cfRule type="expression" dxfId="0" priority="1151" stopIfTrue="1">
      <formula>MOD(ROW(),2)=0</formula>
    </cfRule>
  </conditionalFormatting>
  <conditionalFormatting sqref="SOY62:SQM62">
    <cfRule type="expression" dxfId="0" priority="1403" stopIfTrue="1">
      <formula>MOD(ROW(),2)=0</formula>
    </cfRule>
  </conditionalFormatting>
  <conditionalFormatting sqref="SWN62">
    <cfRule type="expression" dxfId="0" priority="1275" stopIfTrue="1">
      <formula>MOD(ROW(),2)=0</formula>
    </cfRule>
  </conditionalFormatting>
  <conditionalFormatting sqref="SWY62">
    <cfRule type="expression" dxfId="0" priority="1149" stopIfTrue="1">
      <formula>MOD(ROW(),2)=0</formula>
    </cfRule>
  </conditionalFormatting>
  <conditionalFormatting sqref="SYU62:TAI62">
    <cfRule type="expression" dxfId="0" priority="1401" stopIfTrue="1">
      <formula>MOD(ROW(),2)=0</formula>
    </cfRule>
  </conditionalFormatting>
  <conditionalFormatting sqref="TGJ62">
    <cfRule type="expression" dxfId="0" priority="1273" stopIfTrue="1">
      <formula>MOD(ROW(),2)=0</formula>
    </cfRule>
  </conditionalFormatting>
  <conditionalFormatting sqref="TGU62">
    <cfRule type="expression" dxfId="0" priority="1147" stopIfTrue="1">
      <formula>MOD(ROW(),2)=0</formula>
    </cfRule>
  </conditionalFormatting>
  <conditionalFormatting sqref="TIQ62:TKE62">
    <cfRule type="expression" dxfId="0" priority="1399" stopIfTrue="1">
      <formula>MOD(ROW(),2)=0</formula>
    </cfRule>
  </conditionalFormatting>
  <conditionalFormatting sqref="TQF62">
    <cfRule type="expression" dxfId="0" priority="1271" stopIfTrue="1">
      <formula>MOD(ROW(),2)=0</formula>
    </cfRule>
  </conditionalFormatting>
  <conditionalFormatting sqref="TQQ62">
    <cfRule type="expression" dxfId="0" priority="1145" stopIfTrue="1">
      <formula>MOD(ROW(),2)=0</formula>
    </cfRule>
  </conditionalFormatting>
  <conditionalFormatting sqref="TSM62:TUA62">
    <cfRule type="expression" dxfId="0" priority="1397" stopIfTrue="1">
      <formula>MOD(ROW(),2)=0</formula>
    </cfRule>
  </conditionalFormatting>
  <conditionalFormatting sqref="UAB62">
    <cfRule type="expression" dxfId="0" priority="1269" stopIfTrue="1">
      <formula>MOD(ROW(),2)=0</formula>
    </cfRule>
  </conditionalFormatting>
  <conditionalFormatting sqref="UAM62">
    <cfRule type="expression" dxfId="0" priority="1143" stopIfTrue="1">
      <formula>MOD(ROW(),2)=0</formula>
    </cfRule>
  </conditionalFormatting>
  <conditionalFormatting sqref="UCI62:UDW62">
    <cfRule type="expression" dxfId="0" priority="1395" stopIfTrue="1">
      <formula>MOD(ROW(),2)=0</formula>
    </cfRule>
  </conditionalFormatting>
  <conditionalFormatting sqref="UJX62">
    <cfRule type="expression" dxfId="0" priority="1267" stopIfTrue="1">
      <formula>MOD(ROW(),2)=0</formula>
    </cfRule>
  </conditionalFormatting>
  <conditionalFormatting sqref="UKI62">
    <cfRule type="expression" dxfId="0" priority="1141" stopIfTrue="1">
      <formula>MOD(ROW(),2)=0</formula>
    </cfRule>
  </conditionalFormatting>
  <conditionalFormatting sqref="UME62:UNS62">
    <cfRule type="expression" dxfId="0" priority="1393" stopIfTrue="1">
      <formula>MOD(ROW(),2)=0</formula>
    </cfRule>
  </conditionalFormatting>
  <conditionalFormatting sqref="UTT62">
    <cfRule type="expression" dxfId="0" priority="1265" stopIfTrue="1">
      <formula>MOD(ROW(),2)=0</formula>
    </cfRule>
  </conditionalFormatting>
  <conditionalFormatting sqref="UUE62">
    <cfRule type="expression" dxfId="0" priority="1139" stopIfTrue="1">
      <formula>MOD(ROW(),2)=0</formula>
    </cfRule>
  </conditionalFormatting>
  <conditionalFormatting sqref="UWA62:UXO62">
    <cfRule type="expression" dxfId="0" priority="1391" stopIfTrue="1">
      <formula>MOD(ROW(),2)=0</formula>
    </cfRule>
  </conditionalFormatting>
  <conditionalFormatting sqref="VDP62">
    <cfRule type="expression" dxfId="0" priority="1263" stopIfTrue="1">
      <formula>MOD(ROW(),2)=0</formula>
    </cfRule>
  </conditionalFormatting>
  <conditionalFormatting sqref="VEA62">
    <cfRule type="expression" dxfId="0" priority="1137" stopIfTrue="1">
      <formula>MOD(ROW(),2)=0</formula>
    </cfRule>
  </conditionalFormatting>
  <conditionalFormatting sqref="VFW62:VHK62">
    <cfRule type="expression" dxfId="0" priority="1389" stopIfTrue="1">
      <formula>MOD(ROW(),2)=0</formula>
    </cfRule>
  </conditionalFormatting>
  <conditionalFormatting sqref="VNL62">
    <cfRule type="expression" dxfId="0" priority="1261" stopIfTrue="1">
      <formula>MOD(ROW(),2)=0</formula>
    </cfRule>
  </conditionalFormatting>
  <conditionalFormatting sqref="VNW62">
    <cfRule type="expression" dxfId="0" priority="1135" stopIfTrue="1">
      <formula>MOD(ROW(),2)=0</formula>
    </cfRule>
  </conditionalFormatting>
  <conditionalFormatting sqref="VPS62:VRG62">
    <cfRule type="expression" dxfId="0" priority="1387" stopIfTrue="1">
      <formula>MOD(ROW(),2)=0</formula>
    </cfRule>
  </conditionalFormatting>
  <conditionalFormatting sqref="VXH62">
    <cfRule type="expression" dxfId="0" priority="1259" stopIfTrue="1">
      <formula>MOD(ROW(),2)=0</formula>
    </cfRule>
  </conditionalFormatting>
  <conditionalFormatting sqref="VXS62">
    <cfRule type="expression" dxfId="0" priority="1133" stopIfTrue="1">
      <formula>MOD(ROW(),2)=0</formula>
    </cfRule>
  </conditionalFormatting>
  <conditionalFormatting sqref="VZO62:WBC62">
    <cfRule type="expression" dxfId="0" priority="1385" stopIfTrue="1">
      <formula>MOD(ROW(),2)=0</formula>
    </cfRule>
  </conditionalFormatting>
  <conditionalFormatting sqref="WHD62">
    <cfRule type="expression" dxfId="0" priority="1257" stopIfTrue="1">
      <formula>MOD(ROW(),2)=0</formula>
    </cfRule>
  </conditionalFormatting>
  <conditionalFormatting sqref="WHO62">
    <cfRule type="expression" dxfId="0" priority="1131" stopIfTrue="1">
      <formula>MOD(ROW(),2)=0</formula>
    </cfRule>
  </conditionalFormatting>
  <conditionalFormatting sqref="WJK62:WKY62">
    <cfRule type="expression" dxfId="0" priority="1383" stopIfTrue="1">
      <formula>MOD(ROW(),2)=0</formula>
    </cfRule>
  </conditionalFormatting>
  <conditionalFormatting sqref="WQZ62">
    <cfRule type="expression" dxfId="0" priority="1255" stopIfTrue="1">
      <formula>MOD(ROW(),2)=0</formula>
    </cfRule>
  </conditionalFormatting>
  <conditionalFormatting sqref="WRK62">
    <cfRule type="expression" dxfId="0" priority="1129" stopIfTrue="1">
      <formula>MOD(ROW(),2)=0</formula>
    </cfRule>
  </conditionalFormatting>
  <conditionalFormatting sqref="WTG62:WUU62">
    <cfRule type="expression" dxfId="0" priority="1381" stopIfTrue="1">
      <formula>MOD(ROW(),2)=0</formula>
    </cfRule>
  </conditionalFormatting>
  <conditionalFormatting sqref="A29:A39">
    <cfRule type="expression" dxfId="0" priority="10" stopIfTrue="1">
      <formula>MOD(ROW(),2)=0</formula>
    </cfRule>
  </conditionalFormatting>
  <conditionalFormatting sqref="A41:A47">
    <cfRule type="expression" dxfId="0" priority="4" stopIfTrue="1">
      <formula>MOD(ROW(),2)=0</formula>
    </cfRule>
  </conditionalFormatting>
  <conditionalFormatting sqref="A58:A62">
    <cfRule type="expression" dxfId="0" priority="1123" stopIfTrue="1">
      <formula>MOD(ROW(),2)=0</formula>
    </cfRule>
  </conditionalFormatting>
  <conditionalFormatting sqref="B41:B42">
    <cfRule type="expression" dxfId="0" priority="9" stopIfTrue="1">
      <formula>MOD(ROW(),2)=0</formula>
    </cfRule>
  </conditionalFormatting>
  <conditionalFormatting sqref="B44:B45">
    <cfRule type="expression" dxfId="0" priority="7" stopIfTrue="1">
      <formula>MOD(ROW(),2)=0</formula>
    </cfRule>
  </conditionalFormatting>
  <conditionalFormatting sqref="C16:C17">
    <cfRule type="expression" dxfId="0" priority="861" stopIfTrue="1">
      <formula>MOD(ROW(),2)=0</formula>
    </cfRule>
  </conditionalFormatting>
  <conditionalFormatting sqref="C54:C55">
    <cfRule type="expression" dxfId="0" priority="323" stopIfTrue="1">
      <formula>MOD(ROW(),2)=0</formula>
    </cfRule>
  </conditionalFormatting>
  <conditionalFormatting sqref="C58:C59">
    <cfRule type="expression" dxfId="0" priority="1124" stopIfTrue="1">
      <formula>MOD(ROW(),2)=0</formula>
    </cfRule>
  </conditionalFormatting>
  <conditionalFormatting sqref="C60:C62">
    <cfRule type="expression" dxfId="0" priority="1119" stopIfTrue="1">
      <formula>MOD(ROW(),2)=0</formula>
    </cfRule>
  </conditionalFormatting>
  <conditionalFormatting sqref="D58:D60">
    <cfRule type="expression" dxfId="0" priority="1118" stopIfTrue="1">
      <formula>MOD(ROW(),2)=0</formula>
    </cfRule>
  </conditionalFormatting>
  <conditionalFormatting sqref="E11:E13">
    <cfRule type="expression" dxfId="0" priority="3938" stopIfTrue="1">
      <formula>MOD(ROW(),2)=0</formula>
    </cfRule>
  </conditionalFormatting>
  <conditionalFormatting sqref="E16:E17">
    <cfRule type="expression" dxfId="0" priority="862" stopIfTrue="1">
      <formula>MOD(ROW(),2)=0</formula>
    </cfRule>
  </conditionalFormatting>
  <conditionalFormatting sqref="E20:E23">
    <cfRule type="expression" dxfId="0" priority="2918" stopIfTrue="1">
      <formula>MOD(ROW(),2)=0</formula>
    </cfRule>
  </conditionalFormatting>
  <conditionalFormatting sqref="E25:E26">
    <cfRule type="expression" dxfId="0" priority="2916" stopIfTrue="1">
      <formula>MOD(ROW(),2)=0</formula>
    </cfRule>
  </conditionalFormatting>
  <conditionalFormatting sqref="E28:E39">
    <cfRule type="expression" dxfId="0" priority="1898" stopIfTrue="1">
      <formula>MOD(ROW(),2)=0</formula>
    </cfRule>
  </conditionalFormatting>
  <conditionalFormatting sqref="E40:E47">
    <cfRule type="expression" dxfId="0" priority="1897" stopIfTrue="1">
      <formula>MOD(ROW(),2)=0</formula>
    </cfRule>
  </conditionalFormatting>
  <conditionalFormatting sqref="E48:E51">
    <cfRule type="expression" dxfId="0" priority="1896" stopIfTrue="1">
      <formula>MOD(ROW(),2)=0</formula>
    </cfRule>
  </conditionalFormatting>
  <conditionalFormatting sqref="E58:E59">
    <cfRule type="expression" dxfId="0" priority="1128" stopIfTrue="1">
      <formula>MOD(ROW(),2)=0</formula>
    </cfRule>
  </conditionalFormatting>
  <conditionalFormatting sqref="E60:E61">
    <cfRule type="expression" dxfId="0" priority="1120" stopIfTrue="1">
      <formula>MOD(ROW(),2)=0</formula>
    </cfRule>
  </conditionalFormatting>
  <conditionalFormatting sqref="F60:F61">
    <cfRule type="expression" dxfId="0" priority="1122" stopIfTrue="1">
      <formula>MOD(ROW(),2)=0</formula>
    </cfRule>
  </conditionalFormatting>
  <conditionalFormatting sqref="G9:G11">
    <cfRule type="expression" dxfId="0" priority="59" stopIfTrue="1">
      <formula>MOD(ROW(),2)=0</formula>
    </cfRule>
  </conditionalFormatting>
  <conditionalFormatting sqref="G12:G13">
    <cfRule type="expression" dxfId="0" priority="57" stopIfTrue="1">
      <formula>MOD(ROW(),2)=0</formula>
    </cfRule>
  </conditionalFormatting>
  <conditionalFormatting sqref="G19:G50">
    <cfRule type="expression" dxfId="0" priority="54" stopIfTrue="1">
      <formula>MOD(ROW(),2)=0</formula>
    </cfRule>
  </conditionalFormatting>
  <conditionalFormatting sqref="G54:G55">
    <cfRule type="expression" dxfId="0" priority="51" stopIfTrue="1">
      <formula>MOD(ROW(),2)=0</formula>
    </cfRule>
  </conditionalFormatting>
  <conditionalFormatting sqref="G58:G59">
    <cfRule type="expression" dxfId="0" priority="53" stopIfTrue="1">
      <formula>MOD(ROW(),2)=0</formula>
    </cfRule>
  </conditionalFormatting>
  <conditionalFormatting sqref="G60:G62">
    <cfRule type="expression" dxfId="0" priority="52" stopIfTrue="1">
      <formula>MOD(ROW(),2)=0</formula>
    </cfRule>
  </conditionalFormatting>
  <conditionalFormatting sqref="H11:H13">
    <cfRule type="expression" dxfId="0" priority="44" stopIfTrue="1">
      <formula>MOD(ROW(),2)=0</formula>
    </cfRule>
  </conditionalFormatting>
  <conditionalFormatting sqref="H16:H17">
    <cfRule type="expression" dxfId="0" priority="30" stopIfTrue="1">
      <formula>MOD(ROW(),2)=0</formula>
    </cfRule>
  </conditionalFormatting>
  <conditionalFormatting sqref="H20:H23">
    <cfRule type="expression" dxfId="0" priority="41" stopIfTrue="1">
      <formula>MOD(ROW(),2)=0</formula>
    </cfRule>
  </conditionalFormatting>
  <conditionalFormatting sqref="H25:H26">
    <cfRule type="expression" dxfId="0" priority="39" stopIfTrue="1">
      <formula>MOD(ROW(),2)=0</formula>
    </cfRule>
  </conditionalFormatting>
  <conditionalFormatting sqref="H28:H39">
    <cfRule type="expression" dxfId="0" priority="37" stopIfTrue="1">
      <formula>MOD(ROW(),2)=0</formula>
    </cfRule>
  </conditionalFormatting>
  <conditionalFormatting sqref="H40:H47">
    <cfRule type="expression" dxfId="0" priority="36" stopIfTrue="1">
      <formula>MOD(ROW(),2)=0</formula>
    </cfRule>
  </conditionalFormatting>
  <conditionalFormatting sqref="H48:H50">
    <cfRule type="expression" dxfId="0" priority="35" stopIfTrue="1">
      <formula>MOD(ROW(),2)=0</formula>
    </cfRule>
  </conditionalFormatting>
  <conditionalFormatting sqref="H55:H56">
    <cfRule type="expression" dxfId="0" priority="28" stopIfTrue="1">
      <formula>MOD(ROW(),2)=0</formula>
    </cfRule>
  </conditionalFormatting>
  <conditionalFormatting sqref="H58:H60">
    <cfRule type="expression" dxfId="0" priority="32" stopIfTrue="1">
      <formula>MOD(ROW(),2)=0</formula>
    </cfRule>
  </conditionalFormatting>
  <conditionalFormatting sqref="I13:I14">
    <cfRule type="expression" dxfId="0" priority="27" stopIfTrue="1">
      <formula>MOD(ROW(),2)=0</formula>
    </cfRule>
  </conditionalFormatting>
  <conditionalFormatting sqref="I54:I55">
    <cfRule type="expression" dxfId="0" priority="326" stopIfTrue="1">
      <formula>MOD(ROW(),2)=0</formula>
    </cfRule>
  </conditionalFormatting>
  <conditionalFormatting sqref="I58:I62">
    <cfRule type="expression" dxfId="0" priority="838" stopIfTrue="1">
      <formula>MOD(ROW(),2)=0</formula>
    </cfRule>
  </conditionalFormatting>
  <conditionalFormatting sqref="L20:L23">
    <cfRule type="expression" dxfId="0" priority="847" stopIfTrue="1">
      <formula>MOD(ROW(),2)=0</formula>
    </cfRule>
  </conditionalFormatting>
  <conditionalFormatting sqref="L25:L26">
    <cfRule type="expression" dxfId="0" priority="845" stopIfTrue="1">
      <formula>MOD(ROW(),2)=0</formula>
    </cfRule>
  </conditionalFormatting>
  <conditionalFormatting sqref="L28:L39">
    <cfRule type="expression" dxfId="0" priority="843" stopIfTrue="1">
      <formula>MOD(ROW(),2)=0</formula>
    </cfRule>
  </conditionalFormatting>
  <conditionalFormatting sqref="L40:L47">
    <cfRule type="expression" dxfId="0" priority="842" stopIfTrue="1">
      <formula>MOD(ROW(),2)=0</formula>
    </cfRule>
  </conditionalFormatting>
  <conditionalFormatting sqref="L48:L49">
    <cfRule type="expression" dxfId="0" priority="841" stopIfTrue="1">
      <formula>MOD(ROW(),2)=0</formula>
    </cfRule>
  </conditionalFormatting>
  <conditionalFormatting sqref="L55:L56">
    <cfRule type="expression" dxfId="0" priority="319" stopIfTrue="1">
      <formula>MOD(ROW(),2)=0</formula>
    </cfRule>
  </conditionalFormatting>
  <conditionalFormatting sqref="L58:L62">
    <cfRule type="expression" dxfId="0" priority="837" stopIfTrue="1">
      <formula>MOD(ROW(),2)=0</formula>
    </cfRule>
  </conditionalFormatting>
  <conditionalFormatting sqref="M12:M13">
    <cfRule type="expression" dxfId="0" priority="3933" stopIfTrue="1">
      <formula>MOD(ROW(),2)=0</formula>
    </cfRule>
  </conditionalFormatting>
  <conditionalFormatting sqref="M20:M23">
    <cfRule type="expression" dxfId="0" priority="2914" stopIfTrue="1">
      <formula>MOD(ROW(),2)=0</formula>
    </cfRule>
  </conditionalFormatting>
  <conditionalFormatting sqref="M25:M26">
    <cfRule type="expression" dxfId="0" priority="2912" stopIfTrue="1">
      <formula>MOD(ROW(),2)=0</formula>
    </cfRule>
  </conditionalFormatting>
  <conditionalFormatting sqref="M28:M39">
    <cfRule type="expression" dxfId="0" priority="1894" stopIfTrue="1">
      <formula>MOD(ROW(),2)=0</formula>
    </cfRule>
  </conditionalFormatting>
  <conditionalFormatting sqref="M40:M47">
    <cfRule type="expression" dxfId="0" priority="1893" stopIfTrue="1">
      <formula>MOD(ROW(),2)=0</formula>
    </cfRule>
  </conditionalFormatting>
  <conditionalFormatting sqref="EN11:EN13">
    <cfRule type="expression" dxfId="0" priority="4694" stopIfTrue="1">
      <formula>MOD(ROW(),2)=0</formula>
    </cfRule>
  </conditionalFormatting>
  <conditionalFormatting sqref="EN16:EN17">
    <cfRule type="expression" dxfId="0" priority="988" stopIfTrue="1">
      <formula>MOD(ROW(),2)=0</formula>
    </cfRule>
  </conditionalFormatting>
  <conditionalFormatting sqref="EN20:EN23">
    <cfRule type="expression" dxfId="0" priority="3422" stopIfTrue="1">
      <formula>MOD(ROW(),2)=0</formula>
    </cfRule>
  </conditionalFormatting>
  <conditionalFormatting sqref="EN25:EN26">
    <cfRule type="expression" dxfId="0" priority="3420" stopIfTrue="1">
      <formula>MOD(ROW(),2)=0</formula>
    </cfRule>
  </conditionalFormatting>
  <conditionalFormatting sqref="EN28:EN39">
    <cfRule type="expression" dxfId="0" priority="2402" stopIfTrue="1">
      <formula>MOD(ROW(),2)=0</formula>
    </cfRule>
  </conditionalFormatting>
  <conditionalFormatting sqref="EN40:EN47">
    <cfRule type="expression" dxfId="0" priority="2401" stopIfTrue="1">
      <formula>MOD(ROW(),2)=0</formula>
    </cfRule>
  </conditionalFormatting>
  <conditionalFormatting sqref="EN48:EN51">
    <cfRule type="expression" dxfId="0" priority="2400" stopIfTrue="1">
      <formula>MOD(ROW(),2)=0</formula>
    </cfRule>
  </conditionalFormatting>
  <conditionalFormatting sqref="EN58:EN61">
    <cfRule type="expression" dxfId="0" priority="1380" stopIfTrue="1">
      <formula>MOD(ROW(),2)=0</formula>
    </cfRule>
  </conditionalFormatting>
  <conditionalFormatting sqref="EY11:EY13">
    <cfRule type="expression" dxfId="0" priority="4316" stopIfTrue="1">
      <formula>MOD(ROW(),2)=0</formula>
    </cfRule>
  </conditionalFormatting>
  <conditionalFormatting sqref="EY16:EY17">
    <cfRule type="expression" dxfId="0" priority="925" stopIfTrue="1">
      <formula>MOD(ROW(),2)=0</formula>
    </cfRule>
  </conditionalFormatting>
  <conditionalFormatting sqref="EY20:EY23">
    <cfRule type="expression" dxfId="0" priority="3170" stopIfTrue="1">
      <formula>MOD(ROW(),2)=0</formula>
    </cfRule>
  </conditionalFormatting>
  <conditionalFormatting sqref="EY25:EY26">
    <cfRule type="expression" dxfId="0" priority="3168" stopIfTrue="1">
      <formula>MOD(ROW(),2)=0</formula>
    </cfRule>
  </conditionalFormatting>
  <conditionalFormatting sqref="EY28:EY39">
    <cfRule type="expression" dxfId="0" priority="2150" stopIfTrue="1">
      <formula>MOD(ROW(),2)=0</formula>
    </cfRule>
  </conditionalFormatting>
  <conditionalFormatting sqref="EY40:EY47">
    <cfRule type="expression" dxfId="0" priority="2149" stopIfTrue="1">
      <formula>MOD(ROW(),2)=0</formula>
    </cfRule>
  </conditionalFormatting>
  <conditionalFormatting sqref="EY48:EY51">
    <cfRule type="expression" dxfId="0" priority="2148" stopIfTrue="1">
      <formula>MOD(ROW(),2)=0</formula>
    </cfRule>
  </conditionalFormatting>
  <conditionalFormatting sqref="EY58:EY61">
    <cfRule type="expression" dxfId="0" priority="1254" stopIfTrue="1">
      <formula>MOD(ROW(),2)=0</formula>
    </cfRule>
  </conditionalFormatting>
  <conditionalFormatting sqref="OJ11:OJ13">
    <cfRule type="expression" dxfId="0" priority="4688" stopIfTrue="1">
      <formula>MOD(ROW(),2)=0</formula>
    </cfRule>
  </conditionalFormatting>
  <conditionalFormatting sqref="OJ16:OJ17">
    <cfRule type="expression" dxfId="0" priority="987" stopIfTrue="1">
      <formula>MOD(ROW(),2)=0</formula>
    </cfRule>
  </conditionalFormatting>
  <conditionalFormatting sqref="OJ20:OJ23">
    <cfRule type="expression" dxfId="0" priority="3418" stopIfTrue="1">
      <formula>MOD(ROW(),2)=0</formula>
    </cfRule>
  </conditionalFormatting>
  <conditionalFormatting sqref="OJ25:OJ26">
    <cfRule type="expression" dxfId="0" priority="3416" stopIfTrue="1">
      <formula>MOD(ROW(),2)=0</formula>
    </cfRule>
  </conditionalFormatting>
  <conditionalFormatting sqref="OJ28:OJ39">
    <cfRule type="expression" dxfId="0" priority="2398" stopIfTrue="1">
      <formula>MOD(ROW(),2)=0</formula>
    </cfRule>
  </conditionalFormatting>
  <conditionalFormatting sqref="OJ40:OJ47">
    <cfRule type="expression" dxfId="0" priority="2397" stopIfTrue="1">
      <formula>MOD(ROW(),2)=0</formula>
    </cfRule>
  </conditionalFormatting>
  <conditionalFormatting sqref="OJ48:OJ51">
    <cfRule type="expression" dxfId="0" priority="2396" stopIfTrue="1">
      <formula>MOD(ROW(),2)=0</formula>
    </cfRule>
  </conditionalFormatting>
  <conditionalFormatting sqref="OJ58:OJ61">
    <cfRule type="expression" dxfId="0" priority="1378" stopIfTrue="1">
      <formula>MOD(ROW(),2)=0</formula>
    </cfRule>
  </conditionalFormatting>
  <conditionalFormatting sqref="OU11:OU13">
    <cfRule type="expression" dxfId="0" priority="4310" stopIfTrue="1">
      <formula>MOD(ROW(),2)=0</formula>
    </cfRule>
  </conditionalFormatting>
  <conditionalFormatting sqref="OU16:OU17">
    <cfRule type="expression" dxfId="0" priority="924" stopIfTrue="1">
      <formula>MOD(ROW(),2)=0</formula>
    </cfRule>
  </conditionalFormatting>
  <conditionalFormatting sqref="OU20:OU23">
    <cfRule type="expression" dxfId="0" priority="3166" stopIfTrue="1">
      <formula>MOD(ROW(),2)=0</formula>
    </cfRule>
  </conditionalFormatting>
  <conditionalFormatting sqref="OU25:OU26">
    <cfRule type="expression" dxfId="0" priority="3164" stopIfTrue="1">
      <formula>MOD(ROW(),2)=0</formula>
    </cfRule>
  </conditionalFormatting>
  <conditionalFormatting sqref="OU28:OU39">
    <cfRule type="expression" dxfId="0" priority="2146" stopIfTrue="1">
      <formula>MOD(ROW(),2)=0</formula>
    </cfRule>
  </conditionalFormatting>
  <conditionalFormatting sqref="OU40:OU47">
    <cfRule type="expression" dxfId="0" priority="2145" stopIfTrue="1">
      <formula>MOD(ROW(),2)=0</formula>
    </cfRule>
  </conditionalFormatting>
  <conditionalFormatting sqref="OU48:OU51">
    <cfRule type="expression" dxfId="0" priority="2144" stopIfTrue="1">
      <formula>MOD(ROW(),2)=0</formula>
    </cfRule>
  </conditionalFormatting>
  <conditionalFormatting sqref="OU58:OU61">
    <cfRule type="expression" dxfId="0" priority="1252" stopIfTrue="1">
      <formula>MOD(ROW(),2)=0</formula>
    </cfRule>
  </conditionalFormatting>
  <conditionalFormatting sqref="YF11:YF13">
    <cfRule type="expression" dxfId="0" priority="4682" stopIfTrue="1">
      <formula>MOD(ROW(),2)=0</formula>
    </cfRule>
  </conditionalFormatting>
  <conditionalFormatting sqref="YF16:YF17">
    <cfRule type="expression" dxfId="0" priority="986" stopIfTrue="1">
      <formula>MOD(ROW(),2)=0</formula>
    </cfRule>
  </conditionalFormatting>
  <conditionalFormatting sqref="YF20:YF23">
    <cfRule type="expression" dxfId="0" priority="3414" stopIfTrue="1">
      <formula>MOD(ROW(),2)=0</formula>
    </cfRule>
  </conditionalFormatting>
  <conditionalFormatting sqref="YF25:YF26">
    <cfRule type="expression" dxfId="0" priority="3412" stopIfTrue="1">
      <formula>MOD(ROW(),2)=0</formula>
    </cfRule>
  </conditionalFormatting>
  <conditionalFormatting sqref="YF28:YF39">
    <cfRule type="expression" dxfId="0" priority="2394" stopIfTrue="1">
      <formula>MOD(ROW(),2)=0</formula>
    </cfRule>
  </conditionalFormatting>
  <conditionalFormatting sqref="YF40:YF47">
    <cfRule type="expression" dxfId="0" priority="2393" stopIfTrue="1">
      <formula>MOD(ROW(),2)=0</formula>
    </cfRule>
  </conditionalFormatting>
  <conditionalFormatting sqref="YF48:YF51">
    <cfRule type="expression" dxfId="0" priority="2392" stopIfTrue="1">
      <formula>MOD(ROW(),2)=0</formula>
    </cfRule>
  </conditionalFormatting>
  <conditionalFormatting sqref="YF58:YF61">
    <cfRule type="expression" dxfId="0" priority="1376" stopIfTrue="1">
      <formula>MOD(ROW(),2)=0</formula>
    </cfRule>
  </conditionalFormatting>
  <conditionalFormatting sqref="YQ11:YQ13">
    <cfRule type="expression" dxfId="0" priority="4304" stopIfTrue="1">
      <formula>MOD(ROW(),2)=0</formula>
    </cfRule>
  </conditionalFormatting>
  <conditionalFormatting sqref="YQ16:YQ17">
    <cfRule type="expression" dxfId="0" priority="923" stopIfTrue="1">
      <formula>MOD(ROW(),2)=0</formula>
    </cfRule>
  </conditionalFormatting>
  <conditionalFormatting sqref="YQ20:YQ23">
    <cfRule type="expression" dxfId="0" priority="3162" stopIfTrue="1">
      <formula>MOD(ROW(),2)=0</formula>
    </cfRule>
  </conditionalFormatting>
  <conditionalFormatting sqref="YQ25:YQ26">
    <cfRule type="expression" dxfId="0" priority="3160" stopIfTrue="1">
      <formula>MOD(ROW(),2)=0</formula>
    </cfRule>
  </conditionalFormatting>
  <conditionalFormatting sqref="YQ28:YQ39">
    <cfRule type="expression" dxfId="0" priority="2142" stopIfTrue="1">
      <formula>MOD(ROW(),2)=0</formula>
    </cfRule>
  </conditionalFormatting>
  <conditionalFormatting sqref="YQ40:YQ47">
    <cfRule type="expression" dxfId="0" priority="2141" stopIfTrue="1">
      <formula>MOD(ROW(),2)=0</formula>
    </cfRule>
  </conditionalFormatting>
  <conditionalFormatting sqref="YQ48:YQ51">
    <cfRule type="expression" dxfId="0" priority="2140" stopIfTrue="1">
      <formula>MOD(ROW(),2)=0</formula>
    </cfRule>
  </conditionalFormatting>
  <conditionalFormatting sqref="YQ58:YQ61">
    <cfRule type="expression" dxfId="0" priority="1250" stopIfTrue="1">
      <formula>MOD(ROW(),2)=0</formula>
    </cfRule>
  </conditionalFormatting>
  <conditionalFormatting sqref="AIB11:AIB13">
    <cfRule type="expression" dxfId="0" priority="4676" stopIfTrue="1">
      <formula>MOD(ROW(),2)=0</formula>
    </cfRule>
  </conditionalFormatting>
  <conditionalFormatting sqref="AIB16:AIB17">
    <cfRule type="expression" dxfId="0" priority="985" stopIfTrue="1">
      <formula>MOD(ROW(),2)=0</formula>
    </cfRule>
  </conditionalFormatting>
  <conditionalFormatting sqref="AIB20:AIB23">
    <cfRule type="expression" dxfId="0" priority="3410" stopIfTrue="1">
      <formula>MOD(ROW(),2)=0</formula>
    </cfRule>
  </conditionalFormatting>
  <conditionalFormatting sqref="AIB25:AIB26">
    <cfRule type="expression" dxfId="0" priority="3408" stopIfTrue="1">
      <formula>MOD(ROW(),2)=0</formula>
    </cfRule>
  </conditionalFormatting>
  <conditionalFormatting sqref="AIB28:AIB39">
    <cfRule type="expression" dxfId="0" priority="2390" stopIfTrue="1">
      <formula>MOD(ROW(),2)=0</formula>
    </cfRule>
  </conditionalFormatting>
  <conditionalFormatting sqref="AIB40:AIB47">
    <cfRule type="expression" dxfId="0" priority="2389" stopIfTrue="1">
      <formula>MOD(ROW(),2)=0</formula>
    </cfRule>
  </conditionalFormatting>
  <conditionalFormatting sqref="AIB48:AIB51">
    <cfRule type="expression" dxfId="0" priority="2388" stopIfTrue="1">
      <formula>MOD(ROW(),2)=0</formula>
    </cfRule>
  </conditionalFormatting>
  <conditionalFormatting sqref="AIB58:AIB61">
    <cfRule type="expression" dxfId="0" priority="1374" stopIfTrue="1">
      <formula>MOD(ROW(),2)=0</formula>
    </cfRule>
  </conditionalFormatting>
  <conditionalFormatting sqref="AIM11:AIM13">
    <cfRule type="expression" dxfId="0" priority="4298" stopIfTrue="1">
      <formula>MOD(ROW(),2)=0</formula>
    </cfRule>
  </conditionalFormatting>
  <conditionalFormatting sqref="AIM16:AIM17">
    <cfRule type="expression" dxfId="0" priority="922" stopIfTrue="1">
      <formula>MOD(ROW(),2)=0</formula>
    </cfRule>
  </conditionalFormatting>
  <conditionalFormatting sqref="AIM20:AIM23">
    <cfRule type="expression" dxfId="0" priority="3158" stopIfTrue="1">
      <formula>MOD(ROW(),2)=0</formula>
    </cfRule>
  </conditionalFormatting>
  <conditionalFormatting sqref="AIM25:AIM26">
    <cfRule type="expression" dxfId="0" priority="3156" stopIfTrue="1">
      <formula>MOD(ROW(),2)=0</formula>
    </cfRule>
  </conditionalFormatting>
  <conditionalFormatting sqref="AIM28:AIM39">
    <cfRule type="expression" dxfId="0" priority="2138" stopIfTrue="1">
      <formula>MOD(ROW(),2)=0</formula>
    </cfRule>
  </conditionalFormatting>
  <conditionalFormatting sqref="AIM40:AIM47">
    <cfRule type="expression" dxfId="0" priority="2137" stopIfTrue="1">
      <formula>MOD(ROW(),2)=0</formula>
    </cfRule>
  </conditionalFormatting>
  <conditionalFormatting sqref="AIM48:AIM51">
    <cfRule type="expression" dxfId="0" priority="2136" stopIfTrue="1">
      <formula>MOD(ROW(),2)=0</formula>
    </cfRule>
  </conditionalFormatting>
  <conditionalFormatting sqref="AIM58:AIM61">
    <cfRule type="expression" dxfId="0" priority="1248" stopIfTrue="1">
      <formula>MOD(ROW(),2)=0</formula>
    </cfRule>
  </conditionalFormatting>
  <conditionalFormatting sqref="ARX11:ARX13">
    <cfRule type="expression" dxfId="0" priority="4670" stopIfTrue="1">
      <formula>MOD(ROW(),2)=0</formula>
    </cfRule>
  </conditionalFormatting>
  <conditionalFormatting sqref="ARX16:ARX17">
    <cfRule type="expression" dxfId="0" priority="984" stopIfTrue="1">
      <formula>MOD(ROW(),2)=0</formula>
    </cfRule>
  </conditionalFormatting>
  <conditionalFormatting sqref="ARX20:ARX23">
    <cfRule type="expression" dxfId="0" priority="3406" stopIfTrue="1">
      <formula>MOD(ROW(),2)=0</formula>
    </cfRule>
  </conditionalFormatting>
  <conditionalFormatting sqref="ARX25:ARX26">
    <cfRule type="expression" dxfId="0" priority="3404" stopIfTrue="1">
      <formula>MOD(ROW(),2)=0</formula>
    </cfRule>
  </conditionalFormatting>
  <conditionalFormatting sqref="ARX28:ARX39">
    <cfRule type="expression" dxfId="0" priority="2386" stopIfTrue="1">
      <formula>MOD(ROW(),2)=0</formula>
    </cfRule>
  </conditionalFormatting>
  <conditionalFormatting sqref="ARX40:ARX47">
    <cfRule type="expression" dxfId="0" priority="2385" stopIfTrue="1">
      <formula>MOD(ROW(),2)=0</formula>
    </cfRule>
  </conditionalFormatting>
  <conditionalFormatting sqref="ARX48:ARX51">
    <cfRule type="expression" dxfId="0" priority="2384" stopIfTrue="1">
      <formula>MOD(ROW(),2)=0</formula>
    </cfRule>
  </conditionalFormatting>
  <conditionalFormatting sqref="ARX58:ARX61">
    <cfRule type="expression" dxfId="0" priority="1372" stopIfTrue="1">
      <formula>MOD(ROW(),2)=0</formula>
    </cfRule>
  </conditionalFormatting>
  <conditionalFormatting sqref="ASI11:ASI13">
    <cfRule type="expression" dxfId="0" priority="4292" stopIfTrue="1">
      <formula>MOD(ROW(),2)=0</formula>
    </cfRule>
  </conditionalFormatting>
  <conditionalFormatting sqref="ASI16:ASI17">
    <cfRule type="expression" dxfId="0" priority="921" stopIfTrue="1">
      <formula>MOD(ROW(),2)=0</formula>
    </cfRule>
  </conditionalFormatting>
  <conditionalFormatting sqref="ASI20:ASI23">
    <cfRule type="expression" dxfId="0" priority="3154" stopIfTrue="1">
      <formula>MOD(ROW(),2)=0</formula>
    </cfRule>
  </conditionalFormatting>
  <conditionalFormatting sqref="ASI25:ASI26">
    <cfRule type="expression" dxfId="0" priority="3152" stopIfTrue="1">
      <formula>MOD(ROW(),2)=0</formula>
    </cfRule>
  </conditionalFormatting>
  <conditionalFormatting sqref="ASI28:ASI39">
    <cfRule type="expression" dxfId="0" priority="2134" stopIfTrue="1">
      <formula>MOD(ROW(),2)=0</formula>
    </cfRule>
  </conditionalFormatting>
  <conditionalFormatting sqref="ASI40:ASI47">
    <cfRule type="expression" dxfId="0" priority="2133" stopIfTrue="1">
      <formula>MOD(ROW(),2)=0</formula>
    </cfRule>
  </conditionalFormatting>
  <conditionalFormatting sqref="ASI48:ASI51">
    <cfRule type="expression" dxfId="0" priority="2132" stopIfTrue="1">
      <formula>MOD(ROW(),2)=0</formula>
    </cfRule>
  </conditionalFormatting>
  <conditionalFormatting sqref="ASI58:ASI61">
    <cfRule type="expression" dxfId="0" priority="1246" stopIfTrue="1">
      <formula>MOD(ROW(),2)=0</formula>
    </cfRule>
  </conditionalFormatting>
  <conditionalFormatting sqref="BBT11:BBT13">
    <cfRule type="expression" dxfId="0" priority="4664" stopIfTrue="1">
      <formula>MOD(ROW(),2)=0</formula>
    </cfRule>
  </conditionalFormatting>
  <conditionalFormatting sqref="BBT16:BBT17">
    <cfRule type="expression" dxfId="0" priority="983" stopIfTrue="1">
      <formula>MOD(ROW(),2)=0</formula>
    </cfRule>
  </conditionalFormatting>
  <conditionalFormatting sqref="BBT20:BBT23">
    <cfRule type="expression" dxfId="0" priority="3402" stopIfTrue="1">
      <formula>MOD(ROW(),2)=0</formula>
    </cfRule>
  </conditionalFormatting>
  <conditionalFormatting sqref="BBT25:BBT26">
    <cfRule type="expression" dxfId="0" priority="3400" stopIfTrue="1">
      <formula>MOD(ROW(),2)=0</formula>
    </cfRule>
  </conditionalFormatting>
  <conditionalFormatting sqref="BBT28:BBT39">
    <cfRule type="expression" dxfId="0" priority="2382" stopIfTrue="1">
      <formula>MOD(ROW(),2)=0</formula>
    </cfRule>
  </conditionalFormatting>
  <conditionalFormatting sqref="BBT40:BBT47">
    <cfRule type="expression" dxfId="0" priority="2381" stopIfTrue="1">
      <formula>MOD(ROW(),2)=0</formula>
    </cfRule>
  </conditionalFormatting>
  <conditionalFormatting sqref="BBT48:BBT51">
    <cfRule type="expression" dxfId="0" priority="2380" stopIfTrue="1">
      <formula>MOD(ROW(),2)=0</formula>
    </cfRule>
  </conditionalFormatting>
  <conditionalFormatting sqref="BBT58:BBT61">
    <cfRule type="expression" dxfId="0" priority="1370" stopIfTrue="1">
      <formula>MOD(ROW(),2)=0</formula>
    </cfRule>
  </conditionalFormatting>
  <conditionalFormatting sqref="BCE11:BCE13">
    <cfRule type="expression" dxfId="0" priority="4286" stopIfTrue="1">
      <formula>MOD(ROW(),2)=0</formula>
    </cfRule>
  </conditionalFormatting>
  <conditionalFormatting sqref="BCE16:BCE17">
    <cfRule type="expression" dxfId="0" priority="920" stopIfTrue="1">
      <formula>MOD(ROW(),2)=0</formula>
    </cfRule>
  </conditionalFormatting>
  <conditionalFormatting sqref="BCE20:BCE23">
    <cfRule type="expression" dxfId="0" priority="3150" stopIfTrue="1">
      <formula>MOD(ROW(),2)=0</formula>
    </cfRule>
  </conditionalFormatting>
  <conditionalFormatting sqref="BCE25:BCE26">
    <cfRule type="expression" dxfId="0" priority="3148" stopIfTrue="1">
      <formula>MOD(ROW(),2)=0</formula>
    </cfRule>
  </conditionalFormatting>
  <conditionalFormatting sqref="BCE28:BCE39">
    <cfRule type="expression" dxfId="0" priority="2130" stopIfTrue="1">
      <formula>MOD(ROW(),2)=0</formula>
    </cfRule>
  </conditionalFormatting>
  <conditionalFormatting sqref="BCE40:BCE47">
    <cfRule type="expression" dxfId="0" priority="2129" stopIfTrue="1">
      <formula>MOD(ROW(),2)=0</formula>
    </cfRule>
  </conditionalFormatting>
  <conditionalFormatting sqref="BCE48:BCE51">
    <cfRule type="expression" dxfId="0" priority="2128" stopIfTrue="1">
      <formula>MOD(ROW(),2)=0</formula>
    </cfRule>
  </conditionalFormatting>
  <conditionalFormatting sqref="BCE58:BCE61">
    <cfRule type="expression" dxfId="0" priority="1244" stopIfTrue="1">
      <formula>MOD(ROW(),2)=0</formula>
    </cfRule>
  </conditionalFormatting>
  <conditionalFormatting sqref="BLP11:BLP13">
    <cfRule type="expression" dxfId="0" priority="4658" stopIfTrue="1">
      <formula>MOD(ROW(),2)=0</formula>
    </cfRule>
  </conditionalFormatting>
  <conditionalFormatting sqref="BLP16:BLP17">
    <cfRule type="expression" dxfId="0" priority="982" stopIfTrue="1">
      <formula>MOD(ROW(),2)=0</formula>
    </cfRule>
  </conditionalFormatting>
  <conditionalFormatting sqref="BLP20:BLP23">
    <cfRule type="expression" dxfId="0" priority="3398" stopIfTrue="1">
      <formula>MOD(ROW(),2)=0</formula>
    </cfRule>
  </conditionalFormatting>
  <conditionalFormatting sqref="BLP25:BLP26">
    <cfRule type="expression" dxfId="0" priority="3396" stopIfTrue="1">
      <formula>MOD(ROW(),2)=0</formula>
    </cfRule>
  </conditionalFormatting>
  <conditionalFormatting sqref="BLP28:BLP39">
    <cfRule type="expression" dxfId="0" priority="2378" stopIfTrue="1">
      <formula>MOD(ROW(),2)=0</formula>
    </cfRule>
  </conditionalFormatting>
  <conditionalFormatting sqref="BLP40:BLP47">
    <cfRule type="expression" dxfId="0" priority="2377" stopIfTrue="1">
      <formula>MOD(ROW(),2)=0</formula>
    </cfRule>
  </conditionalFormatting>
  <conditionalFormatting sqref="BLP48:BLP51">
    <cfRule type="expression" dxfId="0" priority="2376" stopIfTrue="1">
      <formula>MOD(ROW(),2)=0</formula>
    </cfRule>
  </conditionalFormatting>
  <conditionalFormatting sqref="BLP58:BLP61">
    <cfRule type="expression" dxfId="0" priority="1368" stopIfTrue="1">
      <formula>MOD(ROW(),2)=0</formula>
    </cfRule>
  </conditionalFormatting>
  <conditionalFormatting sqref="BMA11:BMA13">
    <cfRule type="expression" dxfId="0" priority="4280" stopIfTrue="1">
      <formula>MOD(ROW(),2)=0</formula>
    </cfRule>
  </conditionalFormatting>
  <conditionalFormatting sqref="BMA16:BMA17">
    <cfRule type="expression" dxfId="0" priority="919" stopIfTrue="1">
      <formula>MOD(ROW(),2)=0</formula>
    </cfRule>
  </conditionalFormatting>
  <conditionalFormatting sqref="BMA20:BMA23">
    <cfRule type="expression" dxfId="0" priority="3146" stopIfTrue="1">
      <formula>MOD(ROW(),2)=0</formula>
    </cfRule>
  </conditionalFormatting>
  <conditionalFormatting sqref="BMA25:BMA26">
    <cfRule type="expression" dxfId="0" priority="3144" stopIfTrue="1">
      <formula>MOD(ROW(),2)=0</formula>
    </cfRule>
  </conditionalFormatting>
  <conditionalFormatting sqref="BMA28:BMA39">
    <cfRule type="expression" dxfId="0" priority="2126" stopIfTrue="1">
      <formula>MOD(ROW(),2)=0</formula>
    </cfRule>
  </conditionalFormatting>
  <conditionalFormatting sqref="BMA40:BMA47">
    <cfRule type="expression" dxfId="0" priority="2125" stopIfTrue="1">
      <formula>MOD(ROW(),2)=0</formula>
    </cfRule>
  </conditionalFormatting>
  <conditionalFormatting sqref="BMA48:BMA51">
    <cfRule type="expression" dxfId="0" priority="2124" stopIfTrue="1">
      <formula>MOD(ROW(),2)=0</formula>
    </cfRule>
  </conditionalFormatting>
  <conditionalFormatting sqref="BMA58:BMA61">
    <cfRule type="expression" dxfId="0" priority="1242" stopIfTrue="1">
      <formula>MOD(ROW(),2)=0</formula>
    </cfRule>
  </conditionalFormatting>
  <conditionalFormatting sqref="BVL11:BVL13">
    <cfRule type="expression" dxfId="0" priority="4652" stopIfTrue="1">
      <formula>MOD(ROW(),2)=0</formula>
    </cfRule>
  </conditionalFormatting>
  <conditionalFormatting sqref="BVL16:BVL17">
    <cfRule type="expression" dxfId="0" priority="981" stopIfTrue="1">
      <formula>MOD(ROW(),2)=0</formula>
    </cfRule>
  </conditionalFormatting>
  <conditionalFormatting sqref="BVL20:BVL23">
    <cfRule type="expression" dxfId="0" priority="3394" stopIfTrue="1">
      <formula>MOD(ROW(),2)=0</formula>
    </cfRule>
  </conditionalFormatting>
  <conditionalFormatting sqref="BVL25:BVL26">
    <cfRule type="expression" dxfId="0" priority="3392" stopIfTrue="1">
      <formula>MOD(ROW(),2)=0</formula>
    </cfRule>
  </conditionalFormatting>
  <conditionalFormatting sqref="BVL28:BVL39">
    <cfRule type="expression" dxfId="0" priority="2374" stopIfTrue="1">
      <formula>MOD(ROW(),2)=0</formula>
    </cfRule>
  </conditionalFormatting>
  <conditionalFormatting sqref="BVL40:BVL47">
    <cfRule type="expression" dxfId="0" priority="2373" stopIfTrue="1">
      <formula>MOD(ROW(),2)=0</formula>
    </cfRule>
  </conditionalFormatting>
  <conditionalFormatting sqref="BVL48:BVL51">
    <cfRule type="expression" dxfId="0" priority="2372" stopIfTrue="1">
      <formula>MOD(ROW(),2)=0</formula>
    </cfRule>
  </conditionalFormatting>
  <conditionalFormatting sqref="BVL58:BVL61">
    <cfRule type="expression" dxfId="0" priority="1366" stopIfTrue="1">
      <formula>MOD(ROW(),2)=0</formula>
    </cfRule>
  </conditionalFormatting>
  <conditionalFormatting sqref="BVW11:BVW13">
    <cfRule type="expression" dxfId="0" priority="4274" stopIfTrue="1">
      <formula>MOD(ROW(),2)=0</formula>
    </cfRule>
  </conditionalFormatting>
  <conditionalFormatting sqref="BVW16:BVW17">
    <cfRule type="expression" dxfId="0" priority="918" stopIfTrue="1">
      <formula>MOD(ROW(),2)=0</formula>
    </cfRule>
  </conditionalFormatting>
  <conditionalFormatting sqref="BVW20:BVW23">
    <cfRule type="expression" dxfId="0" priority="3142" stopIfTrue="1">
      <formula>MOD(ROW(),2)=0</formula>
    </cfRule>
  </conditionalFormatting>
  <conditionalFormatting sqref="BVW25:BVW26">
    <cfRule type="expression" dxfId="0" priority="3140" stopIfTrue="1">
      <formula>MOD(ROW(),2)=0</formula>
    </cfRule>
  </conditionalFormatting>
  <conditionalFormatting sqref="BVW28:BVW39">
    <cfRule type="expression" dxfId="0" priority="2122" stopIfTrue="1">
      <formula>MOD(ROW(),2)=0</formula>
    </cfRule>
  </conditionalFormatting>
  <conditionalFormatting sqref="BVW40:BVW47">
    <cfRule type="expression" dxfId="0" priority="2121" stopIfTrue="1">
      <formula>MOD(ROW(),2)=0</formula>
    </cfRule>
  </conditionalFormatting>
  <conditionalFormatting sqref="BVW48:BVW51">
    <cfRule type="expression" dxfId="0" priority="2120" stopIfTrue="1">
      <formula>MOD(ROW(),2)=0</formula>
    </cfRule>
  </conditionalFormatting>
  <conditionalFormatting sqref="BVW58:BVW61">
    <cfRule type="expression" dxfId="0" priority="1240" stopIfTrue="1">
      <formula>MOD(ROW(),2)=0</formula>
    </cfRule>
  </conditionalFormatting>
  <conditionalFormatting sqref="CFH11:CFH13">
    <cfRule type="expression" dxfId="0" priority="4646" stopIfTrue="1">
      <formula>MOD(ROW(),2)=0</formula>
    </cfRule>
  </conditionalFormatting>
  <conditionalFormatting sqref="CFH16:CFH17">
    <cfRule type="expression" dxfId="0" priority="980" stopIfTrue="1">
      <formula>MOD(ROW(),2)=0</formula>
    </cfRule>
  </conditionalFormatting>
  <conditionalFormatting sqref="CFH20:CFH23">
    <cfRule type="expression" dxfId="0" priority="3390" stopIfTrue="1">
      <formula>MOD(ROW(),2)=0</formula>
    </cfRule>
  </conditionalFormatting>
  <conditionalFormatting sqref="CFH25:CFH26">
    <cfRule type="expression" dxfId="0" priority="3388" stopIfTrue="1">
      <formula>MOD(ROW(),2)=0</formula>
    </cfRule>
  </conditionalFormatting>
  <conditionalFormatting sqref="CFH28:CFH39">
    <cfRule type="expression" dxfId="0" priority="2370" stopIfTrue="1">
      <formula>MOD(ROW(),2)=0</formula>
    </cfRule>
  </conditionalFormatting>
  <conditionalFormatting sqref="CFH40:CFH47">
    <cfRule type="expression" dxfId="0" priority="2369" stopIfTrue="1">
      <formula>MOD(ROW(),2)=0</formula>
    </cfRule>
  </conditionalFormatting>
  <conditionalFormatting sqref="CFH48:CFH51">
    <cfRule type="expression" dxfId="0" priority="2368" stopIfTrue="1">
      <formula>MOD(ROW(),2)=0</formula>
    </cfRule>
  </conditionalFormatting>
  <conditionalFormatting sqref="CFH58:CFH61">
    <cfRule type="expression" dxfId="0" priority="1364" stopIfTrue="1">
      <formula>MOD(ROW(),2)=0</formula>
    </cfRule>
  </conditionalFormatting>
  <conditionalFormatting sqref="CFS11:CFS13">
    <cfRule type="expression" dxfId="0" priority="4268" stopIfTrue="1">
      <formula>MOD(ROW(),2)=0</formula>
    </cfRule>
  </conditionalFormatting>
  <conditionalFormatting sqref="CFS16:CFS17">
    <cfRule type="expression" dxfId="0" priority="917" stopIfTrue="1">
      <formula>MOD(ROW(),2)=0</formula>
    </cfRule>
  </conditionalFormatting>
  <conditionalFormatting sqref="CFS20:CFS23">
    <cfRule type="expression" dxfId="0" priority="3138" stopIfTrue="1">
      <formula>MOD(ROW(),2)=0</formula>
    </cfRule>
  </conditionalFormatting>
  <conditionalFormatting sqref="CFS25:CFS26">
    <cfRule type="expression" dxfId="0" priority="3136" stopIfTrue="1">
      <formula>MOD(ROW(),2)=0</formula>
    </cfRule>
  </conditionalFormatting>
  <conditionalFormatting sqref="CFS28:CFS39">
    <cfRule type="expression" dxfId="0" priority="2118" stopIfTrue="1">
      <formula>MOD(ROW(),2)=0</formula>
    </cfRule>
  </conditionalFormatting>
  <conditionalFormatting sqref="CFS40:CFS47">
    <cfRule type="expression" dxfId="0" priority="2117" stopIfTrue="1">
      <formula>MOD(ROW(),2)=0</formula>
    </cfRule>
  </conditionalFormatting>
  <conditionalFormatting sqref="CFS48:CFS51">
    <cfRule type="expression" dxfId="0" priority="2116" stopIfTrue="1">
      <formula>MOD(ROW(),2)=0</formula>
    </cfRule>
  </conditionalFormatting>
  <conditionalFormatting sqref="CFS58:CFS61">
    <cfRule type="expression" dxfId="0" priority="1238" stopIfTrue="1">
      <formula>MOD(ROW(),2)=0</formula>
    </cfRule>
  </conditionalFormatting>
  <conditionalFormatting sqref="CPD11:CPD13">
    <cfRule type="expression" dxfId="0" priority="4640" stopIfTrue="1">
      <formula>MOD(ROW(),2)=0</formula>
    </cfRule>
  </conditionalFormatting>
  <conditionalFormatting sqref="CPD16:CPD17">
    <cfRule type="expression" dxfId="0" priority="979" stopIfTrue="1">
      <formula>MOD(ROW(),2)=0</formula>
    </cfRule>
  </conditionalFormatting>
  <conditionalFormatting sqref="CPD20:CPD23">
    <cfRule type="expression" dxfId="0" priority="3386" stopIfTrue="1">
      <formula>MOD(ROW(),2)=0</formula>
    </cfRule>
  </conditionalFormatting>
  <conditionalFormatting sqref="CPD25:CPD26">
    <cfRule type="expression" dxfId="0" priority="3384" stopIfTrue="1">
      <formula>MOD(ROW(),2)=0</formula>
    </cfRule>
  </conditionalFormatting>
  <conditionalFormatting sqref="CPD28:CPD39">
    <cfRule type="expression" dxfId="0" priority="2366" stopIfTrue="1">
      <formula>MOD(ROW(),2)=0</formula>
    </cfRule>
  </conditionalFormatting>
  <conditionalFormatting sqref="CPD40:CPD47">
    <cfRule type="expression" dxfId="0" priority="2365" stopIfTrue="1">
      <formula>MOD(ROW(),2)=0</formula>
    </cfRule>
  </conditionalFormatting>
  <conditionalFormatting sqref="CPD48:CPD51">
    <cfRule type="expression" dxfId="0" priority="2364" stopIfTrue="1">
      <formula>MOD(ROW(),2)=0</formula>
    </cfRule>
  </conditionalFormatting>
  <conditionalFormatting sqref="CPD58:CPD61">
    <cfRule type="expression" dxfId="0" priority="1362" stopIfTrue="1">
      <formula>MOD(ROW(),2)=0</formula>
    </cfRule>
  </conditionalFormatting>
  <conditionalFormatting sqref="CPO11:CPO13">
    <cfRule type="expression" dxfId="0" priority="4262" stopIfTrue="1">
      <formula>MOD(ROW(),2)=0</formula>
    </cfRule>
  </conditionalFormatting>
  <conditionalFormatting sqref="CPO16:CPO17">
    <cfRule type="expression" dxfId="0" priority="916" stopIfTrue="1">
      <formula>MOD(ROW(),2)=0</formula>
    </cfRule>
  </conditionalFormatting>
  <conditionalFormatting sqref="CPO20:CPO23">
    <cfRule type="expression" dxfId="0" priority="3134" stopIfTrue="1">
      <formula>MOD(ROW(),2)=0</formula>
    </cfRule>
  </conditionalFormatting>
  <conditionalFormatting sqref="CPO25:CPO26">
    <cfRule type="expression" dxfId="0" priority="3132" stopIfTrue="1">
      <formula>MOD(ROW(),2)=0</formula>
    </cfRule>
  </conditionalFormatting>
  <conditionalFormatting sqref="CPO28:CPO39">
    <cfRule type="expression" dxfId="0" priority="2114" stopIfTrue="1">
      <formula>MOD(ROW(),2)=0</formula>
    </cfRule>
  </conditionalFormatting>
  <conditionalFormatting sqref="CPO40:CPO47">
    <cfRule type="expression" dxfId="0" priority="2113" stopIfTrue="1">
      <formula>MOD(ROW(),2)=0</formula>
    </cfRule>
  </conditionalFormatting>
  <conditionalFormatting sqref="CPO48:CPO51">
    <cfRule type="expression" dxfId="0" priority="2112" stopIfTrue="1">
      <formula>MOD(ROW(),2)=0</formula>
    </cfRule>
  </conditionalFormatting>
  <conditionalFormatting sqref="CPO58:CPO61">
    <cfRule type="expression" dxfId="0" priority="1236" stopIfTrue="1">
      <formula>MOD(ROW(),2)=0</formula>
    </cfRule>
  </conditionalFormatting>
  <conditionalFormatting sqref="CYZ11:CYZ13">
    <cfRule type="expression" dxfId="0" priority="4634" stopIfTrue="1">
      <formula>MOD(ROW(),2)=0</formula>
    </cfRule>
  </conditionalFormatting>
  <conditionalFormatting sqref="CYZ16:CYZ17">
    <cfRule type="expression" dxfId="0" priority="978" stopIfTrue="1">
      <formula>MOD(ROW(),2)=0</formula>
    </cfRule>
  </conditionalFormatting>
  <conditionalFormatting sqref="CYZ20:CYZ23">
    <cfRule type="expression" dxfId="0" priority="3382" stopIfTrue="1">
      <formula>MOD(ROW(),2)=0</formula>
    </cfRule>
  </conditionalFormatting>
  <conditionalFormatting sqref="CYZ25:CYZ26">
    <cfRule type="expression" dxfId="0" priority="3380" stopIfTrue="1">
      <formula>MOD(ROW(),2)=0</formula>
    </cfRule>
  </conditionalFormatting>
  <conditionalFormatting sqref="CYZ28:CYZ39">
    <cfRule type="expression" dxfId="0" priority="2362" stopIfTrue="1">
      <formula>MOD(ROW(),2)=0</formula>
    </cfRule>
  </conditionalFormatting>
  <conditionalFormatting sqref="CYZ40:CYZ47">
    <cfRule type="expression" dxfId="0" priority="2361" stopIfTrue="1">
      <formula>MOD(ROW(),2)=0</formula>
    </cfRule>
  </conditionalFormatting>
  <conditionalFormatting sqref="CYZ48:CYZ51">
    <cfRule type="expression" dxfId="0" priority="2360" stopIfTrue="1">
      <formula>MOD(ROW(),2)=0</formula>
    </cfRule>
  </conditionalFormatting>
  <conditionalFormatting sqref="CYZ58:CYZ61">
    <cfRule type="expression" dxfId="0" priority="1360" stopIfTrue="1">
      <formula>MOD(ROW(),2)=0</formula>
    </cfRule>
  </conditionalFormatting>
  <conditionalFormatting sqref="CZK11:CZK13">
    <cfRule type="expression" dxfId="0" priority="4256" stopIfTrue="1">
      <formula>MOD(ROW(),2)=0</formula>
    </cfRule>
  </conditionalFormatting>
  <conditionalFormatting sqref="CZK16:CZK17">
    <cfRule type="expression" dxfId="0" priority="915" stopIfTrue="1">
      <formula>MOD(ROW(),2)=0</formula>
    </cfRule>
  </conditionalFormatting>
  <conditionalFormatting sqref="CZK20:CZK23">
    <cfRule type="expression" dxfId="0" priority="3130" stopIfTrue="1">
      <formula>MOD(ROW(),2)=0</formula>
    </cfRule>
  </conditionalFormatting>
  <conditionalFormatting sqref="CZK25:CZK26">
    <cfRule type="expression" dxfId="0" priority="3128" stopIfTrue="1">
      <formula>MOD(ROW(),2)=0</formula>
    </cfRule>
  </conditionalFormatting>
  <conditionalFormatting sqref="CZK28:CZK39">
    <cfRule type="expression" dxfId="0" priority="2110" stopIfTrue="1">
      <formula>MOD(ROW(),2)=0</formula>
    </cfRule>
  </conditionalFormatting>
  <conditionalFormatting sqref="CZK40:CZK47">
    <cfRule type="expression" dxfId="0" priority="2109" stopIfTrue="1">
      <formula>MOD(ROW(),2)=0</formula>
    </cfRule>
  </conditionalFormatting>
  <conditionalFormatting sqref="CZK48:CZK51">
    <cfRule type="expression" dxfId="0" priority="2108" stopIfTrue="1">
      <formula>MOD(ROW(),2)=0</formula>
    </cfRule>
  </conditionalFormatting>
  <conditionalFormatting sqref="CZK58:CZK61">
    <cfRule type="expression" dxfId="0" priority="1234" stopIfTrue="1">
      <formula>MOD(ROW(),2)=0</formula>
    </cfRule>
  </conditionalFormatting>
  <conditionalFormatting sqref="DIV11:DIV13">
    <cfRule type="expression" dxfId="0" priority="4628" stopIfTrue="1">
      <formula>MOD(ROW(),2)=0</formula>
    </cfRule>
  </conditionalFormatting>
  <conditionalFormatting sqref="DIV16:DIV17">
    <cfRule type="expression" dxfId="0" priority="977" stopIfTrue="1">
      <formula>MOD(ROW(),2)=0</formula>
    </cfRule>
  </conditionalFormatting>
  <conditionalFormatting sqref="DIV20:DIV23">
    <cfRule type="expression" dxfId="0" priority="3378" stopIfTrue="1">
      <formula>MOD(ROW(),2)=0</formula>
    </cfRule>
  </conditionalFormatting>
  <conditionalFormatting sqref="DIV25:DIV26">
    <cfRule type="expression" dxfId="0" priority="3376" stopIfTrue="1">
      <formula>MOD(ROW(),2)=0</formula>
    </cfRule>
  </conditionalFormatting>
  <conditionalFormatting sqref="DIV28:DIV39">
    <cfRule type="expression" dxfId="0" priority="2358" stopIfTrue="1">
      <formula>MOD(ROW(),2)=0</formula>
    </cfRule>
  </conditionalFormatting>
  <conditionalFormatting sqref="DIV40:DIV47">
    <cfRule type="expression" dxfId="0" priority="2357" stopIfTrue="1">
      <formula>MOD(ROW(),2)=0</formula>
    </cfRule>
  </conditionalFormatting>
  <conditionalFormatting sqref="DIV48:DIV51">
    <cfRule type="expression" dxfId="0" priority="2356" stopIfTrue="1">
      <formula>MOD(ROW(),2)=0</formula>
    </cfRule>
  </conditionalFormatting>
  <conditionalFormatting sqref="DIV58:DIV61">
    <cfRule type="expression" dxfId="0" priority="1358" stopIfTrue="1">
      <formula>MOD(ROW(),2)=0</formula>
    </cfRule>
  </conditionalFormatting>
  <conditionalFormatting sqref="DJG11:DJG13">
    <cfRule type="expression" dxfId="0" priority="4250" stopIfTrue="1">
      <formula>MOD(ROW(),2)=0</formula>
    </cfRule>
  </conditionalFormatting>
  <conditionalFormatting sqref="DJG16:DJG17">
    <cfRule type="expression" dxfId="0" priority="914" stopIfTrue="1">
      <formula>MOD(ROW(),2)=0</formula>
    </cfRule>
  </conditionalFormatting>
  <conditionalFormatting sqref="DJG20:DJG23">
    <cfRule type="expression" dxfId="0" priority="3126" stopIfTrue="1">
      <formula>MOD(ROW(),2)=0</formula>
    </cfRule>
  </conditionalFormatting>
  <conditionalFormatting sqref="DJG25:DJG26">
    <cfRule type="expression" dxfId="0" priority="3124" stopIfTrue="1">
      <formula>MOD(ROW(),2)=0</formula>
    </cfRule>
  </conditionalFormatting>
  <conditionalFormatting sqref="DJG28:DJG39">
    <cfRule type="expression" dxfId="0" priority="2106" stopIfTrue="1">
      <formula>MOD(ROW(),2)=0</formula>
    </cfRule>
  </conditionalFormatting>
  <conditionalFormatting sqref="DJG40:DJG47">
    <cfRule type="expression" dxfId="0" priority="2105" stopIfTrue="1">
      <formula>MOD(ROW(),2)=0</formula>
    </cfRule>
  </conditionalFormatting>
  <conditionalFormatting sqref="DJG48:DJG51">
    <cfRule type="expression" dxfId="0" priority="2104" stopIfTrue="1">
      <formula>MOD(ROW(),2)=0</formula>
    </cfRule>
  </conditionalFormatting>
  <conditionalFormatting sqref="DJG58:DJG61">
    <cfRule type="expression" dxfId="0" priority="1232" stopIfTrue="1">
      <formula>MOD(ROW(),2)=0</formula>
    </cfRule>
  </conditionalFormatting>
  <conditionalFormatting sqref="DSR11:DSR13">
    <cfRule type="expression" dxfId="0" priority="4622" stopIfTrue="1">
      <formula>MOD(ROW(),2)=0</formula>
    </cfRule>
  </conditionalFormatting>
  <conditionalFormatting sqref="DSR16:DSR17">
    <cfRule type="expression" dxfId="0" priority="976" stopIfTrue="1">
      <formula>MOD(ROW(),2)=0</formula>
    </cfRule>
  </conditionalFormatting>
  <conditionalFormatting sqref="DSR20:DSR23">
    <cfRule type="expression" dxfId="0" priority="3374" stopIfTrue="1">
      <formula>MOD(ROW(),2)=0</formula>
    </cfRule>
  </conditionalFormatting>
  <conditionalFormatting sqref="DSR25:DSR26">
    <cfRule type="expression" dxfId="0" priority="3372" stopIfTrue="1">
      <formula>MOD(ROW(),2)=0</formula>
    </cfRule>
  </conditionalFormatting>
  <conditionalFormatting sqref="DSR28:DSR39">
    <cfRule type="expression" dxfId="0" priority="2354" stopIfTrue="1">
      <formula>MOD(ROW(),2)=0</formula>
    </cfRule>
  </conditionalFormatting>
  <conditionalFormatting sqref="DSR40:DSR47">
    <cfRule type="expression" dxfId="0" priority="2353" stopIfTrue="1">
      <formula>MOD(ROW(),2)=0</formula>
    </cfRule>
  </conditionalFormatting>
  <conditionalFormatting sqref="DSR48:DSR51">
    <cfRule type="expression" dxfId="0" priority="2352" stopIfTrue="1">
      <formula>MOD(ROW(),2)=0</formula>
    </cfRule>
  </conditionalFormatting>
  <conditionalFormatting sqref="DSR58:DSR61">
    <cfRule type="expression" dxfId="0" priority="1356" stopIfTrue="1">
      <formula>MOD(ROW(),2)=0</formula>
    </cfRule>
  </conditionalFormatting>
  <conditionalFormatting sqref="DTC11:DTC13">
    <cfRule type="expression" dxfId="0" priority="4244" stopIfTrue="1">
      <formula>MOD(ROW(),2)=0</formula>
    </cfRule>
  </conditionalFormatting>
  <conditionalFormatting sqref="DTC16:DTC17">
    <cfRule type="expression" dxfId="0" priority="913" stopIfTrue="1">
      <formula>MOD(ROW(),2)=0</formula>
    </cfRule>
  </conditionalFormatting>
  <conditionalFormatting sqref="DTC20:DTC23">
    <cfRule type="expression" dxfId="0" priority="3122" stopIfTrue="1">
      <formula>MOD(ROW(),2)=0</formula>
    </cfRule>
  </conditionalFormatting>
  <conditionalFormatting sqref="DTC25:DTC26">
    <cfRule type="expression" dxfId="0" priority="3120" stopIfTrue="1">
      <formula>MOD(ROW(),2)=0</formula>
    </cfRule>
  </conditionalFormatting>
  <conditionalFormatting sqref="DTC28:DTC39">
    <cfRule type="expression" dxfId="0" priority="2102" stopIfTrue="1">
      <formula>MOD(ROW(),2)=0</formula>
    </cfRule>
  </conditionalFormatting>
  <conditionalFormatting sqref="DTC40:DTC47">
    <cfRule type="expression" dxfId="0" priority="2101" stopIfTrue="1">
      <formula>MOD(ROW(),2)=0</formula>
    </cfRule>
  </conditionalFormatting>
  <conditionalFormatting sqref="DTC48:DTC51">
    <cfRule type="expression" dxfId="0" priority="2100" stopIfTrue="1">
      <formula>MOD(ROW(),2)=0</formula>
    </cfRule>
  </conditionalFormatting>
  <conditionalFormatting sqref="DTC58:DTC61">
    <cfRule type="expression" dxfId="0" priority="1230" stopIfTrue="1">
      <formula>MOD(ROW(),2)=0</formula>
    </cfRule>
  </conditionalFormatting>
  <conditionalFormatting sqref="ECN11:ECN13">
    <cfRule type="expression" dxfId="0" priority="4616" stopIfTrue="1">
      <formula>MOD(ROW(),2)=0</formula>
    </cfRule>
  </conditionalFormatting>
  <conditionalFormatting sqref="ECN16:ECN17">
    <cfRule type="expression" dxfId="0" priority="975" stopIfTrue="1">
      <formula>MOD(ROW(),2)=0</formula>
    </cfRule>
  </conditionalFormatting>
  <conditionalFormatting sqref="ECN20:ECN23">
    <cfRule type="expression" dxfId="0" priority="3370" stopIfTrue="1">
      <formula>MOD(ROW(),2)=0</formula>
    </cfRule>
  </conditionalFormatting>
  <conditionalFormatting sqref="ECN25:ECN26">
    <cfRule type="expression" dxfId="0" priority="3368" stopIfTrue="1">
      <formula>MOD(ROW(),2)=0</formula>
    </cfRule>
  </conditionalFormatting>
  <conditionalFormatting sqref="ECN28:ECN39">
    <cfRule type="expression" dxfId="0" priority="2350" stopIfTrue="1">
      <formula>MOD(ROW(),2)=0</formula>
    </cfRule>
  </conditionalFormatting>
  <conditionalFormatting sqref="ECN40:ECN47">
    <cfRule type="expression" dxfId="0" priority="2349" stopIfTrue="1">
      <formula>MOD(ROW(),2)=0</formula>
    </cfRule>
  </conditionalFormatting>
  <conditionalFormatting sqref="ECN48:ECN51">
    <cfRule type="expression" dxfId="0" priority="2348" stopIfTrue="1">
      <formula>MOD(ROW(),2)=0</formula>
    </cfRule>
  </conditionalFormatting>
  <conditionalFormatting sqref="ECN58:ECN61">
    <cfRule type="expression" dxfId="0" priority="1354" stopIfTrue="1">
      <formula>MOD(ROW(),2)=0</formula>
    </cfRule>
  </conditionalFormatting>
  <conditionalFormatting sqref="ECY11:ECY13">
    <cfRule type="expression" dxfId="0" priority="4238" stopIfTrue="1">
      <formula>MOD(ROW(),2)=0</formula>
    </cfRule>
  </conditionalFormatting>
  <conditionalFormatting sqref="ECY16:ECY17">
    <cfRule type="expression" dxfId="0" priority="912" stopIfTrue="1">
      <formula>MOD(ROW(),2)=0</formula>
    </cfRule>
  </conditionalFormatting>
  <conditionalFormatting sqref="ECY20:ECY23">
    <cfRule type="expression" dxfId="0" priority="3118" stopIfTrue="1">
      <formula>MOD(ROW(),2)=0</formula>
    </cfRule>
  </conditionalFormatting>
  <conditionalFormatting sqref="ECY25:ECY26">
    <cfRule type="expression" dxfId="0" priority="3116" stopIfTrue="1">
      <formula>MOD(ROW(),2)=0</formula>
    </cfRule>
  </conditionalFormatting>
  <conditionalFormatting sqref="ECY28:ECY39">
    <cfRule type="expression" dxfId="0" priority="2098" stopIfTrue="1">
      <formula>MOD(ROW(),2)=0</formula>
    </cfRule>
  </conditionalFormatting>
  <conditionalFormatting sqref="ECY40:ECY47">
    <cfRule type="expression" dxfId="0" priority="2097" stopIfTrue="1">
      <formula>MOD(ROW(),2)=0</formula>
    </cfRule>
  </conditionalFormatting>
  <conditionalFormatting sqref="ECY48:ECY51">
    <cfRule type="expression" dxfId="0" priority="2096" stopIfTrue="1">
      <formula>MOD(ROW(),2)=0</formula>
    </cfRule>
  </conditionalFormatting>
  <conditionalFormatting sqref="ECY58:ECY61">
    <cfRule type="expression" dxfId="0" priority="1228" stopIfTrue="1">
      <formula>MOD(ROW(),2)=0</formula>
    </cfRule>
  </conditionalFormatting>
  <conditionalFormatting sqref="EMJ11:EMJ13">
    <cfRule type="expression" dxfId="0" priority="4610" stopIfTrue="1">
      <formula>MOD(ROW(),2)=0</formula>
    </cfRule>
  </conditionalFormatting>
  <conditionalFormatting sqref="EMJ16:EMJ17">
    <cfRule type="expression" dxfId="0" priority="974" stopIfTrue="1">
      <formula>MOD(ROW(),2)=0</formula>
    </cfRule>
  </conditionalFormatting>
  <conditionalFormatting sqref="EMJ20:EMJ23">
    <cfRule type="expression" dxfId="0" priority="3366" stopIfTrue="1">
      <formula>MOD(ROW(),2)=0</formula>
    </cfRule>
  </conditionalFormatting>
  <conditionalFormatting sqref="EMJ25:EMJ26">
    <cfRule type="expression" dxfId="0" priority="3364" stopIfTrue="1">
      <formula>MOD(ROW(),2)=0</formula>
    </cfRule>
  </conditionalFormatting>
  <conditionalFormatting sqref="EMJ28:EMJ39">
    <cfRule type="expression" dxfId="0" priority="2346" stopIfTrue="1">
      <formula>MOD(ROW(),2)=0</formula>
    </cfRule>
  </conditionalFormatting>
  <conditionalFormatting sqref="EMJ40:EMJ47">
    <cfRule type="expression" dxfId="0" priority="2345" stopIfTrue="1">
      <formula>MOD(ROW(),2)=0</formula>
    </cfRule>
  </conditionalFormatting>
  <conditionalFormatting sqref="EMJ48:EMJ51">
    <cfRule type="expression" dxfId="0" priority="2344" stopIfTrue="1">
      <formula>MOD(ROW(),2)=0</formula>
    </cfRule>
  </conditionalFormatting>
  <conditionalFormatting sqref="EMJ58:EMJ61">
    <cfRule type="expression" dxfId="0" priority="1352" stopIfTrue="1">
      <formula>MOD(ROW(),2)=0</formula>
    </cfRule>
  </conditionalFormatting>
  <conditionalFormatting sqref="EMU11:EMU13">
    <cfRule type="expression" dxfId="0" priority="4232" stopIfTrue="1">
      <formula>MOD(ROW(),2)=0</formula>
    </cfRule>
  </conditionalFormatting>
  <conditionalFormatting sqref="EMU16:EMU17">
    <cfRule type="expression" dxfId="0" priority="911" stopIfTrue="1">
      <formula>MOD(ROW(),2)=0</formula>
    </cfRule>
  </conditionalFormatting>
  <conditionalFormatting sqref="EMU20:EMU23">
    <cfRule type="expression" dxfId="0" priority="3114" stopIfTrue="1">
      <formula>MOD(ROW(),2)=0</formula>
    </cfRule>
  </conditionalFormatting>
  <conditionalFormatting sqref="EMU25:EMU26">
    <cfRule type="expression" dxfId="0" priority="3112" stopIfTrue="1">
      <formula>MOD(ROW(),2)=0</formula>
    </cfRule>
  </conditionalFormatting>
  <conditionalFormatting sqref="EMU28:EMU39">
    <cfRule type="expression" dxfId="0" priority="2094" stopIfTrue="1">
      <formula>MOD(ROW(),2)=0</formula>
    </cfRule>
  </conditionalFormatting>
  <conditionalFormatting sqref="EMU40:EMU47">
    <cfRule type="expression" dxfId="0" priority="2093" stopIfTrue="1">
      <formula>MOD(ROW(),2)=0</formula>
    </cfRule>
  </conditionalFormatting>
  <conditionalFormatting sqref="EMU48:EMU51">
    <cfRule type="expression" dxfId="0" priority="2092" stopIfTrue="1">
      <formula>MOD(ROW(),2)=0</formula>
    </cfRule>
  </conditionalFormatting>
  <conditionalFormatting sqref="EMU58:EMU61">
    <cfRule type="expression" dxfId="0" priority="1226" stopIfTrue="1">
      <formula>MOD(ROW(),2)=0</formula>
    </cfRule>
  </conditionalFormatting>
  <conditionalFormatting sqref="EWF11:EWF13">
    <cfRule type="expression" dxfId="0" priority="4604" stopIfTrue="1">
      <formula>MOD(ROW(),2)=0</formula>
    </cfRule>
  </conditionalFormatting>
  <conditionalFormatting sqref="EWF16:EWF17">
    <cfRule type="expression" dxfId="0" priority="973" stopIfTrue="1">
      <formula>MOD(ROW(),2)=0</formula>
    </cfRule>
  </conditionalFormatting>
  <conditionalFormatting sqref="EWF20:EWF23">
    <cfRule type="expression" dxfId="0" priority="3362" stopIfTrue="1">
      <formula>MOD(ROW(),2)=0</formula>
    </cfRule>
  </conditionalFormatting>
  <conditionalFormatting sqref="EWF25:EWF26">
    <cfRule type="expression" dxfId="0" priority="3360" stopIfTrue="1">
      <formula>MOD(ROW(),2)=0</formula>
    </cfRule>
  </conditionalFormatting>
  <conditionalFormatting sqref="EWF28:EWF39">
    <cfRule type="expression" dxfId="0" priority="2342" stopIfTrue="1">
      <formula>MOD(ROW(),2)=0</formula>
    </cfRule>
  </conditionalFormatting>
  <conditionalFormatting sqref="EWF40:EWF47">
    <cfRule type="expression" dxfId="0" priority="2341" stopIfTrue="1">
      <formula>MOD(ROW(),2)=0</formula>
    </cfRule>
  </conditionalFormatting>
  <conditionalFormatting sqref="EWF48:EWF51">
    <cfRule type="expression" dxfId="0" priority="2340" stopIfTrue="1">
      <formula>MOD(ROW(),2)=0</formula>
    </cfRule>
  </conditionalFormatting>
  <conditionalFormatting sqref="EWF58:EWF61">
    <cfRule type="expression" dxfId="0" priority="1350" stopIfTrue="1">
      <formula>MOD(ROW(),2)=0</formula>
    </cfRule>
  </conditionalFormatting>
  <conditionalFormatting sqref="EWQ11:EWQ13">
    <cfRule type="expression" dxfId="0" priority="4226" stopIfTrue="1">
      <formula>MOD(ROW(),2)=0</formula>
    </cfRule>
  </conditionalFormatting>
  <conditionalFormatting sqref="EWQ16:EWQ17">
    <cfRule type="expression" dxfId="0" priority="910" stopIfTrue="1">
      <formula>MOD(ROW(),2)=0</formula>
    </cfRule>
  </conditionalFormatting>
  <conditionalFormatting sqref="EWQ20:EWQ23">
    <cfRule type="expression" dxfId="0" priority="3110" stopIfTrue="1">
      <formula>MOD(ROW(),2)=0</formula>
    </cfRule>
  </conditionalFormatting>
  <conditionalFormatting sqref="EWQ25:EWQ26">
    <cfRule type="expression" dxfId="0" priority="3108" stopIfTrue="1">
      <formula>MOD(ROW(),2)=0</formula>
    </cfRule>
  </conditionalFormatting>
  <conditionalFormatting sqref="EWQ28:EWQ39">
    <cfRule type="expression" dxfId="0" priority="2090" stopIfTrue="1">
      <formula>MOD(ROW(),2)=0</formula>
    </cfRule>
  </conditionalFormatting>
  <conditionalFormatting sqref="EWQ40:EWQ47">
    <cfRule type="expression" dxfId="0" priority="2089" stopIfTrue="1">
      <formula>MOD(ROW(),2)=0</formula>
    </cfRule>
  </conditionalFormatting>
  <conditionalFormatting sqref="EWQ48:EWQ51">
    <cfRule type="expression" dxfId="0" priority="2088" stopIfTrue="1">
      <formula>MOD(ROW(),2)=0</formula>
    </cfRule>
  </conditionalFormatting>
  <conditionalFormatting sqref="EWQ58:EWQ61">
    <cfRule type="expression" dxfId="0" priority="1224" stopIfTrue="1">
      <formula>MOD(ROW(),2)=0</formula>
    </cfRule>
  </conditionalFormatting>
  <conditionalFormatting sqref="FGB11:FGB13">
    <cfRule type="expression" dxfId="0" priority="4598" stopIfTrue="1">
      <formula>MOD(ROW(),2)=0</formula>
    </cfRule>
  </conditionalFormatting>
  <conditionalFormatting sqref="FGB16:FGB17">
    <cfRule type="expression" dxfId="0" priority="972" stopIfTrue="1">
      <formula>MOD(ROW(),2)=0</formula>
    </cfRule>
  </conditionalFormatting>
  <conditionalFormatting sqref="FGB20:FGB23">
    <cfRule type="expression" dxfId="0" priority="3358" stopIfTrue="1">
      <formula>MOD(ROW(),2)=0</formula>
    </cfRule>
  </conditionalFormatting>
  <conditionalFormatting sqref="FGB25:FGB26">
    <cfRule type="expression" dxfId="0" priority="3356" stopIfTrue="1">
      <formula>MOD(ROW(),2)=0</formula>
    </cfRule>
  </conditionalFormatting>
  <conditionalFormatting sqref="FGB28:FGB39">
    <cfRule type="expression" dxfId="0" priority="2338" stopIfTrue="1">
      <formula>MOD(ROW(),2)=0</formula>
    </cfRule>
  </conditionalFormatting>
  <conditionalFormatting sqref="FGB40:FGB47">
    <cfRule type="expression" dxfId="0" priority="2337" stopIfTrue="1">
      <formula>MOD(ROW(),2)=0</formula>
    </cfRule>
  </conditionalFormatting>
  <conditionalFormatting sqref="FGB48:FGB51">
    <cfRule type="expression" dxfId="0" priority="2336" stopIfTrue="1">
      <formula>MOD(ROW(),2)=0</formula>
    </cfRule>
  </conditionalFormatting>
  <conditionalFormatting sqref="FGB58:FGB61">
    <cfRule type="expression" dxfId="0" priority="1348" stopIfTrue="1">
      <formula>MOD(ROW(),2)=0</formula>
    </cfRule>
  </conditionalFormatting>
  <conditionalFormatting sqref="FGM11:FGM13">
    <cfRule type="expression" dxfId="0" priority="4220" stopIfTrue="1">
      <formula>MOD(ROW(),2)=0</formula>
    </cfRule>
  </conditionalFormatting>
  <conditionalFormatting sqref="FGM16:FGM17">
    <cfRule type="expression" dxfId="0" priority="909" stopIfTrue="1">
      <formula>MOD(ROW(),2)=0</formula>
    </cfRule>
  </conditionalFormatting>
  <conditionalFormatting sqref="FGM20:FGM23">
    <cfRule type="expression" dxfId="0" priority="3106" stopIfTrue="1">
      <formula>MOD(ROW(),2)=0</formula>
    </cfRule>
  </conditionalFormatting>
  <conditionalFormatting sqref="FGM25:FGM26">
    <cfRule type="expression" dxfId="0" priority="3104" stopIfTrue="1">
      <formula>MOD(ROW(),2)=0</formula>
    </cfRule>
  </conditionalFormatting>
  <conditionalFormatting sqref="FGM28:FGM39">
    <cfRule type="expression" dxfId="0" priority="2086" stopIfTrue="1">
      <formula>MOD(ROW(),2)=0</formula>
    </cfRule>
  </conditionalFormatting>
  <conditionalFormatting sqref="FGM40:FGM47">
    <cfRule type="expression" dxfId="0" priority="2085" stopIfTrue="1">
      <formula>MOD(ROW(),2)=0</formula>
    </cfRule>
  </conditionalFormatting>
  <conditionalFormatting sqref="FGM48:FGM51">
    <cfRule type="expression" dxfId="0" priority="2084" stopIfTrue="1">
      <formula>MOD(ROW(),2)=0</formula>
    </cfRule>
  </conditionalFormatting>
  <conditionalFormatting sqref="FGM58:FGM61">
    <cfRule type="expression" dxfId="0" priority="1222" stopIfTrue="1">
      <formula>MOD(ROW(),2)=0</formula>
    </cfRule>
  </conditionalFormatting>
  <conditionalFormatting sqref="FPX11:FPX13">
    <cfRule type="expression" dxfId="0" priority="4592" stopIfTrue="1">
      <formula>MOD(ROW(),2)=0</formula>
    </cfRule>
  </conditionalFormatting>
  <conditionalFormatting sqref="FPX16:FPX17">
    <cfRule type="expression" dxfId="0" priority="971" stopIfTrue="1">
      <formula>MOD(ROW(),2)=0</formula>
    </cfRule>
  </conditionalFormatting>
  <conditionalFormatting sqref="FPX20:FPX23">
    <cfRule type="expression" dxfId="0" priority="3354" stopIfTrue="1">
      <formula>MOD(ROW(),2)=0</formula>
    </cfRule>
  </conditionalFormatting>
  <conditionalFormatting sqref="FPX25:FPX26">
    <cfRule type="expression" dxfId="0" priority="3352" stopIfTrue="1">
      <formula>MOD(ROW(),2)=0</formula>
    </cfRule>
  </conditionalFormatting>
  <conditionalFormatting sqref="FPX28:FPX39">
    <cfRule type="expression" dxfId="0" priority="2334" stopIfTrue="1">
      <formula>MOD(ROW(),2)=0</formula>
    </cfRule>
  </conditionalFormatting>
  <conditionalFormatting sqref="FPX40:FPX47">
    <cfRule type="expression" dxfId="0" priority="2333" stopIfTrue="1">
      <formula>MOD(ROW(),2)=0</formula>
    </cfRule>
  </conditionalFormatting>
  <conditionalFormatting sqref="FPX48:FPX51">
    <cfRule type="expression" dxfId="0" priority="2332" stopIfTrue="1">
      <formula>MOD(ROW(),2)=0</formula>
    </cfRule>
  </conditionalFormatting>
  <conditionalFormatting sqref="FPX58:FPX61">
    <cfRule type="expression" dxfId="0" priority="1346" stopIfTrue="1">
      <formula>MOD(ROW(),2)=0</formula>
    </cfRule>
  </conditionalFormatting>
  <conditionalFormatting sqref="FQI11:FQI13">
    <cfRule type="expression" dxfId="0" priority="4214" stopIfTrue="1">
      <formula>MOD(ROW(),2)=0</formula>
    </cfRule>
  </conditionalFormatting>
  <conditionalFormatting sqref="FQI16:FQI17">
    <cfRule type="expression" dxfId="0" priority="908" stopIfTrue="1">
      <formula>MOD(ROW(),2)=0</formula>
    </cfRule>
  </conditionalFormatting>
  <conditionalFormatting sqref="FQI20:FQI23">
    <cfRule type="expression" dxfId="0" priority="3102" stopIfTrue="1">
      <formula>MOD(ROW(),2)=0</formula>
    </cfRule>
  </conditionalFormatting>
  <conditionalFormatting sqref="FQI25:FQI26">
    <cfRule type="expression" dxfId="0" priority="3100" stopIfTrue="1">
      <formula>MOD(ROW(),2)=0</formula>
    </cfRule>
  </conditionalFormatting>
  <conditionalFormatting sqref="FQI28:FQI39">
    <cfRule type="expression" dxfId="0" priority="2082" stopIfTrue="1">
      <formula>MOD(ROW(),2)=0</formula>
    </cfRule>
  </conditionalFormatting>
  <conditionalFormatting sqref="FQI40:FQI47">
    <cfRule type="expression" dxfId="0" priority="2081" stopIfTrue="1">
      <formula>MOD(ROW(),2)=0</formula>
    </cfRule>
  </conditionalFormatting>
  <conditionalFormatting sqref="FQI48:FQI51">
    <cfRule type="expression" dxfId="0" priority="2080" stopIfTrue="1">
      <formula>MOD(ROW(),2)=0</formula>
    </cfRule>
  </conditionalFormatting>
  <conditionalFormatting sqref="FQI58:FQI61">
    <cfRule type="expression" dxfId="0" priority="1220" stopIfTrue="1">
      <formula>MOD(ROW(),2)=0</formula>
    </cfRule>
  </conditionalFormatting>
  <conditionalFormatting sqref="FZT11:FZT13">
    <cfRule type="expression" dxfId="0" priority="4586" stopIfTrue="1">
      <formula>MOD(ROW(),2)=0</formula>
    </cfRule>
  </conditionalFormatting>
  <conditionalFormatting sqref="FZT16:FZT17">
    <cfRule type="expression" dxfId="0" priority="970" stopIfTrue="1">
      <formula>MOD(ROW(),2)=0</formula>
    </cfRule>
  </conditionalFormatting>
  <conditionalFormatting sqref="FZT20:FZT23">
    <cfRule type="expression" dxfId="0" priority="3350" stopIfTrue="1">
      <formula>MOD(ROW(),2)=0</formula>
    </cfRule>
  </conditionalFormatting>
  <conditionalFormatting sqref="FZT25:FZT26">
    <cfRule type="expression" dxfId="0" priority="3348" stopIfTrue="1">
      <formula>MOD(ROW(),2)=0</formula>
    </cfRule>
  </conditionalFormatting>
  <conditionalFormatting sqref="FZT28:FZT39">
    <cfRule type="expression" dxfId="0" priority="2330" stopIfTrue="1">
      <formula>MOD(ROW(),2)=0</formula>
    </cfRule>
  </conditionalFormatting>
  <conditionalFormatting sqref="FZT40:FZT47">
    <cfRule type="expression" dxfId="0" priority="2329" stopIfTrue="1">
      <formula>MOD(ROW(),2)=0</formula>
    </cfRule>
  </conditionalFormatting>
  <conditionalFormatting sqref="FZT48:FZT51">
    <cfRule type="expression" dxfId="0" priority="2328" stopIfTrue="1">
      <formula>MOD(ROW(),2)=0</formula>
    </cfRule>
  </conditionalFormatting>
  <conditionalFormatting sqref="FZT58:FZT61">
    <cfRule type="expression" dxfId="0" priority="1344" stopIfTrue="1">
      <formula>MOD(ROW(),2)=0</formula>
    </cfRule>
  </conditionalFormatting>
  <conditionalFormatting sqref="GAE11:GAE13">
    <cfRule type="expression" dxfId="0" priority="4208" stopIfTrue="1">
      <formula>MOD(ROW(),2)=0</formula>
    </cfRule>
  </conditionalFormatting>
  <conditionalFormatting sqref="GAE16:GAE17">
    <cfRule type="expression" dxfId="0" priority="907" stopIfTrue="1">
      <formula>MOD(ROW(),2)=0</formula>
    </cfRule>
  </conditionalFormatting>
  <conditionalFormatting sqref="GAE20:GAE23">
    <cfRule type="expression" dxfId="0" priority="3098" stopIfTrue="1">
      <formula>MOD(ROW(),2)=0</formula>
    </cfRule>
  </conditionalFormatting>
  <conditionalFormatting sqref="GAE25:GAE26">
    <cfRule type="expression" dxfId="0" priority="3096" stopIfTrue="1">
      <formula>MOD(ROW(),2)=0</formula>
    </cfRule>
  </conditionalFormatting>
  <conditionalFormatting sqref="GAE28:GAE39">
    <cfRule type="expression" dxfId="0" priority="2078" stopIfTrue="1">
      <formula>MOD(ROW(),2)=0</formula>
    </cfRule>
  </conditionalFormatting>
  <conditionalFormatting sqref="GAE40:GAE47">
    <cfRule type="expression" dxfId="0" priority="2077" stopIfTrue="1">
      <formula>MOD(ROW(),2)=0</formula>
    </cfRule>
  </conditionalFormatting>
  <conditionalFormatting sqref="GAE48:GAE51">
    <cfRule type="expression" dxfId="0" priority="2076" stopIfTrue="1">
      <formula>MOD(ROW(),2)=0</formula>
    </cfRule>
  </conditionalFormatting>
  <conditionalFormatting sqref="GAE58:GAE61">
    <cfRule type="expression" dxfId="0" priority="1218" stopIfTrue="1">
      <formula>MOD(ROW(),2)=0</formula>
    </cfRule>
  </conditionalFormatting>
  <conditionalFormatting sqref="GJP11:GJP13">
    <cfRule type="expression" dxfId="0" priority="4580" stopIfTrue="1">
      <formula>MOD(ROW(),2)=0</formula>
    </cfRule>
  </conditionalFormatting>
  <conditionalFormatting sqref="GJP16:GJP17">
    <cfRule type="expression" dxfId="0" priority="969" stopIfTrue="1">
      <formula>MOD(ROW(),2)=0</formula>
    </cfRule>
  </conditionalFormatting>
  <conditionalFormatting sqref="GJP20:GJP23">
    <cfRule type="expression" dxfId="0" priority="3346" stopIfTrue="1">
      <formula>MOD(ROW(),2)=0</formula>
    </cfRule>
  </conditionalFormatting>
  <conditionalFormatting sqref="GJP25:GJP26">
    <cfRule type="expression" dxfId="0" priority="3344" stopIfTrue="1">
      <formula>MOD(ROW(),2)=0</formula>
    </cfRule>
  </conditionalFormatting>
  <conditionalFormatting sqref="GJP28:GJP39">
    <cfRule type="expression" dxfId="0" priority="2326" stopIfTrue="1">
      <formula>MOD(ROW(),2)=0</formula>
    </cfRule>
  </conditionalFormatting>
  <conditionalFormatting sqref="GJP40:GJP47">
    <cfRule type="expression" dxfId="0" priority="2325" stopIfTrue="1">
      <formula>MOD(ROW(),2)=0</formula>
    </cfRule>
  </conditionalFormatting>
  <conditionalFormatting sqref="GJP48:GJP51">
    <cfRule type="expression" dxfId="0" priority="2324" stopIfTrue="1">
      <formula>MOD(ROW(),2)=0</formula>
    </cfRule>
  </conditionalFormatting>
  <conditionalFormatting sqref="GJP58:GJP61">
    <cfRule type="expression" dxfId="0" priority="1342" stopIfTrue="1">
      <formula>MOD(ROW(),2)=0</formula>
    </cfRule>
  </conditionalFormatting>
  <conditionalFormatting sqref="GKA11:GKA13">
    <cfRule type="expression" dxfId="0" priority="4202" stopIfTrue="1">
      <formula>MOD(ROW(),2)=0</formula>
    </cfRule>
  </conditionalFormatting>
  <conditionalFormatting sqref="GKA16:GKA17">
    <cfRule type="expression" dxfId="0" priority="906" stopIfTrue="1">
      <formula>MOD(ROW(),2)=0</formula>
    </cfRule>
  </conditionalFormatting>
  <conditionalFormatting sqref="GKA20:GKA23">
    <cfRule type="expression" dxfId="0" priority="3094" stopIfTrue="1">
      <formula>MOD(ROW(),2)=0</formula>
    </cfRule>
  </conditionalFormatting>
  <conditionalFormatting sqref="GKA25:GKA26">
    <cfRule type="expression" dxfId="0" priority="3092" stopIfTrue="1">
      <formula>MOD(ROW(),2)=0</formula>
    </cfRule>
  </conditionalFormatting>
  <conditionalFormatting sqref="GKA28:GKA39">
    <cfRule type="expression" dxfId="0" priority="2074" stopIfTrue="1">
      <formula>MOD(ROW(),2)=0</formula>
    </cfRule>
  </conditionalFormatting>
  <conditionalFormatting sqref="GKA40:GKA47">
    <cfRule type="expression" dxfId="0" priority="2073" stopIfTrue="1">
      <formula>MOD(ROW(),2)=0</formula>
    </cfRule>
  </conditionalFormatting>
  <conditionalFormatting sqref="GKA48:GKA51">
    <cfRule type="expression" dxfId="0" priority="2072" stopIfTrue="1">
      <formula>MOD(ROW(),2)=0</formula>
    </cfRule>
  </conditionalFormatting>
  <conditionalFormatting sqref="GKA58:GKA61">
    <cfRule type="expression" dxfId="0" priority="1216" stopIfTrue="1">
      <formula>MOD(ROW(),2)=0</formula>
    </cfRule>
  </conditionalFormatting>
  <conditionalFormatting sqref="GTL11:GTL13">
    <cfRule type="expression" dxfId="0" priority="4574" stopIfTrue="1">
      <formula>MOD(ROW(),2)=0</formula>
    </cfRule>
  </conditionalFormatting>
  <conditionalFormatting sqref="GTL16:GTL17">
    <cfRule type="expression" dxfId="0" priority="968" stopIfTrue="1">
      <formula>MOD(ROW(),2)=0</formula>
    </cfRule>
  </conditionalFormatting>
  <conditionalFormatting sqref="GTL20:GTL23">
    <cfRule type="expression" dxfId="0" priority="3342" stopIfTrue="1">
      <formula>MOD(ROW(),2)=0</formula>
    </cfRule>
  </conditionalFormatting>
  <conditionalFormatting sqref="GTL25:GTL26">
    <cfRule type="expression" dxfId="0" priority="3340" stopIfTrue="1">
      <formula>MOD(ROW(),2)=0</formula>
    </cfRule>
  </conditionalFormatting>
  <conditionalFormatting sqref="GTL28:GTL39">
    <cfRule type="expression" dxfId="0" priority="2322" stopIfTrue="1">
      <formula>MOD(ROW(),2)=0</formula>
    </cfRule>
  </conditionalFormatting>
  <conditionalFormatting sqref="GTL40:GTL47">
    <cfRule type="expression" dxfId="0" priority="2321" stopIfTrue="1">
      <formula>MOD(ROW(),2)=0</formula>
    </cfRule>
  </conditionalFormatting>
  <conditionalFormatting sqref="GTL48:GTL51">
    <cfRule type="expression" dxfId="0" priority="2320" stopIfTrue="1">
      <formula>MOD(ROW(),2)=0</formula>
    </cfRule>
  </conditionalFormatting>
  <conditionalFormatting sqref="GTL58:GTL61">
    <cfRule type="expression" dxfId="0" priority="1340" stopIfTrue="1">
      <formula>MOD(ROW(),2)=0</formula>
    </cfRule>
  </conditionalFormatting>
  <conditionalFormatting sqref="GTW11:GTW13">
    <cfRule type="expression" dxfId="0" priority="4196" stopIfTrue="1">
      <formula>MOD(ROW(),2)=0</formula>
    </cfRule>
  </conditionalFormatting>
  <conditionalFormatting sqref="GTW16:GTW17">
    <cfRule type="expression" dxfId="0" priority="905" stopIfTrue="1">
      <formula>MOD(ROW(),2)=0</formula>
    </cfRule>
  </conditionalFormatting>
  <conditionalFormatting sqref="GTW20:GTW23">
    <cfRule type="expression" dxfId="0" priority="3090" stopIfTrue="1">
      <formula>MOD(ROW(),2)=0</formula>
    </cfRule>
  </conditionalFormatting>
  <conditionalFormatting sqref="GTW25:GTW26">
    <cfRule type="expression" dxfId="0" priority="3088" stopIfTrue="1">
      <formula>MOD(ROW(),2)=0</formula>
    </cfRule>
  </conditionalFormatting>
  <conditionalFormatting sqref="GTW28:GTW39">
    <cfRule type="expression" dxfId="0" priority="2070" stopIfTrue="1">
      <formula>MOD(ROW(),2)=0</formula>
    </cfRule>
  </conditionalFormatting>
  <conditionalFormatting sqref="GTW40:GTW47">
    <cfRule type="expression" dxfId="0" priority="2069" stopIfTrue="1">
      <formula>MOD(ROW(),2)=0</formula>
    </cfRule>
  </conditionalFormatting>
  <conditionalFormatting sqref="GTW48:GTW51">
    <cfRule type="expression" dxfId="0" priority="2068" stopIfTrue="1">
      <formula>MOD(ROW(),2)=0</formula>
    </cfRule>
  </conditionalFormatting>
  <conditionalFormatting sqref="GTW58:GTW61">
    <cfRule type="expression" dxfId="0" priority="1214" stopIfTrue="1">
      <formula>MOD(ROW(),2)=0</formula>
    </cfRule>
  </conditionalFormatting>
  <conditionalFormatting sqref="HDH11:HDH13">
    <cfRule type="expression" dxfId="0" priority="4568" stopIfTrue="1">
      <formula>MOD(ROW(),2)=0</formula>
    </cfRule>
  </conditionalFormatting>
  <conditionalFormatting sqref="HDH16:HDH17">
    <cfRule type="expression" dxfId="0" priority="967" stopIfTrue="1">
      <formula>MOD(ROW(),2)=0</formula>
    </cfRule>
  </conditionalFormatting>
  <conditionalFormatting sqref="HDH20:HDH23">
    <cfRule type="expression" dxfId="0" priority="3338" stopIfTrue="1">
      <formula>MOD(ROW(),2)=0</formula>
    </cfRule>
  </conditionalFormatting>
  <conditionalFormatting sqref="HDH25:HDH26">
    <cfRule type="expression" dxfId="0" priority="3336" stopIfTrue="1">
      <formula>MOD(ROW(),2)=0</formula>
    </cfRule>
  </conditionalFormatting>
  <conditionalFormatting sqref="HDH28:HDH39">
    <cfRule type="expression" dxfId="0" priority="2318" stopIfTrue="1">
      <formula>MOD(ROW(),2)=0</formula>
    </cfRule>
  </conditionalFormatting>
  <conditionalFormatting sqref="HDH40:HDH47">
    <cfRule type="expression" dxfId="0" priority="2317" stopIfTrue="1">
      <formula>MOD(ROW(),2)=0</formula>
    </cfRule>
  </conditionalFormatting>
  <conditionalFormatting sqref="HDH48:HDH51">
    <cfRule type="expression" dxfId="0" priority="2316" stopIfTrue="1">
      <formula>MOD(ROW(),2)=0</formula>
    </cfRule>
  </conditionalFormatting>
  <conditionalFormatting sqref="HDH58:HDH61">
    <cfRule type="expression" dxfId="0" priority="1338" stopIfTrue="1">
      <formula>MOD(ROW(),2)=0</formula>
    </cfRule>
  </conditionalFormatting>
  <conditionalFormatting sqref="HDS11:HDS13">
    <cfRule type="expression" dxfId="0" priority="4190" stopIfTrue="1">
      <formula>MOD(ROW(),2)=0</formula>
    </cfRule>
  </conditionalFormatting>
  <conditionalFormatting sqref="HDS16:HDS17">
    <cfRule type="expression" dxfId="0" priority="904" stopIfTrue="1">
      <formula>MOD(ROW(),2)=0</formula>
    </cfRule>
  </conditionalFormatting>
  <conditionalFormatting sqref="HDS20:HDS23">
    <cfRule type="expression" dxfId="0" priority="3086" stopIfTrue="1">
      <formula>MOD(ROW(),2)=0</formula>
    </cfRule>
  </conditionalFormatting>
  <conditionalFormatting sqref="HDS25:HDS26">
    <cfRule type="expression" dxfId="0" priority="3084" stopIfTrue="1">
      <formula>MOD(ROW(),2)=0</formula>
    </cfRule>
  </conditionalFormatting>
  <conditionalFormatting sqref="HDS28:HDS39">
    <cfRule type="expression" dxfId="0" priority="2066" stopIfTrue="1">
      <formula>MOD(ROW(),2)=0</formula>
    </cfRule>
  </conditionalFormatting>
  <conditionalFormatting sqref="HDS40:HDS47">
    <cfRule type="expression" dxfId="0" priority="2065" stopIfTrue="1">
      <formula>MOD(ROW(),2)=0</formula>
    </cfRule>
  </conditionalFormatting>
  <conditionalFormatting sqref="HDS48:HDS51">
    <cfRule type="expression" dxfId="0" priority="2064" stopIfTrue="1">
      <formula>MOD(ROW(),2)=0</formula>
    </cfRule>
  </conditionalFormatting>
  <conditionalFormatting sqref="HDS58:HDS61">
    <cfRule type="expression" dxfId="0" priority="1212" stopIfTrue="1">
      <formula>MOD(ROW(),2)=0</formula>
    </cfRule>
  </conditionalFormatting>
  <conditionalFormatting sqref="HND11:HND13">
    <cfRule type="expression" dxfId="0" priority="4562" stopIfTrue="1">
      <formula>MOD(ROW(),2)=0</formula>
    </cfRule>
  </conditionalFormatting>
  <conditionalFormatting sqref="HND16:HND17">
    <cfRule type="expression" dxfId="0" priority="966" stopIfTrue="1">
      <formula>MOD(ROW(),2)=0</formula>
    </cfRule>
  </conditionalFormatting>
  <conditionalFormatting sqref="HND20:HND23">
    <cfRule type="expression" dxfId="0" priority="3334" stopIfTrue="1">
      <formula>MOD(ROW(),2)=0</formula>
    </cfRule>
  </conditionalFormatting>
  <conditionalFormatting sqref="HND25:HND26">
    <cfRule type="expression" dxfId="0" priority="3332" stopIfTrue="1">
      <formula>MOD(ROW(),2)=0</formula>
    </cfRule>
  </conditionalFormatting>
  <conditionalFormatting sqref="HND28:HND39">
    <cfRule type="expression" dxfId="0" priority="2314" stopIfTrue="1">
      <formula>MOD(ROW(),2)=0</formula>
    </cfRule>
  </conditionalFormatting>
  <conditionalFormatting sqref="HND40:HND47">
    <cfRule type="expression" dxfId="0" priority="2313" stopIfTrue="1">
      <formula>MOD(ROW(),2)=0</formula>
    </cfRule>
  </conditionalFormatting>
  <conditionalFormatting sqref="HND48:HND51">
    <cfRule type="expression" dxfId="0" priority="2312" stopIfTrue="1">
      <formula>MOD(ROW(),2)=0</formula>
    </cfRule>
  </conditionalFormatting>
  <conditionalFormatting sqref="HND58:HND61">
    <cfRule type="expression" dxfId="0" priority="1336" stopIfTrue="1">
      <formula>MOD(ROW(),2)=0</formula>
    </cfRule>
  </conditionalFormatting>
  <conditionalFormatting sqref="HNO11:HNO13">
    <cfRule type="expression" dxfId="0" priority="4184" stopIfTrue="1">
      <formula>MOD(ROW(),2)=0</formula>
    </cfRule>
  </conditionalFormatting>
  <conditionalFormatting sqref="HNO16:HNO17">
    <cfRule type="expression" dxfId="0" priority="903" stopIfTrue="1">
      <formula>MOD(ROW(),2)=0</formula>
    </cfRule>
  </conditionalFormatting>
  <conditionalFormatting sqref="HNO20:HNO23">
    <cfRule type="expression" dxfId="0" priority="3082" stopIfTrue="1">
      <formula>MOD(ROW(),2)=0</formula>
    </cfRule>
  </conditionalFormatting>
  <conditionalFormatting sqref="HNO25:HNO26">
    <cfRule type="expression" dxfId="0" priority="3080" stopIfTrue="1">
      <formula>MOD(ROW(),2)=0</formula>
    </cfRule>
  </conditionalFormatting>
  <conditionalFormatting sqref="HNO28:HNO39">
    <cfRule type="expression" dxfId="0" priority="2062" stopIfTrue="1">
      <formula>MOD(ROW(),2)=0</formula>
    </cfRule>
  </conditionalFormatting>
  <conditionalFormatting sqref="HNO40:HNO47">
    <cfRule type="expression" dxfId="0" priority="2061" stopIfTrue="1">
      <formula>MOD(ROW(),2)=0</formula>
    </cfRule>
  </conditionalFormatting>
  <conditionalFormatting sqref="HNO48:HNO51">
    <cfRule type="expression" dxfId="0" priority="2060" stopIfTrue="1">
      <formula>MOD(ROW(),2)=0</formula>
    </cfRule>
  </conditionalFormatting>
  <conditionalFormatting sqref="HNO58:HNO61">
    <cfRule type="expression" dxfId="0" priority="1210" stopIfTrue="1">
      <formula>MOD(ROW(),2)=0</formula>
    </cfRule>
  </conditionalFormatting>
  <conditionalFormatting sqref="HWZ11:HWZ13">
    <cfRule type="expression" dxfId="0" priority="4556" stopIfTrue="1">
      <formula>MOD(ROW(),2)=0</formula>
    </cfRule>
  </conditionalFormatting>
  <conditionalFormatting sqref="HWZ16:HWZ17">
    <cfRule type="expression" dxfId="0" priority="965" stopIfTrue="1">
      <formula>MOD(ROW(),2)=0</formula>
    </cfRule>
  </conditionalFormatting>
  <conditionalFormatting sqref="HWZ20:HWZ23">
    <cfRule type="expression" dxfId="0" priority="3330" stopIfTrue="1">
      <formula>MOD(ROW(),2)=0</formula>
    </cfRule>
  </conditionalFormatting>
  <conditionalFormatting sqref="HWZ25:HWZ26">
    <cfRule type="expression" dxfId="0" priority="3328" stopIfTrue="1">
      <formula>MOD(ROW(),2)=0</formula>
    </cfRule>
  </conditionalFormatting>
  <conditionalFormatting sqref="HWZ28:HWZ39">
    <cfRule type="expression" dxfId="0" priority="2310" stopIfTrue="1">
      <formula>MOD(ROW(),2)=0</formula>
    </cfRule>
  </conditionalFormatting>
  <conditionalFormatting sqref="HWZ40:HWZ47">
    <cfRule type="expression" dxfId="0" priority="2309" stopIfTrue="1">
      <formula>MOD(ROW(),2)=0</formula>
    </cfRule>
  </conditionalFormatting>
  <conditionalFormatting sqref="HWZ48:HWZ51">
    <cfRule type="expression" dxfId="0" priority="2308" stopIfTrue="1">
      <formula>MOD(ROW(),2)=0</formula>
    </cfRule>
  </conditionalFormatting>
  <conditionalFormatting sqref="HWZ58:HWZ61">
    <cfRule type="expression" dxfId="0" priority="1334" stopIfTrue="1">
      <formula>MOD(ROW(),2)=0</formula>
    </cfRule>
  </conditionalFormatting>
  <conditionalFormatting sqref="HXK11:HXK13">
    <cfRule type="expression" dxfId="0" priority="4178" stopIfTrue="1">
      <formula>MOD(ROW(),2)=0</formula>
    </cfRule>
  </conditionalFormatting>
  <conditionalFormatting sqref="HXK16:HXK17">
    <cfRule type="expression" dxfId="0" priority="902" stopIfTrue="1">
      <formula>MOD(ROW(),2)=0</formula>
    </cfRule>
  </conditionalFormatting>
  <conditionalFormatting sqref="HXK20:HXK23">
    <cfRule type="expression" dxfId="0" priority="3078" stopIfTrue="1">
      <formula>MOD(ROW(),2)=0</formula>
    </cfRule>
  </conditionalFormatting>
  <conditionalFormatting sqref="HXK25:HXK26">
    <cfRule type="expression" dxfId="0" priority="3076" stopIfTrue="1">
      <formula>MOD(ROW(),2)=0</formula>
    </cfRule>
  </conditionalFormatting>
  <conditionalFormatting sqref="HXK28:HXK39">
    <cfRule type="expression" dxfId="0" priority="2058" stopIfTrue="1">
      <formula>MOD(ROW(),2)=0</formula>
    </cfRule>
  </conditionalFormatting>
  <conditionalFormatting sqref="HXK40:HXK47">
    <cfRule type="expression" dxfId="0" priority="2057" stopIfTrue="1">
      <formula>MOD(ROW(),2)=0</formula>
    </cfRule>
  </conditionalFormatting>
  <conditionalFormatting sqref="HXK48:HXK51">
    <cfRule type="expression" dxfId="0" priority="2056" stopIfTrue="1">
      <formula>MOD(ROW(),2)=0</formula>
    </cfRule>
  </conditionalFormatting>
  <conditionalFormatting sqref="HXK58:HXK61">
    <cfRule type="expression" dxfId="0" priority="1208" stopIfTrue="1">
      <formula>MOD(ROW(),2)=0</formula>
    </cfRule>
  </conditionalFormatting>
  <conditionalFormatting sqref="IGV11:IGV13">
    <cfRule type="expression" dxfId="0" priority="4550" stopIfTrue="1">
      <formula>MOD(ROW(),2)=0</formula>
    </cfRule>
  </conditionalFormatting>
  <conditionalFormatting sqref="IGV16:IGV17">
    <cfRule type="expression" dxfId="0" priority="964" stopIfTrue="1">
      <formula>MOD(ROW(),2)=0</formula>
    </cfRule>
  </conditionalFormatting>
  <conditionalFormatting sqref="IGV20:IGV23">
    <cfRule type="expression" dxfId="0" priority="3326" stopIfTrue="1">
      <formula>MOD(ROW(),2)=0</formula>
    </cfRule>
  </conditionalFormatting>
  <conditionalFormatting sqref="IGV25:IGV26">
    <cfRule type="expression" dxfId="0" priority="3324" stopIfTrue="1">
      <formula>MOD(ROW(),2)=0</formula>
    </cfRule>
  </conditionalFormatting>
  <conditionalFormatting sqref="IGV28:IGV39">
    <cfRule type="expression" dxfId="0" priority="2306" stopIfTrue="1">
      <formula>MOD(ROW(),2)=0</formula>
    </cfRule>
  </conditionalFormatting>
  <conditionalFormatting sqref="IGV40:IGV47">
    <cfRule type="expression" dxfId="0" priority="2305" stopIfTrue="1">
      <formula>MOD(ROW(),2)=0</formula>
    </cfRule>
  </conditionalFormatting>
  <conditionalFormatting sqref="IGV48:IGV51">
    <cfRule type="expression" dxfId="0" priority="2304" stopIfTrue="1">
      <formula>MOD(ROW(),2)=0</formula>
    </cfRule>
  </conditionalFormatting>
  <conditionalFormatting sqref="IGV58:IGV61">
    <cfRule type="expression" dxfId="0" priority="1332" stopIfTrue="1">
      <formula>MOD(ROW(),2)=0</formula>
    </cfRule>
  </conditionalFormatting>
  <conditionalFormatting sqref="IHG11:IHG13">
    <cfRule type="expression" dxfId="0" priority="4172" stopIfTrue="1">
      <formula>MOD(ROW(),2)=0</formula>
    </cfRule>
  </conditionalFormatting>
  <conditionalFormatting sqref="IHG16:IHG17">
    <cfRule type="expression" dxfId="0" priority="901" stopIfTrue="1">
      <formula>MOD(ROW(),2)=0</formula>
    </cfRule>
  </conditionalFormatting>
  <conditionalFormatting sqref="IHG20:IHG23">
    <cfRule type="expression" dxfId="0" priority="3074" stopIfTrue="1">
      <formula>MOD(ROW(),2)=0</formula>
    </cfRule>
  </conditionalFormatting>
  <conditionalFormatting sqref="IHG25:IHG26">
    <cfRule type="expression" dxfId="0" priority="3072" stopIfTrue="1">
      <formula>MOD(ROW(),2)=0</formula>
    </cfRule>
  </conditionalFormatting>
  <conditionalFormatting sqref="IHG28:IHG39">
    <cfRule type="expression" dxfId="0" priority="2054" stopIfTrue="1">
      <formula>MOD(ROW(),2)=0</formula>
    </cfRule>
  </conditionalFormatting>
  <conditionalFormatting sqref="IHG40:IHG47">
    <cfRule type="expression" dxfId="0" priority="2053" stopIfTrue="1">
      <formula>MOD(ROW(),2)=0</formula>
    </cfRule>
  </conditionalFormatting>
  <conditionalFormatting sqref="IHG48:IHG51">
    <cfRule type="expression" dxfId="0" priority="2052" stopIfTrue="1">
      <formula>MOD(ROW(),2)=0</formula>
    </cfRule>
  </conditionalFormatting>
  <conditionalFormatting sqref="IHG58:IHG61">
    <cfRule type="expression" dxfId="0" priority="1206" stopIfTrue="1">
      <formula>MOD(ROW(),2)=0</formula>
    </cfRule>
  </conditionalFormatting>
  <conditionalFormatting sqref="IQR11:IQR13">
    <cfRule type="expression" dxfId="0" priority="4544" stopIfTrue="1">
      <formula>MOD(ROW(),2)=0</formula>
    </cfRule>
  </conditionalFormatting>
  <conditionalFormatting sqref="IQR16:IQR17">
    <cfRule type="expression" dxfId="0" priority="963" stopIfTrue="1">
      <formula>MOD(ROW(),2)=0</formula>
    </cfRule>
  </conditionalFormatting>
  <conditionalFormatting sqref="IQR20:IQR23">
    <cfRule type="expression" dxfId="0" priority="3322" stopIfTrue="1">
      <formula>MOD(ROW(),2)=0</formula>
    </cfRule>
  </conditionalFormatting>
  <conditionalFormatting sqref="IQR25:IQR26">
    <cfRule type="expression" dxfId="0" priority="3320" stopIfTrue="1">
      <formula>MOD(ROW(),2)=0</formula>
    </cfRule>
  </conditionalFormatting>
  <conditionalFormatting sqref="IQR28:IQR39">
    <cfRule type="expression" dxfId="0" priority="2302" stopIfTrue="1">
      <formula>MOD(ROW(),2)=0</formula>
    </cfRule>
  </conditionalFormatting>
  <conditionalFormatting sqref="IQR40:IQR47">
    <cfRule type="expression" dxfId="0" priority="2301" stopIfTrue="1">
      <formula>MOD(ROW(),2)=0</formula>
    </cfRule>
  </conditionalFormatting>
  <conditionalFormatting sqref="IQR48:IQR51">
    <cfRule type="expression" dxfId="0" priority="2300" stopIfTrue="1">
      <formula>MOD(ROW(),2)=0</formula>
    </cfRule>
  </conditionalFormatting>
  <conditionalFormatting sqref="IQR58:IQR61">
    <cfRule type="expression" dxfId="0" priority="1330" stopIfTrue="1">
      <formula>MOD(ROW(),2)=0</formula>
    </cfRule>
  </conditionalFormatting>
  <conditionalFormatting sqref="IRC11:IRC13">
    <cfRule type="expression" dxfId="0" priority="4166" stopIfTrue="1">
      <formula>MOD(ROW(),2)=0</formula>
    </cfRule>
  </conditionalFormatting>
  <conditionalFormatting sqref="IRC16:IRC17">
    <cfRule type="expression" dxfId="0" priority="900" stopIfTrue="1">
      <formula>MOD(ROW(),2)=0</formula>
    </cfRule>
  </conditionalFormatting>
  <conditionalFormatting sqref="IRC20:IRC23">
    <cfRule type="expression" dxfId="0" priority="3070" stopIfTrue="1">
      <formula>MOD(ROW(),2)=0</formula>
    </cfRule>
  </conditionalFormatting>
  <conditionalFormatting sqref="IRC25:IRC26">
    <cfRule type="expression" dxfId="0" priority="3068" stopIfTrue="1">
      <formula>MOD(ROW(),2)=0</formula>
    </cfRule>
  </conditionalFormatting>
  <conditionalFormatting sqref="IRC28:IRC39">
    <cfRule type="expression" dxfId="0" priority="2050" stopIfTrue="1">
      <formula>MOD(ROW(),2)=0</formula>
    </cfRule>
  </conditionalFormatting>
  <conditionalFormatting sqref="IRC40:IRC47">
    <cfRule type="expression" dxfId="0" priority="2049" stopIfTrue="1">
      <formula>MOD(ROW(),2)=0</formula>
    </cfRule>
  </conditionalFormatting>
  <conditionalFormatting sqref="IRC48:IRC51">
    <cfRule type="expression" dxfId="0" priority="2048" stopIfTrue="1">
      <formula>MOD(ROW(),2)=0</formula>
    </cfRule>
  </conditionalFormatting>
  <conditionalFormatting sqref="IRC58:IRC61">
    <cfRule type="expression" dxfId="0" priority="1204" stopIfTrue="1">
      <formula>MOD(ROW(),2)=0</formula>
    </cfRule>
  </conditionalFormatting>
  <conditionalFormatting sqref="JAN11:JAN13">
    <cfRule type="expression" dxfId="0" priority="4538" stopIfTrue="1">
      <formula>MOD(ROW(),2)=0</formula>
    </cfRule>
  </conditionalFormatting>
  <conditionalFormatting sqref="JAN16:JAN17">
    <cfRule type="expression" dxfId="0" priority="962" stopIfTrue="1">
      <formula>MOD(ROW(),2)=0</formula>
    </cfRule>
  </conditionalFormatting>
  <conditionalFormatting sqref="JAN20:JAN23">
    <cfRule type="expression" dxfId="0" priority="3318" stopIfTrue="1">
      <formula>MOD(ROW(),2)=0</formula>
    </cfRule>
  </conditionalFormatting>
  <conditionalFormatting sqref="JAN25:JAN26">
    <cfRule type="expression" dxfId="0" priority="3316" stopIfTrue="1">
      <formula>MOD(ROW(),2)=0</formula>
    </cfRule>
  </conditionalFormatting>
  <conditionalFormatting sqref="JAN28:JAN39">
    <cfRule type="expression" dxfId="0" priority="2298" stopIfTrue="1">
      <formula>MOD(ROW(),2)=0</formula>
    </cfRule>
  </conditionalFormatting>
  <conditionalFormatting sqref="JAN40:JAN47">
    <cfRule type="expression" dxfId="0" priority="2297" stopIfTrue="1">
      <formula>MOD(ROW(),2)=0</formula>
    </cfRule>
  </conditionalFormatting>
  <conditionalFormatting sqref="JAN48:JAN51">
    <cfRule type="expression" dxfId="0" priority="2296" stopIfTrue="1">
      <formula>MOD(ROW(),2)=0</formula>
    </cfRule>
  </conditionalFormatting>
  <conditionalFormatting sqref="JAN58:JAN61">
    <cfRule type="expression" dxfId="0" priority="1328" stopIfTrue="1">
      <formula>MOD(ROW(),2)=0</formula>
    </cfRule>
  </conditionalFormatting>
  <conditionalFormatting sqref="JAY11:JAY13">
    <cfRule type="expression" dxfId="0" priority="4160" stopIfTrue="1">
      <formula>MOD(ROW(),2)=0</formula>
    </cfRule>
  </conditionalFormatting>
  <conditionalFormatting sqref="JAY16:JAY17">
    <cfRule type="expression" dxfId="0" priority="899" stopIfTrue="1">
      <formula>MOD(ROW(),2)=0</formula>
    </cfRule>
  </conditionalFormatting>
  <conditionalFormatting sqref="JAY20:JAY23">
    <cfRule type="expression" dxfId="0" priority="3066" stopIfTrue="1">
      <formula>MOD(ROW(),2)=0</formula>
    </cfRule>
  </conditionalFormatting>
  <conditionalFormatting sqref="JAY25:JAY26">
    <cfRule type="expression" dxfId="0" priority="3064" stopIfTrue="1">
      <formula>MOD(ROW(),2)=0</formula>
    </cfRule>
  </conditionalFormatting>
  <conditionalFormatting sqref="JAY28:JAY39">
    <cfRule type="expression" dxfId="0" priority="2046" stopIfTrue="1">
      <formula>MOD(ROW(),2)=0</formula>
    </cfRule>
  </conditionalFormatting>
  <conditionalFormatting sqref="JAY40:JAY47">
    <cfRule type="expression" dxfId="0" priority="2045" stopIfTrue="1">
      <formula>MOD(ROW(),2)=0</formula>
    </cfRule>
  </conditionalFormatting>
  <conditionalFormatting sqref="JAY48:JAY51">
    <cfRule type="expression" dxfId="0" priority="2044" stopIfTrue="1">
      <formula>MOD(ROW(),2)=0</formula>
    </cfRule>
  </conditionalFormatting>
  <conditionalFormatting sqref="JAY58:JAY61">
    <cfRule type="expression" dxfId="0" priority="1202" stopIfTrue="1">
      <formula>MOD(ROW(),2)=0</formula>
    </cfRule>
  </conditionalFormatting>
  <conditionalFormatting sqref="JKJ11:JKJ13">
    <cfRule type="expression" dxfId="0" priority="4532" stopIfTrue="1">
      <formula>MOD(ROW(),2)=0</formula>
    </cfRule>
  </conditionalFormatting>
  <conditionalFormatting sqref="JKJ16:JKJ17">
    <cfRule type="expression" dxfId="0" priority="961" stopIfTrue="1">
      <formula>MOD(ROW(),2)=0</formula>
    </cfRule>
  </conditionalFormatting>
  <conditionalFormatting sqref="JKJ20:JKJ23">
    <cfRule type="expression" dxfId="0" priority="3314" stopIfTrue="1">
      <formula>MOD(ROW(),2)=0</formula>
    </cfRule>
  </conditionalFormatting>
  <conditionalFormatting sqref="JKJ25:JKJ26">
    <cfRule type="expression" dxfId="0" priority="3312" stopIfTrue="1">
      <formula>MOD(ROW(),2)=0</formula>
    </cfRule>
  </conditionalFormatting>
  <conditionalFormatting sqref="JKJ28:JKJ39">
    <cfRule type="expression" dxfId="0" priority="2294" stopIfTrue="1">
      <formula>MOD(ROW(),2)=0</formula>
    </cfRule>
  </conditionalFormatting>
  <conditionalFormatting sqref="JKJ40:JKJ47">
    <cfRule type="expression" dxfId="0" priority="2293" stopIfTrue="1">
      <formula>MOD(ROW(),2)=0</formula>
    </cfRule>
  </conditionalFormatting>
  <conditionalFormatting sqref="JKJ48:JKJ51">
    <cfRule type="expression" dxfId="0" priority="2292" stopIfTrue="1">
      <formula>MOD(ROW(),2)=0</formula>
    </cfRule>
  </conditionalFormatting>
  <conditionalFormatting sqref="JKJ58:JKJ61">
    <cfRule type="expression" dxfId="0" priority="1326" stopIfTrue="1">
      <formula>MOD(ROW(),2)=0</formula>
    </cfRule>
  </conditionalFormatting>
  <conditionalFormatting sqref="JKU11:JKU13">
    <cfRule type="expression" dxfId="0" priority="4154" stopIfTrue="1">
      <formula>MOD(ROW(),2)=0</formula>
    </cfRule>
  </conditionalFormatting>
  <conditionalFormatting sqref="JKU16:JKU17">
    <cfRule type="expression" dxfId="0" priority="898" stopIfTrue="1">
      <formula>MOD(ROW(),2)=0</formula>
    </cfRule>
  </conditionalFormatting>
  <conditionalFormatting sqref="JKU20:JKU23">
    <cfRule type="expression" dxfId="0" priority="3062" stopIfTrue="1">
      <formula>MOD(ROW(),2)=0</formula>
    </cfRule>
  </conditionalFormatting>
  <conditionalFormatting sqref="JKU25:JKU26">
    <cfRule type="expression" dxfId="0" priority="3060" stopIfTrue="1">
      <formula>MOD(ROW(),2)=0</formula>
    </cfRule>
  </conditionalFormatting>
  <conditionalFormatting sqref="JKU28:JKU39">
    <cfRule type="expression" dxfId="0" priority="2042" stopIfTrue="1">
      <formula>MOD(ROW(),2)=0</formula>
    </cfRule>
  </conditionalFormatting>
  <conditionalFormatting sqref="JKU40:JKU47">
    <cfRule type="expression" dxfId="0" priority="2041" stopIfTrue="1">
      <formula>MOD(ROW(),2)=0</formula>
    </cfRule>
  </conditionalFormatting>
  <conditionalFormatting sqref="JKU48:JKU51">
    <cfRule type="expression" dxfId="0" priority="2040" stopIfTrue="1">
      <formula>MOD(ROW(),2)=0</formula>
    </cfRule>
  </conditionalFormatting>
  <conditionalFormatting sqref="JKU58:JKU61">
    <cfRule type="expression" dxfId="0" priority="1200" stopIfTrue="1">
      <formula>MOD(ROW(),2)=0</formula>
    </cfRule>
  </conditionalFormatting>
  <conditionalFormatting sqref="JUF11:JUF13">
    <cfRule type="expression" dxfId="0" priority="4526" stopIfTrue="1">
      <formula>MOD(ROW(),2)=0</formula>
    </cfRule>
  </conditionalFormatting>
  <conditionalFormatting sqref="JUF16:JUF17">
    <cfRule type="expression" dxfId="0" priority="960" stopIfTrue="1">
      <formula>MOD(ROW(),2)=0</formula>
    </cfRule>
  </conditionalFormatting>
  <conditionalFormatting sqref="JUF20:JUF23">
    <cfRule type="expression" dxfId="0" priority="3310" stopIfTrue="1">
      <formula>MOD(ROW(),2)=0</formula>
    </cfRule>
  </conditionalFormatting>
  <conditionalFormatting sqref="JUF25:JUF26">
    <cfRule type="expression" dxfId="0" priority="3308" stopIfTrue="1">
      <formula>MOD(ROW(),2)=0</formula>
    </cfRule>
  </conditionalFormatting>
  <conditionalFormatting sqref="JUF28:JUF39">
    <cfRule type="expression" dxfId="0" priority="2290" stopIfTrue="1">
      <formula>MOD(ROW(),2)=0</formula>
    </cfRule>
  </conditionalFormatting>
  <conditionalFormatting sqref="JUF40:JUF47">
    <cfRule type="expression" dxfId="0" priority="2289" stopIfTrue="1">
      <formula>MOD(ROW(),2)=0</formula>
    </cfRule>
  </conditionalFormatting>
  <conditionalFormatting sqref="JUF48:JUF51">
    <cfRule type="expression" dxfId="0" priority="2288" stopIfTrue="1">
      <formula>MOD(ROW(),2)=0</formula>
    </cfRule>
  </conditionalFormatting>
  <conditionalFormatting sqref="JUF58:JUF61">
    <cfRule type="expression" dxfId="0" priority="1324" stopIfTrue="1">
      <formula>MOD(ROW(),2)=0</formula>
    </cfRule>
  </conditionalFormatting>
  <conditionalFormatting sqref="JUQ11:JUQ13">
    <cfRule type="expression" dxfId="0" priority="4148" stopIfTrue="1">
      <formula>MOD(ROW(),2)=0</formula>
    </cfRule>
  </conditionalFormatting>
  <conditionalFormatting sqref="JUQ16:JUQ17">
    <cfRule type="expression" dxfId="0" priority="897" stopIfTrue="1">
      <formula>MOD(ROW(),2)=0</formula>
    </cfRule>
  </conditionalFormatting>
  <conditionalFormatting sqref="JUQ20:JUQ23">
    <cfRule type="expression" dxfId="0" priority="3058" stopIfTrue="1">
      <formula>MOD(ROW(),2)=0</formula>
    </cfRule>
  </conditionalFormatting>
  <conditionalFormatting sqref="JUQ25:JUQ26">
    <cfRule type="expression" dxfId="0" priority="3056" stopIfTrue="1">
      <formula>MOD(ROW(),2)=0</formula>
    </cfRule>
  </conditionalFormatting>
  <conditionalFormatting sqref="JUQ28:JUQ39">
    <cfRule type="expression" dxfId="0" priority="2038" stopIfTrue="1">
      <formula>MOD(ROW(),2)=0</formula>
    </cfRule>
  </conditionalFormatting>
  <conditionalFormatting sqref="JUQ40:JUQ47">
    <cfRule type="expression" dxfId="0" priority="2037" stopIfTrue="1">
      <formula>MOD(ROW(),2)=0</formula>
    </cfRule>
  </conditionalFormatting>
  <conditionalFormatting sqref="JUQ48:JUQ51">
    <cfRule type="expression" dxfId="0" priority="2036" stopIfTrue="1">
      <formula>MOD(ROW(),2)=0</formula>
    </cfRule>
  </conditionalFormatting>
  <conditionalFormatting sqref="JUQ58:JUQ61">
    <cfRule type="expression" dxfId="0" priority="1198" stopIfTrue="1">
      <formula>MOD(ROW(),2)=0</formula>
    </cfRule>
  </conditionalFormatting>
  <conditionalFormatting sqref="KEB11:KEB13">
    <cfRule type="expression" dxfId="0" priority="4520" stopIfTrue="1">
      <formula>MOD(ROW(),2)=0</formula>
    </cfRule>
  </conditionalFormatting>
  <conditionalFormatting sqref="KEB16:KEB17">
    <cfRule type="expression" dxfId="0" priority="959" stopIfTrue="1">
      <formula>MOD(ROW(),2)=0</formula>
    </cfRule>
  </conditionalFormatting>
  <conditionalFormatting sqref="KEB20:KEB23">
    <cfRule type="expression" dxfId="0" priority="3306" stopIfTrue="1">
      <formula>MOD(ROW(),2)=0</formula>
    </cfRule>
  </conditionalFormatting>
  <conditionalFormatting sqref="KEB25:KEB26">
    <cfRule type="expression" dxfId="0" priority="3304" stopIfTrue="1">
      <formula>MOD(ROW(),2)=0</formula>
    </cfRule>
  </conditionalFormatting>
  <conditionalFormatting sqref="KEB28:KEB39">
    <cfRule type="expression" dxfId="0" priority="2286" stopIfTrue="1">
      <formula>MOD(ROW(),2)=0</formula>
    </cfRule>
  </conditionalFormatting>
  <conditionalFormatting sqref="KEB40:KEB47">
    <cfRule type="expression" dxfId="0" priority="2285" stopIfTrue="1">
      <formula>MOD(ROW(),2)=0</formula>
    </cfRule>
  </conditionalFormatting>
  <conditionalFormatting sqref="KEB48:KEB51">
    <cfRule type="expression" dxfId="0" priority="2284" stopIfTrue="1">
      <formula>MOD(ROW(),2)=0</formula>
    </cfRule>
  </conditionalFormatting>
  <conditionalFormatting sqref="KEB58:KEB61">
    <cfRule type="expression" dxfId="0" priority="1322" stopIfTrue="1">
      <formula>MOD(ROW(),2)=0</formula>
    </cfRule>
  </conditionalFormatting>
  <conditionalFormatting sqref="KEM11:KEM13">
    <cfRule type="expression" dxfId="0" priority="4142" stopIfTrue="1">
      <formula>MOD(ROW(),2)=0</formula>
    </cfRule>
  </conditionalFormatting>
  <conditionalFormatting sqref="KEM16:KEM17">
    <cfRule type="expression" dxfId="0" priority="896" stopIfTrue="1">
      <formula>MOD(ROW(),2)=0</formula>
    </cfRule>
  </conditionalFormatting>
  <conditionalFormatting sqref="KEM20:KEM23">
    <cfRule type="expression" dxfId="0" priority="3054" stopIfTrue="1">
      <formula>MOD(ROW(),2)=0</formula>
    </cfRule>
  </conditionalFormatting>
  <conditionalFormatting sqref="KEM25:KEM26">
    <cfRule type="expression" dxfId="0" priority="3052" stopIfTrue="1">
      <formula>MOD(ROW(),2)=0</formula>
    </cfRule>
  </conditionalFormatting>
  <conditionalFormatting sqref="KEM28:KEM39">
    <cfRule type="expression" dxfId="0" priority="2034" stopIfTrue="1">
      <formula>MOD(ROW(),2)=0</formula>
    </cfRule>
  </conditionalFormatting>
  <conditionalFormatting sqref="KEM40:KEM47">
    <cfRule type="expression" dxfId="0" priority="2033" stopIfTrue="1">
      <formula>MOD(ROW(),2)=0</formula>
    </cfRule>
  </conditionalFormatting>
  <conditionalFormatting sqref="KEM48:KEM51">
    <cfRule type="expression" dxfId="0" priority="2032" stopIfTrue="1">
      <formula>MOD(ROW(),2)=0</formula>
    </cfRule>
  </conditionalFormatting>
  <conditionalFormatting sqref="KEM58:KEM61">
    <cfRule type="expression" dxfId="0" priority="1196" stopIfTrue="1">
      <formula>MOD(ROW(),2)=0</formula>
    </cfRule>
  </conditionalFormatting>
  <conditionalFormatting sqref="KNX11:KNX13">
    <cfRule type="expression" dxfId="0" priority="4514" stopIfTrue="1">
      <formula>MOD(ROW(),2)=0</formula>
    </cfRule>
  </conditionalFormatting>
  <conditionalFormatting sqref="KNX16:KNX17">
    <cfRule type="expression" dxfId="0" priority="958" stopIfTrue="1">
      <formula>MOD(ROW(),2)=0</formula>
    </cfRule>
  </conditionalFormatting>
  <conditionalFormatting sqref="KNX20:KNX23">
    <cfRule type="expression" dxfId="0" priority="3302" stopIfTrue="1">
      <formula>MOD(ROW(),2)=0</formula>
    </cfRule>
  </conditionalFormatting>
  <conditionalFormatting sqref="KNX25:KNX26">
    <cfRule type="expression" dxfId="0" priority="3300" stopIfTrue="1">
      <formula>MOD(ROW(),2)=0</formula>
    </cfRule>
  </conditionalFormatting>
  <conditionalFormatting sqref="KNX28:KNX39">
    <cfRule type="expression" dxfId="0" priority="2282" stopIfTrue="1">
      <formula>MOD(ROW(),2)=0</formula>
    </cfRule>
  </conditionalFormatting>
  <conditionalFormatting sqref="KNX40:KNX47">
    <cfRule type="expression" dxfId="0" priority="2281" stopIfTrue="1">
      <formula>MOD(ROW(),2)=0</formula>
    </cfRule>
  </conditionalFormatting>
  <conditionalFormatting sqref="KNX48:KNX51">
    <cfRule type="expression" dxfId="0" priority="2280" stopIfTrue="1">
      <formula>MOD(ROW(),2)=0</formula>
    </cfRule>
  </conditionalFormatting>
  <conditionalFormatting sqref="KNX58:KNX61">
    <cfRule type="expression" dxfId="0" priority="1320" stopIfTrue="1">
      <formula>MOD(ROW(),2)=0</formula>
    </cfRule>
  </conditionalFormatting>
  <conditionalFormatting sqref="KOI11:KOI13">
    <cfRule type="expression" dxfId="0" priority="4136" stopIfTrue="1">
      <formula>MOD(ROW(),2)=0</formula>
    </cfRule>
  </conditionalFormatting>
  <conditionalFormatting sqref="KOI16:KOI17">
    <cfRule type="expression" dxfId="0" priority="895" stopIfTrue="1">
      <formula>MOD(ROW(),2)=0</formula>
    </cfRule>
  </conditionalFormatting>
  <conditionalFormatting sqref="KOI20:KOI23">
    <cfRule type="expression" dxfId="0" priority="3050" stopIfTrue="1">
      <formula>MOD(ROW(),2)=0</formula>
    </cfRule>
  </conditionalFormatting>
  <conditionalFormatting sqref="KOI25:KOI26">
    <cfRule type="expression" dxfId="0" priority="3048" stopIfTrue="1">
      <formula>MOD(ROW(),2)=0</formula>
    </cfRule>
  </conditionalFormatting>
  <conditionalFormatting sqref="KOI28:KOI39">
    <cfRule type="expression" dxfId="0" priority="2030" stopIfTrue="1">
      <formula>MOD(ROW(),2)=0</formula>
    </cfRule>
  </conditionalFormatting>
  <conditionalFormatting sqref="KOI40:KOI47">
    <cfRule type="expression" dxfId="0" priority="2029" stopIfTrue="1">
      <formula>MOD(ROW(),2)=0</formula>
    </cfRule>
  </conditionalFormatting>
  <conditionalFormatting sqref="KOI48:KOI51">
    <cfRule type="expression" dxfId="0" priority="2028" stopIfTrue="1">
      <formula>MOD(ROW(),2)=0</formula>
    </cfRule>
  </conditionalFormatting>
  <conditionalFormatting sqref="KOI58:KOI61">
    <cfRule type="expression" dxfId="0" priority="1194" stopIfTrue="1">
      <formula>MOD(ROW(),2)=0</formula>
    </cfRule>
  </conditionalFormatting>
  <conditionalFormatting sqref="KXT11:KXT13">
    <cfRule type="expression" dxfId="0" priority="4508" stopIfTrue="1">
      <formula>MOD(ROW(),2)=0</formula>
    </cfRule>
  </conditionalFormatting>
  <conditionalFormatting sqref="KXT16:KXT17">
    <cfRule type="expression" dxfId="0" priority="957" stopIfTrue="1">
      <formula>MOD(ROW(),2)=0</formula>
    </cfRule>
  </conditionalFormatting>
  <conditionalFormatting sqref="KXT20:KXT23">
    <cfRule type="expression" dxfId="0" priority="3298" stopIfTrue="1">
      <formula>MOD(ROW(),2)=0</formula>
    </cfRule>
  </conditionalFormatting>
  <conditionalFormatting sqref="KXT25:KXT26">
    <cfRule type="expression" dxfId="0" priority="3296" stopIfTrue="1">
      <formula>MOD(ROW(),2)=0</formula>
    </cfRule>
  </conditionalFormatting>
  <conditionalFormatting sqref="KXT28:KXT39">
    <cfRule type="expression" dxfId="0" priority="2278" stopIfTrue="1">
      <formula>MOD(ROW(),2)=0</formula>
    </cfRule>
  </conditionalFormatting>
  <conditionalFormatting sqref="KXT40:KXT47">
    <cfRule type="expression" dxfId="0" priority="2277" stopIfTrue="1">
      <formula>MOD(ROW(),2)=0</formula>
    </cfRule>
  </conditionalFormatting>
  <conditionalFormatting sqref="KXT48:KXT51">
    <cfRule type="expression" dxfId="0" priority="2276" stopIfTrue="1">
      <formula>MOD(ROW(),2)=0</formula>
    </cfRule>
  </conditionalFormatting>
  <conditionalFormatting sqref="KXT58:KXT61">
    <cfRule type="expression" dxfId="0" priority="1318" stopIfTrue="1">
      <formula>MOD(ROW(),2)=0</formula>
    </cfRule>
  </conditionalFormatting>
  <conditionalFormatting sqref="KYE11:KYE13">
    <cfRule type="expression" dxfId="0" priority="4130" stopIfTrue="1">
      <formula>MOD(ROW(),2)=0</formula>
    </cfRule>
  </conditionalFormatting>
  <conditionalFormatting sqref="KYE16:KYE17">
    <cfRule type="expression" dxfId="0" priority="894" stopIfTrue="1">
      <formula>MOD(ROW(),2)=0</formula>
    </cfRule>
  </conditionalFormatting>
  <conditionalFormatting sqref="KYE20:KYE23">
    <cfRule type="expression" dxfId="0" priority="3046" stopIfTrue="1">
      <formula>MOD(ROW(),2)=0</formula>
    </cfRule>
  </conditionalFormatting>
  <conditionalFormatting sqref="KYE25:KYE26">
    <cfRule type="expression" dxfId="0" priority="3044" stopIfTrue="1">
      <formula>MOD(ROW(),2)=0</formula>
    </cfRule>
  </conditionalFormatting>
  <conditionalFormatting sqref="KYE28:KYE39">
    <cfRule type="expression" dxfId="0" priority="2026" stopIfTrue="1">
      <formula>MOD(ROW(),2)=0</formula>
    </cfRule>
  </conditionalFormatting>
  <conditionalFormatting sqref="KYE40:KYE47">
    <cfRule type="expression" dxfId="0" priority="2025" stopIfTrue="1">
      <formula>MOD(ROW(),2)=0</formula>
    </cfRule>
  </conditionalFormatting>
  <conditionalFormatting sqref="KYE48:KYE51">
    <cfRule type="expression" dxfId="0" priority="2024" stopIfTrue="1">
      <formula>MOD(ROW(),2)=0</formula>
    </cfRule>
  </conditionalFormatting>
  <conditionalFormatting sqref="KYE58:KYE61">
    <cfRule type="expression" dxfId="0" priority="1192" stopIfTrue="1">
      <formula>MOD(ROW(),2)=0</formula>
    </cfRule>
  </conditionalFormatting>
  <conditionalFormatting sqref="LHP11:LHP13">
    <cfRule type="expression" dxfId="0" priority="4502" stopIfTrue="1">
      <formula>MOD(ROW(),2)=0</formula>
    </cfRule>
  </conditionalFormatting>
  <conditionalFormatting sqref="LHP16:LHP17">
    <cfRule type="expression" dxfId="0" priority="956" stopIfTrue="1">
      <formula>MOD(ROW(),2)=0</formula>
    </cfRule>
  </conditionalFormatting>
  <conditionalFormatting sqref="LHP20:LHP23">
    <cfRule type="expression" dxfId="0" priority="3294" stopIfTrue="1">
      <formula>MOD(ROW(),2)=0</formula>
    </cfRule>
  </conditionalFormatting>
  <conditionalFormatting sqref="LHP25:LHP26">
    <cfRule type="expression" dxfId="0" priority="3292" stopIfTrue="1">
      <formula>MOD(ROW(),2)=0</formula>
    </cfRule>
  </conditionalFormatting>
  <conditionalFormatting sqref="LHP28:LHP39">
    <cfRule type="expression" dxfId="0" priority="2274" stopIfTrue="1">
      <formula>MOD(ROW(),2)=0</formula>
    </cfRule>
  </conditionalFormatting>
  <conditionalFormatting sqref="LHP40:LHP47">
    <cfRule type="expression" dxfId="0" priority="2273" stopIfTrue="1">
      <formula>MOD(ROW(),2)=0</formula>
    </cfRule>
  </conditionalFormatting>
  <conditionalFormatting sqref="LHP48:LHP51">
    <cfRule type="expression" dxfId="0" priority="2272" stopIfTrue="1">
      <formula>MOD(ROW(),2)=0</formula>
    </cfRule>
  </conditionalFormatting>
  <conditionalFormatting sqref="LHP58:LHP61">
    <cfRule type="expression" dxfId="0" priority="1316" stopIfTrue="1">
      <formula>MOD(ROW(),2)=0</formula>
    </cfRule>
  </conditionalFormatting>
  <conditionalFormatting sqref="LIA11:LIA13">
    <cfRule type="expression" dxfId="0" priority="4124" stopIfTrue="1">
      <formula>MOD(ROW(),2)=0</formula>
    </cfRule>
  </conditionalFormatting>
  <conditionalFormatting sqref="LIA16:LIA17">
    <cfRule type="expression" dxfId="0" priority="893" stopIfTrue="1">
      <formula>MOD(ROW(),2)=0</formula>
    </cfRule>
  </conditionalFormatting>
  <conditionalFormatting sqref="LIA20:LIA23">
    <cfRule type="expression" dxfId="0" priority="3042" stopIfTrue="1">
      <formula>MOD(ROW(),2)=0</formula>
    </cfRule>
  </conditionalFormatting>
  <conditionalFormatting sqref="LIA25:LIA26">
    <cfRule type="expression" dxfId="0" priority="3040" stopIfTrue="1">
      <formula>MOD(ROW(),2)=0</formula>
    </cfRule>
  </conditionalFormatting>
  <conditionalFormatting sqref="LIA28:LIA39">
    <cfRule type="expression" dxfId="0" priority="2022" stopIfTrue="1">
      <formula>MOD(ROW(),2)=0</formula>
    </cfRule>
  </conditionalFormatting>
  <conditionalFormatting sqref="LIA40:LIA47">
    <cfRule type="expression" dxfId="0" priority="2021" stopIfTrue="1">
      <formula>MOD(ROW(),2)=0</formula>
    </cfRule>
  </conditionalFormatting>
  <conditionalFormatting sqref="LIA48:LIA51">
    <cfRule type="expression" dxfId="0" priority="2020" stopIfTrue="1">
      <formula>MOD(ROW(),2)=0</formula>
    </cfRule>
  </conditionalFormatting>
  <conditionalFormatting sqref="LIA58:LIA61">
    <cfRule type="expression" dxfId="0" priority="1190" stopIfTrue="1">
      <formula>MOD(ROW(),2)=0</formula>
    </cfRule>
  </conditionalFormatting>
  <conditionalFormatting sqref="LRL11:LRL13">
    <cfRule type="expression" dxfId="0" priority="4496" stopIfTrue="1">
      <formula>MOD(ROW(),2)=0</formula>
    </cfRule>
  </conditionalFormatting>
  <conditionalFormatting sqref="LRL16:LRL17">
    <cfRule type="expression" dxfId="0" priority="955" stopIfTrue="1">
      <formula>MOD(ROW(),2)=0</formula>
    </cfRule>
  </conditionalFormatting>
  <conditionalFormatting sqref="LRL20:LRL23">
    <cfRule type="expression" dxfId="0" priority="3290" stopIfTrue="1">
      <formula>MOD(ROW(),2)=0</formula>
    </cfRule>
  </conditionalFormatting>
  <conditionalFormatting sqref="LRL25:LRL26">
    <cfRule type="expression" dxfId="0" priority="3288" stopIfTrue="1">
      <formula>MOD(ROW(),2)=0</formula>
    </cfRule>
  </conditionalFormatting>
  <conditionalFormatting sqref="LRL28:LRL39">
    <cfRule type="expression" dxfId="0" priority="2270" stopIfTrue="1">
      <formula>MOD(ROW(),2)=0</formula>
    </cfRule>
  </conditionalFormatting>
  <conditionalFormatting sqref="LRL40:LRL47">
    <cfRule type="expression" dxfId="0" priority="2269" stopIfTrue="1">
      <formula>MOD(ROW(),2)=0</formula>
    </cfRule>
  </conditionalFormatting>
  <conditionalFormatting sqref="LRL48:LRL51">
    <cfRule type="expression" dxfId="0" priority="2268" stopIfTrue="1">
      <formula>MOD(ROW(),2)=0</formula>
    </cfRule>
  </conditionalFormatting>
  <conditionalFormatting sqref="LRL58:LRL61">
    <cfRule type="expression" dxfId="0" priority="1314" stopIfTrue="1">
      <formula>MOD(ROW(),2)=0</formula>
    </cfRule>
  </conditionalFormatting>
  <conditionalFormatting sqref="LRW11:LRW13">
    <cfRule type="expression" dxfId="0" priority="4118" stopIfTrue="1">
      <formula>MOD(ROW(),2)=0</formula>
    </cfRule>
  </conditionalFormatting>
  <conditionalFormatting sqref="LRW16:LRW17">
    <cfRule type="expression" dxfId="0" priority="892" stopIfTrue="1">
      <formula>MOD(ROW(),2)=0</formula>
    </cfRule>
  </conditionalFormatting>
  <conditionalFormatting sqref="LRW20:LRW23">
    <cfRule type="expression" dxfId="0" priority="3038" stopIfTrue="1">
      <formula>MOD(ROW(),2)=0</formula>
    </cfRule>
  </conditionalFormatting>
  <conditionalFormatting sqref="LRW25:LRW26">
    <cfRule type="expression" dxfId="0" priority="3036" stopIfTrue="1">
      <formula>MOD(ROW(),2)=0</formula>
    </cfRule>
  </conditionalFormatting>
  <conditionalFormatting sqref="LRW28:LRW39">
    <cfRule type="expression" dxfId="0" priority="2018" stopIfTrue="1">
      <formula>MOD(ROW(),2)=0</formula>
    </cfRule>
  </conditionalFormatting>
  <conditionalFormatting sqref="LRW40:LRW47">
    <cfRule type="expression" dxfId="0" priority="2017" stopIfTrue="1">
      <formula>MOD(ROW(),2)=0</formula>
    </cfRule>
  </conditionalFormatting>
  <conditionalFormatting sqref="LRW48:LRW51">
    <cfRule type="expression" dxfId="0" priority="2016" stopIfTrue="1">
      <formula>MOD(ROW(),2)=0</formula>
    </cfRule>
  </conditionalFormatting>
  <conditionalFormatting sqref="LRW58:LRW61">
    <cfRule type="expression" dxfId="0" priority="1188" stopIfTrue="1">
      <formula>MOD(ROW(),2)=0</formula>
    </cfRule>
  </conditionalFormatting>
  <conditionalFormatting sqref="MBH11:MBH13">
    <cfRule type="expression" dxfId="0" priority="4490" stopIfTrue="1">
      <formula>MOD(ROW(),2)=0</formula>
    </cfRule>
  </conditionalFormatting>
  <conditionalFormatting sqref="MBH16:MBH17">
    <cfRule type="expression" dxfId="0" priority="954" stopIfTrue="1">
      <formula>MOD(ROW(),2)=0</formula>
    </cfRule>
  </conditionalFormatting>
  <conditionalFormatting sqref="MBH20:MBH23">
    <cfRule type="expression" dxfId="0" priority="3286" stopIfTrue="1">
      <formula>MOD(ROW(),2)=0</formula>
    </cfRule>
  </conditionalFormatting>
  <conditionalFormatting sqref="MBH25:MBH26">
    <cfRule type="expression" dxfId="0" priority="3284" stopIfTrue="1">
      <formula>MOD(ROW(),2)=0</formula>
    </cfRule>
  </conditionalFormatting>
  <conditionalFormatting sqref="MBH28:MBH39">
    <cfRule type="expression" dxfId="0" priority="2266" stopIfTrue="1">
      <formula>MOD(ROW(),2)=0</formula>
    </cfRule>
  </conditionalFormatting>
  <conditionalFormatting sqref="MBH40:MBH47">
    <cfRule type="expression" dxfId="0" priority="2265" stopIfTrue="1">
      <formula>MOD(ROW(),2)=0</formula>
    </cfRule>
  </conditionalFormatting>
  <conditionalFormatting sqref="MBH48:MBH51">
    <cfRule type="expression" dxfId="0" priority="2264" stopIfTrue="1">
      <formula>MOD(ROW(),2)=0</formula>
    </cfRule>
  </conditionalFormatting>
  <conditionalFormatting sqref="MBH58:MBH61">
    <cfRule type="expression" dxfId="0" priority="1312" stopIfTrue="1">
      <formula>MOD(ROW(),2)=0</formula>
    </cfRule>
  </conditionalFormatting>
  <conditionalFormatting sqref="MBS11:MBS13">
    <cfRule type="expression" dxfId="0" priority="4112" stopIfTrue="1">
      <formula>MOD(ROW(),2)=0</formula>
    </cfRule>
  </conditionalFormatting>
  <conditionalFormatting sqref="MBS16:MBS17">
    <cfRule type="expression" dxfId="0" priority="891" stopIfTrue="1">
      <formula>MOD(ROW(),2)=0</formula>
    </cfRule>
  </conditionalFormatting>
  <conditionalFormatting sqref="MBS20:MBS23">
    <cfRule type="expression" dxfId="0" priority="3034" stopIfTrue="1">
      <formula>MOD(ROW(),2)=0</formula>
    </cfRule>
  </conditionalFormatting>
  <conditionalFormatting sqref="MBS25:MBS26">
    <cfRule type="expression" dxfId="0" priority="3032" stopIfTrue="1">
      <formula>MOD(ROW(),2)=0</formula>
    </cfRule>
  </conditionalFormatting>
  <conditionalFormatting sqref="MBS28:MBS39">
    <cfRule type="expression" dxfId="0" priority="2014" stopIfTrue="1">
      <formula>MOD(ROW(),2)=0</formula>
    </cfRule>
  </conditionalFormatting>
  <conditionalFormatting sqref="MBS40:MBS47">
    <cfRule type="expression" dxfId="0" priority="2013" stopIfTrue="1">
      <formula>MOD(ROW(),2)=0</formula>
    </cfRule>
  </conditionalFormatting>
  <conditionalFormatting sqref="MBS48:MBS51">
    <cfRule type="expression" dxfId="0" priority="2012" stopIfTrue="1">
      <formula>MOD(ROW(),2)=0</formula>
    </cfRule>
  </conditionalFormatting>
  <conditionalFormatting sqref="MBS58:MBS61">
    <cfRule type="expression" dxfId="0" priority="1186" stopIfTrue="1">
      <formula>MOD(ROW(),2)=0</formula>
    </cfRule>
  </conditionalFormatting>
  <conditionalFormatting sqref="MLD11:MLD13">
    <cfRule type="expression" dxfId="0" priority="4484" stopIfTrue="1">
      <formula>MOD(ROW(),2)=0</formula>
    </cfRule>
  </conditionalFormatting>
  <conditionalFormatting sqref="MLD16:MLD17">
    <cfRule type="expression" dxfId="0" priority="953" stopIfTrue="1">
      <formula>MOD(ROW(),2)=0</formula>
    </cfRule>
  </conditionalFormatting>
  <conditionalFormatting sqref="MLD20:MLD23">
    <cfRule type="expression" dxfId="0" priority="3282" stopIfTrue="1">
      <formula>MOD(ROW(),2)=0</formula>
    </cfRule>
  </conditionalFormatting>
  <conditionalFormatting sqref="MLD25:MLD26">
    <cfRule type="expression" dxfId="0" priority="3280" stopIfTrue="1">
      <formula>MOD(ROW(),2)=0</formula>
    </cfRule>
  </conditionalFormatting>
  <conditionalFormatting sqref="MLD28:MLD39">
    <cfRule type="expression" dxfId="0" priority="2262" stopIfTrue="1">
      <formula>MOD(ROW(),2)=0</formula>
    </cfRule>
  </conditionalFormatting>
  <conditionalFormatting sqref="MLD40:MLD47">
    <cfRule type="expression" dxfId="0" priority="2261" stopIfTrue="1">
      <formula>MOD(ROW(),2)=0</formula>
    </cfRule>
  </conditionalFormatting>
  <conditionalFormatting sqref="MLD48:MLD51">
    <cfRule type="expression" dxfId="0" priority="2260" stopIfTrue="1">
      <formula>MOD(ROW(),2)=0</formula>
    </cfRule>
  </conditionalFormatting>
  <conditionalFormatting sqref="MLD58:MLD61">
    <cfRule type="expression" dxfId="0" priority="1310" stopIfTrue="1">
      <formula>MOD(ROW(),2)=0</formula>
    </cfRule>
  </conditionalFormatting>
  <conditionalFormatting sqref="MLO11:MLO13">
    <cfRule type="expression" dxfId="0" priority="4106" stopIfTrue="1">
      <formula>MOD(ROW(),2)=0</formula>
    </cfRule>
  </conditionalFormatting>
  <conditionalFormatting sqref="MLO16:MLO17">
    <cfRule type="expression" dxfId="0" priority="890" stopIfTrue="1">
      <formula>MOD(ROW(),2)=0</formula>
    </cfRule>
  </conditionalFormatting>
  <conditionalFormatting sqref="MLO20:MLO23">
    <cfRule type="expression" dxfId="0" priority="3030" stopIfTrue="1">
      <formula>MOD(ROW(),2)=0</formula>
    </cfRule>
  </conditionalFormatting>
  <conditionalFormatting sqref="MLO25:MLO26">
    <cfRule type="expression" dxfId="0" priority="3028" stopIfTrue="1">
      <formula>MOD(ROW(),2)=0</formula>
    </cfRule>
  </conditionalFormatting>
  <conditionalFormatting sqref="MLO28:MLO39">
    <cfRule type="expression" dxfId="0" priority="2010" stopIfTrue="1">
      <formula>MOD(ROW(),2)=0</formula>
    </cfRule>
  </conditionalFormatting>
  <conditionalFormatting sqref="MLO40:MLO47">
    <cfRule type="expression" dxfId="0" priority="2009" stopIfTrue="1">
      <formula>MOD(ROW(),2)=0</formula>
    </cfRule>
  </conditionalFormatting>
  <conditionalFormatting sqref="MLO48:MLO51">
    <cfRule type="expression" dxfId="0" priority="2008" stopIfTrue="1">
      <formula>MOD(ROW(),2)=0</formula>
    </cfRule>
  </conditionalFormatting>
  <conditionalFormatting sqref="MLO58:MLO61">
    <cfRule type="expression" dxfId="0" priority="1184" stopIfTrue="1">
      <formula>MOD(ROW(),2)=0</formula>
    </cfRule>
  </conditionalFormatting>
  <conditionalFormatting sqref="MUZ11:MUZ13">
    <cfRule type="expression" dxfId="0" priority="4478" stopIfTrue="1">
      <formula>MOD(ROW(),2)=0</formula>
    </cfRule>
  </conditionalFormatting>
  <conditionalFormatting sqref="MUZ16:MUZ17">
    <cfRule type="expression" dxfId="0" priority="952" stopIfTrue="1">
      <formula>MOD(ROW(),2)=0</formula>
    </cfRule>
  </conditionalFormatting>
  <conditionalFormatting sqref="MUZ20:MUZ23">
    <cfRule type="expression" dxfId="0" priority="3278" stopIfTrue="1">
      <formula>MOD(ROW(),2)=0</formula>
    </cfRule>
  </conditionalFormatting>
  <conditionalFormatting sqref="MUZ25:MUZ26">
    <cfRule type="expression" dxfId="0" priority="3276" stopIfTrue="1">
      <formula>MOD(ROW(),2)=0</formula>
    </cfRule>
  </conditionalFormatting>
  <conditionalFormatting sqref="MUZ28:MUZ39">
    <cfRule type="expression" dxfId="0" priority="2258" stopIfTrue="1">
      <formula>MOD(ROW(),2)=0</formula>
    </cfRule>
  </conditionalFormatting>
  <conditionalFormatting sqref="MUZ40:MUZ47">
    <cfRule type="expression" dxfId="0" priority="2257" stopIfTrue="1">
      <formula>MOD(ROW(),2)=0</formula>
    </cfRule>
  </conditionalFormatting>
  <conditionalFormatting sqref="MUZ48:MUZ51">
    <cfRule type="expression" dxfId="0" priority="2256" stopIfTrue="1">
      <formula>MOD(ROW(),2)=0</formula>
    </cfRule>
  </conditionalFormatting>
  <conditionalFormatting sqref="MUZ58:MUZ61">
    <cfRule type="expression" dxfId="0" priority="1308" stopIfTrue="1">
      <formula>MOD(ROW(),2)=0</formula>
    </cfRule>
  </conditionalFormatting>
  <conditionalFormatting sqref="MVK11:MVK13">
    <cfRule type="expression" dxfId="0" priority="4100" stopIfTrue="1">
      <formula>MOD(ROW(),2)=0</formula>
    </cfRule>
  </conditionalFormatting>
  <conditionalFormatting sqref="MVK16:MVK17">
    <cfRule type="expression" dxfId="0" priority="889" stopIfTrue="1">
      <formula>MOD(ROW(),2)=0</formula>
    </cfRule>
  </conditionalFormatting>
  <conditionalFormatting sqref="MVK20:MVK23">
    <cfRule type="expression" dxfId="0" priority="3026" stopIfTrue="1">
      <formula>MOD(ROW(),2)=0</formula>
    </cfRule>
  </conditionalFormatting>
  <conditionalFormatting sqref="MVK25:MVK26">
    <cfRule type="expression" dxfId="0" priority="3024" stopIfTrue="1">
      <formula>MOD(ROW(),2)=0</formula>
    </cfRule>
  </conditionalFormatting>
  <conditionalFormatting sqref="MVK28:MVK39">
    <cfRule type="expression" dxfId="0" priority="2006" stopIfTrue="1">
      <formula>MOD(ROW(),2)=0</formula>
    </cfRule>
  </conditionalFormatting>
  <conditionalFormatting sqref="MVK40:MVK47">
    <cfRule type="expression" dxfId="0" priority="2005" stopIfTrue="1">
      <formula>MOD(ROW(),2)=0</formula>
    </cfRule>
  </conditionalFormatting>
  <conditionalFormatting sqref="MVK48:MVK51">
    <cfRule type="expression" dxfId="0" priority="2004" stopIfTrue="1">
      <formula>MOD(ROW(),2)=0</formula>
    </cfRule>
  </conditionalFormatting>
  <conditionalFormatting sqref="MVK58:MVK61">
    <cfRule type="expression" dxfId="0" priority="1182" stopIfTrue="1">
      <formula>MOD(ROW(),2)=0</formula>
    </cfRule>
  </conditionalFormatting>
  <conditionalFormatting sqref="NEV11:NEV13">
    <cfRule type="expression" dxfId="0" priority="4472" stopIfTrue="1">
      <formula>MOD(ROW(),2)=0</formula>
    </cfRule>
  </conditionalFormatting>
  <conditionalFormatting sqref="NEV16:NEV17">
    <cfRule type="expression" dxfId="0" priority="951" stopIfTrue="1">
      <formula>MOD(ROW(),2)=0</formula>
    </cfRule>
  </conditionalFormatting>
  <conditionalFormatting sqref="NEV20:NEV23">
    <cfRule type="expression" dxfId="0" priority="3274" stopIfTrue="1">
      <formula>MOD(ROW(),2)=0</formula>
    </cfRule>
  </conditionalFormatting>
  <conditionalFormatting sqref="NEV25:NEV26">
    <cfRule type="expression" dxfId="0" priority="3272" stopIfTrue="1">
      <formula>MOD(ROW(),2)=0</formula>
    </cfRule>
  </conditionalFormatting>
  <conditionalFormatting sqref="NEV28:NEV39">
    <cfRule type="expression" dxfId="0" priority="2254" stopIfTrue="1">
      <formula>MOD(ROW(),2)=0</formula>
    </cfRule>
  </conditionalFormatting>
  <conditionalFormatting sqref="NEV40:NEV47">
    <cfRule type="expression" dxfId="0" priority="2253" stopIfTrue="1">
      <formula>MOD(ROW(),2)=0</formula>
    </cfRule>
  </conditionalFormatting>
  <conditionalFormatting sqref="NEV48:NEV51">
    <cfRule type="expression" dxfId="0" priority="2252" stopIfTrue="1">
      <formula>MOD(ROW(),2)=0</formula>
    </cfRule>
  </conditionalFormatting>
  <conditionalFormatting sqref="NEV58:NEV61">
    <cfRule type="expression" dxfId="0" priority="1306" stopIfTrue="1">
      <formula>MOD(ROW(),2)=0</formula>
    </cfRule>
  </conditionalFormatting>
  <conditionalFormatting sqref="NFG11:NFG13">
    <cfRule type="expression" dxfId="0" priority="4094" stopIfTrue="1">
      <formula>MOD(ROW(),2)=0</formula>
    </cfRule>
  </conditionalFormatting>
  <conditionalFormatting sqref="NFG16:NFG17">
    <cfRule type="expression" dxfId="0" priority="888" stopIfTrue="1">
      <formula>MOD(ROW(),2)=0</formula>
    </cfRule>
  </conditionalFormatting>
  <conditionalFormatting sqref="NFG20:NFG23">
    <cfRule type="expression" dxfId="0" priority="3022" stopIfTrue="1">
      <formula>MOD(ROW(),2)=0</formula>
    </cfRule>
  </conditionalFormatting>
  <conditionalFormatting sqref="NFG25:NFG26">
    <cfRule type="expression" dxfId="0" priority="3020" stopIfTrue="1">
      <formula>MOD(ROW(),2)=0</formula>
    </cfRule>
  </conditionalFormatting>
  <conditionalFormatting sqref="NFG28:NFG39">
    <cfRule type="expression" dxfId="0" priority="2002" stopIfTrue="1">
      <formula>MOD(ROW(),2)=0</formula>
    </cfRule>
  </conditionalFormatting>
  <conditionalFormatting sqref="NFG40:NFG47">
    <cfRule type="expression" dxfId="0" priority="2001" stopIfTrue="1">
      <formula>MOD(ROW(),2)=0</formula>
    </cfRule>
  </conditionalFormatting>
  <conditionalFormatting sqref="NFG48:NFG51">
    <cfRule type="expression" dxfId="0" priority="2000" stopIfTrue="1">
      <formula>MOD(ROW(),2)=0</formula>
    </cfRule>
  </conditionalFormatting>
  <conditionalFormatting sqref="NFG58:NFG61">
    <cfRule type="expression" dxfId="0" priority="1180" stopIfTrue="1">
      <formula>MOD(ROW(),2)=0</formula>
    </cfRule>
  </conditionalFormatting>
  <conditionalFormatting sqref="NOR11:NOR13">
    <cfRule type="expression" dxfId="0" priority="4466" stopIfTrue="1">
      <formula>MOD(ROW(),2)=0</formula>
    </cfRule>
  </conditionalFormatting>
  <conditionalFormatting sqref="NOR16:NOR17">
    <cfRule type="expression" dxfId="0" priority="950" stopIfTrue="1">
      <formula>MOD(ROW(),2)=0</formula>
    </cfRule>
  </conditionalFormatting>
  <conditionalFormatting sqref="NOR20:NOR23">
    <cfRule type="expression" dxfId="0" priority="3270" stopIfTrue="1">
      <formula>MOD(ROW(),2)=0</formula>
    </cfRule>
  </conditionalFormatting>
  <conditionalFormatting sqref="NOR25:NOR26">
    <cfRule type="expression" dxfId="0" priority="3268" stopIfTrue="1">
      <formula>MOD(ROW(),2)=0</formula>
    </cfRule>
  </conditionalFormatting>
  <conditionalFormatting sqref="NOR28:NOR39">
    <cfRule type="expression" dxfId="0" priority="2250" stopIfTrue="1">
      <formula>MOD(ROW(),2)=0</formula>
    </cfRule>
  </conditionalFormatting>
  <conditionalFormatting sqref="NOR40:NOR47">
    <cfRule type="expression" dxfId="0" priority="2249" stopIfTrue="1">
      <formula>MOD(ROW(),2)=0</formula>
    </cfRule>
  </conditionalFormatting>
  <conditionalFormatting sqref="NOR48:NOR51">
    <cfRule type="expression" dxfId="0" priority="2248" stopIfTrue="1">
      <formula>MOD(ROW(),2)=0</formula>
    </cfRule>
  </conditionalFormatting>
  <conditionalFormatting sqref="NOR58:NOR61">
    <cfRule type="expression" dxfId="0" priority="1304" stopIfTrue="1">
      <formula>MOD(ROW(),2)=0</formula>
    </cfRule>
  </conditionalFormatting>
  <conditionalFormatting sqref="NPC11:NPC13">
    <cfRule type="expression" dxfId="0" priority="4088" stopIfTrue="1">
      <formula>MOD(ROW(),2)=0</formula>
    </cfRule>
  </conditionalFormatting>
  <conditionalFormatting sqref="NPC16:NPC17">
    <cfRule type="expression" dxfId="0" priority="887" stopIfTrue="1">
      <formula>MOD(ROW(),2)=0</formula>
    </cfRule>
  </conditionalFormatting>
  <conditionalFormatting sqref="NPC20:NPC23">
    <cfRule type="expression" dxfId="0" priority="3018" stopIfTrue="1">
      <formula>MOD(ROW(),2)=0</formula>
    </cfRule>
  </conditionalFormatting>
  <conditionalFormatting sqref="NPC25:NPC26">
    <cfRule type="expression" dxfId="0" priority="3016" stopIfTrue="1">
      <formula>MOD(ROW(),2)=0</formula>
    </cfRule>
  </conditionalFormatting>
  <conditionalFormatting sqref="NPC28:NPC39">
    <cfRule type="expression" dxfId="0" priority="1998" stopIfTrue="1">
      <formula>MOD(ROW(),2)=0</formula>
    </cfRule>
  </conditionalFormatting>
  <conditionalFormatting sqref="NPC40:NPC47">
    <cfRule type="expression" dxfId="0" priority="1997" stopIfTrue="1">
      <formula>MOD(ROW(),2)=0</formula>
    </cfRule>
  </conditionalFormatting>
  <conditionalFormatting sqref="NPC48:NPC51">
    <cfRule type="expression" dxfId="0" priority="1996" stopIfTrue="1">
      <formula>MOD(ROW(),2)=0</formula>
    </cfRule>
  </conditionalFormatting>
  <conditionalFormatting sqref="NPC58:NPC61">
    <cfRule type="expression" dxfId="0" priority="1178" stopIfTrue="1">
      <formula>MOD(ROW(),2)=0</formula>
    </cfRule>
  </conditionalFormatting>
  <conditionalFormatting sqref="NYN11:NYN13">
    <cfRule type="expression" dxfId="0" priority="4460" stopIfTrue="1">
      <formula>MOD(ROW(),2)=0</formula>
    </cfRule>
  </conditionalFormatting>
  <conditionalFormatting sqref="NYN16:NYN17">
    <cfRule type="expression" dxfId="0" priority="949" stopIfTrue="1">
      <formula>MOD(ROW(),2)=0</formula>
    </cfRule>
  </conditionalFormatting>
  <conditionalFormatting sqref="NYN20:NYN23">
    <cfRule type="expression" dxfId="0" priority="3266" stopIfTrue="1">
      <formula>MOD(ROW(),2)=0</formula>
    </cfRule>
  </conditionalFormatting>
  <conditionalFormatting sqref="NYN25:NYN26">
    <cfRule type="expression" dxfId="0" priority="3264" stopIfTrue="1">
      <formula>MOD(ROW(),2)=0</formula>
    </cfRule>
  </conditionalFormatting>
  <conditionalFormatting sqref="NYN28:NYN39">
    <cfRule type="expression" dxfId="0" priority="2246" stopIfTrue="1">
      <formula>MOD(ROW(),2)=0</formula>
    </cfRule>
  </conditionalFormatting>
  <conditionalFormatting sqref="NYN40:NYN47">
    <cfRule type="expression" dxfId="0" priority="2245" stopIfTrue="1">
      <formula>MOD(ROW(),2)=0</formula>
    </cfRule>
  </conditionalFormatting>
  <conditionalFormatting sqref="NYN48:NYN51">
    <cfRule type="expression" dxfId="0" priority="2244" stopIfTrue="1">
      <formula>MOD(ROW(),2)=0</formula>
    </cfRule>
  </conditionalFormatting>
  <conditionalFormatting sqref="NYN58:NYN61">
    <cfRule type="expression" dxfId="0" priority="1302" stopIfTrue="1">
      <formula>MOD(ROW(),2)=0</formula>
    </cfRule>
  </conditionalFormatting>
  <conditionalFormatting sqref="NYY11:NYY13">
    <cfRule type="expression" dxfId="0" priority="4082" stopIfTrue="1">
      <formula>MOD(ROW(),2)=0</formula>
    </cfRule>
  </conditionalFormatting>
  <conditionalFormatting sqref="NYY16:NYY17">
    <cfRule type="expression" dxfId="0" priority="886" stopIfTrue="1">
      <formula>MOD(ROW(),2)=0</formula>
    </cfRule>
  </conditionalFormatting>
  <conditionalFormatting sqref="NYY20:NYY23">
    <cfRule type="expression" dxfId="0" priority="3014" stopIfTrue="1">
      <formula>MOD(ROW(),2)=0</formula>
    </cfRule>
  </conditionalFormatting>
  <conditionalFormatting sqref="NYY25:NYY26">
    <cfRule type="expression" dxfId="0" priority="3012" stopIfTrue="1">
      <formula>MOD(ROW(),2)=0</formula>
    </cfRule>
  </conditionalFormatting>
  <conditionalFormatting sqref="NYY28:NYY39">
    <cfRule type="expression" dxfId="0" priority="1994" stopIfTrue="1">
      <formula>MOD(ROW(),2)=0</formula>
    </cfRule>
  </conditionalFormatting>
  <conditionalFormatting sqref="NYY40:NYY47">
    <cfRule type="expression" dxfId="0" priority="1993" stopIfTrue="1">
      <formula>MOD(ROW(),2)=0</formula>
    </cfRule>
  </conditionalFormatting>
  <conditionalFormatting sqref="NYY48:NYY51">
    <cfRule type="expression" dxfId="0" priority="1992" stopIfTrue="1">
      <formula>MOD(ROW(),2)=0</formula>
    </cfRule>
  </conditionalFormatting>
  <conditionalFormatting sqref="NYY58:NYY61">
    <cfRule type="expression" dxfId="0" priority="1176" stopIfTrue="1">
      <formula>MOD(ROW(),2)=0</formula>
    </cfRule>
  </conditionalFormatting>
  <conditionalFormatting sqref="OIJ11:OIJ13">
    <cfRule type="expression" dxfId="0" priority="4454" stopIfTrue="1">
      <formula>MOD(ROW(),2)=0</formula>
    </cfRule>
  </conditionalFormatting>
  <conditionalFormatting sqref="OIJ16:OIJ17">
    <cfRule type="expression" dxfId="0" priority="948" stopIfTrue="1">
      <formula>MOD(ROW(),2)=0</formula>
    </cfRule>
  </conditionalFormatting>
  <conditionalFormatting sqref="OIJ20:OIJ23">
    <cfRule type="expression" dxfId="0" priority="3262" stopIfTrue="1">
      <formula>MOD(ROW(),2)=0</formula>
    </cfRule>
  </conditionalFormatting>
  <conditionalFormatting sqref="OIJ25:OIJ26">
    <cfRule type="expression" dxfId="0" priority="3260" stopIfTrue="1">
      <formula>MOD(ROW(),2)=0</formula>
    </cfRule>
  </conditionalFormatting>
  <conditionalFormatting sqref="OIJ28:OIJ39">
    <cfRule type="expression" dxfId="0" priority="2242" stopIfTrue="1">
      <formula>MOD(ROW(),2)=0</formula>
    </cfRule>
  </conditionalFormatting>
  <conditionalFormatting sqref="OIJ40:OIJ47">
    <cfRule type="expression" dxfId="0" priority="2241" stopIfTrue="1">
      <formula>MOD(ROW(),2)=0</formula>
    </cfRule>
  </conditionalFormatting>
  <conditionalFormatting sqref="OIJ48:OIJ51">
    <cfRule type="expression" dxfId="0" priority="2240" stopIfTrue="1">
      <formula>MOD(ROW(),2)=0</formula>
    </cfRule>
  </conditionalFormatting>
  <conditionalFormatting sqref="OIJ58:OIJ61">
    <cfRule type="expression" dxfId="0" priority="1300" stopIfTrue="1">
      <formula>MOD(ROW(),2)=0</formula>
    </cfRule>
  </conditionalFormatting>
  <conditionalFormatting sqref="OIU11:OIU13">
    <cfRule type="expression" dxfId="0" priority="4076" stopIfTrue="1">
      <formula>MOD(ROW(),2)=0</formula>
    </cfRule>
  </conditionalFormatting>
  <conditionalFormatting sqref="OIU16:OIU17">
    <cfRule type="expression" dxfId="0" priority="885" stopIfTrue="1">
      <formula>MOD(ROW(),2)=0</formula>
    </cfRule>
  </conditionalFormatting>
  <conditionalFormatting sqref="OIU20:OIU23">
    <cfRule type="expression" dxfId="0" priority="3010" stopIfTrue="1">
      <formula>MOD(ROW(),2)=0</formula>
    </cfRule>
  </conditionalFormatting>
  <conditionalFormatting sqref="OIU25:OIU26">
    <cfRule type="expression" dxfId="0" priority="3008" stopIfTrue="1">
      <formula>MOD(ROW(),2)=0</formula>
    </cfRule>
  </conditionalFormatting>
  <conditionalFormatting sqref="OIU28:OIU39">
    <cfRule type="expression" dxfId="0" priority="1990" stopIfTrue="1">
      <formula>MOD(ROW(),2)=0</formula>
    </cfRule>
  </conditionalFormatting>
  <conditionalFormatting sqref="OIU40:OIU47">
    <cfRule type="expression" dxfId="0" priority="1989" stopIfTrue="1">
      <formula>MOD(ROW(),2)=0</formula>
    </cfRule>
  </conditionalFormatting>
  <conditionalFormatting sqref="OIU48:OIU51">
    <cfRule type="expression" dxfId="0" priority="1988" stopIfTrue="1">
      <formula>MOD(ROW(),2)=0</formula>
    </cfRule>
  </conditionalFormatting>
  <conditionalFormatting sqref="OIU58:OIU61">
    <cfRule type="expression" dxfId="0" priority="1174" stopIfTrue="1">
      <formula>MOD(ROW(),2)=0</formula>
    </cfRule>
  </conditionalFormatting>
  <conditionalFormatting sqref="OSF11:OSF13">
    <cfRule type="expression" dxfId="0" priority="4448" stopIfTrue="1">
      <formula>MOD(ROW(),2)=0</formula>
    </cfRule>
  </conditionalFormatting>
  <conditionalFormatting sqref="OSF16:OSF17">
    <cfRule type="expression" dxfId="0" priority="947" stopIfTrue="1">
      <formula>MOD(ROW(),2)=0</formula>
    </cfRule>
  </conditionalFormatting>
  <conditionalFormatting sqref="OSF20:OSF23">
    <cfRule type="expression" dxfId="0" priority="3258" stopIfTrue="1">
      <formula>MOD(ROW(),2)=0</formula>
    </cfRule>
  </conditionalFormatting>
  <conditionalFormatting sqref="OSF25:OSF26">
    <cfRule type="expression" dxfId="0" priority="3256" stopIfTrue="1">
      <formula>MOD(ROW(),2)=0</formula>
    </cfRule>
  </conditionalFormatting>
  <conditionalFormatting sqref="OSF28:OSF39">
    <cfRule type="expression" dxfId="0" priority="2238" stopIfTrue="1">
      <formula>MOD(ROW(),2)=0</formula>
    </cfRule>
  </conditionalFormatting>
  <conditionalFormatting sqref="OSF40:OSF47">
    <cfRule type="expression" dxfId="0" priority="2237" stopIfTrue="1">
      <formula>MOD(ROW(),2)=0</formula>
    </cfRule>
  </conditionalFormatting>
  <conditionalFormatting sqref="OSF48:OSF51">
    <cfRule type="expression" dxfId="0" priority="2236" stopIfTrue="1">
      <formula>MOD(ROW(),2)=0</formula>
    </cfRule>
  </conditionalFormatting>
  <conditionalFormatting sqref="OSF58:OSF61">
    <cfRule type="expression" dxfId="0" priority="1298" stopIfTrue="1">
      <formula>MOD(ROW(),2)=0</formula>
    </cfRule>
  </conditionalFormatting>
  <conditionalFormatting sqref="OSQ11:OSQ13">
    <cfRule type="expression" dxfId="0" priority="4070" stopIfTrue="1">
      <formula>MOD(ROW(),2)=0</formula>
    </cfRule>
  </conditionalFormatting>
  <conditionalFormatting sqref="OSQ16:OSQ17">
    <cfRule type="expression" dxfId="0" priority="884" stopIfTrue="1">
      <formula>MOD(ROW(),2)=0</formula>
    </cfRule>
  </conditionalFormatting>
  <conditionalFormatting sqref="OSQ20:OSQ23">
    <cfRule type="expression" dxfId="0" priority="3006" stopIfTrue="1">
      <formula>MOD(ROW(),2)=0</formula>
    </cfRule>
  </conditionalFormatting>
  <conditionalFormatting sqref="OSQ25:OSQ26">
    <cfRule type="expression" dxfId="0" priority="3004" stopIfTrue="1">
      <formula>MOD(ROW(),2)=0</formula>
    </cfRule>
  </conditionalFormatting>
  <conditionalFormatting sqref="OSQ28:OSQ39">
    <cfRule type="expression" dxfId="0" priority="1986" stopIfTrue="1">
      <formula>MOD(ROW(),2)=0</formula>
    </cfRule>
  </conditionalFormatting>
  <conditionalFormatting sqref="OSQ40:OSQ47">
    <cfRule type="expression" dxfId="0" priority="1985" stopIfTrue="1">
      <formula>MOD(ROW(),2)=0</formula>
    </cfRule>
  </conditionalFormatting>
  <conditionalFormatting sqref="OSQ48:OSQ51">
    <cfRule type="expression" dxfId="0" priority="1984" stopIfTrue="1">
      <formula>MOD(ROW(),2)=0</formula>
    </cfRule>
  </conditionalFormatting>
  <conditionalFormatting sqref="OSQ58:OSQ61">
    <cfRule type="expression" dxfId="0" priority="1172" stopIfTrue="1">
      <formula>MOD(ROW(),2)=0</formula>
    </cfRule>
  </conditionalFormatting>
  <conditionalFormatting sqref="PCB11:PCB13">
    <cfRule type="expression" dxfId="0" priority="4442" stopIfTrue="1">
      <formula>MOD(ROW(),2)=0</formula>
    </cfRule>
  </conditionalFormatting>
  <conditionalFormatting sqref="PCB16:PCB17">
    <cfRule type="expression" dxfId="0" priority="946" stopIfTrue="1">
      <formula>MOD(ROW(),2)=0</formula>
    </cfRule>
  </conditionalFormatting>
  <conditionalFormatting sqref="PCB20:PCB23">
    <cfRule type="expression" dxfId="0" priority="3254" stopIfTrue="1">
      <formula>MOD(ROW(),2)=0</formula>
    </cfRule>
  </conditionalFormatting>
  <conditionalFormatting sqref="PCB25:PCB26">
    <cfRule type="expression" dxfId="0" priority="3252" stopIfTrue="1">
      <formula>MOD(ROW(),2)=0</formula>
    </cfRule>
  </conditionalFormatting>
  <conditionalFormatting sqref="PCB28:PCB39">
    <cfRule type="expression" dxfId="0" priority="2234" stopIfTrue="1">
      <formula>MOD(ROW(),2)=0</formula>
    </cfRule>
  </conditionalFormatting>
  <conditionalFormatting sqref="PCB40:PCB47">
    <cfRule type="expression" dxfId="0" priority="2233" stopIfTrue="1">
      <formula>MOD(ROW(),2)=0</formula>
    </cfRule>
  </conditionalFormatting>
  <conditionalFormatting sqref="PCB48:PCB51">
    <cfRule type="expression" dxfId="0" priority="2232" stopIfTrue="1">
      <formula>MOD(ROW(),2)=0</formula>
    </cfRule>
  </conditionalFormatting>
  <conditionalFormatting sqref="PCB58:PCB61">
    <cfRule type="expression" dxfId="0" priority="1296" stopIfTrue="1">
      <formula>MOD(ROW(),2)=0</formula>
    </cfRule>
  </conditionalFormatting>
  <conditionalFormatting sqref="PCM11:PCM13">
    <cfRule type="expression" dxfId="0" priority="4064" stopIfTrue="1">
      <formula>MOD(ROW(),2)=0</formula>
    </cfRule>
  </conditionalFormatting>
  <conditionalFormatting sqref="PCM16:PCM17">
    <cfRule type="expression" dxfId="0" priority="883" stopIfTrue="1">
      <formula>MOD(ROW(),2)=0</formula>
    </cfRule>
  </conditionalFormatting>
  <conditionalFormatting sqref="PCM20:PCM23">
    <cfRule type="expression" dxfId="0" priority="3002" stopIfTrue="1">
      <formula>MOD(ROW(),2)=0</formula>
    </cfRule>
  </conditionalFormatting>
  <conditionalFormatting sqref="PCM25:PCM26">
    <cfRule type="expression" dxfId="0" priority="3000" stopIfTrue="1">
      <formula>MOD(ROW(),2)=0</formula>
    </cfRule>
  </conditionalFormatting>
  <conditionalFormatting sqref="PCM28:PCM39">
    <cfRule type="expression" dxfId="0" priority="1982" stopIfTrue="1">
      <formula>MOD(ROW(),2)=0</formula>
    </cfRule>
  </conditionalFormatting>
  <conditionalFormatting sqref="PCM40:PCM47">
    <cfRule type="expression" dxfId="0" priority="1981" stopIfTrue="1">
      <formula>MOD(ROW(),2)=0</formula>
    </cfRule>
  </conditionalFormatting>
  <conditionalFormatting sqref="PCM48:PCM51">
    <cfRule type="expression" dxfId="0" priority="1980" stopIfTrue="1">
      <formula>MOD(ROW(),2)=0</formula>
    </cfRule>
  </conditionalFormatting>
  <conditionalFormatting sqref="PCM58:PCM61">
    <cfRule type="expression" dxfId="0" priority="1170" stopIfTrue="1">
      <formula>MOD(ROW(),2)=0</formula>
    </cfRule>
  </conditionalFormatting>
  <conditionalFormatting sqref="PLX11:PLX13">
    <cfRule type="expression" dxfId="0" priority="4436" stopIfTrue="1">
      <formula>MOD(ROW(),2)=0</formula>
    </cfRule>
  </conditionalFormatting>
  <conditionalFormatting sqref="PLX16:PLX17">
    <cfRule type="expression" dxfId="0" priority="945" stopIfTrue="1">
      <formula>MOD(ROW(),2)=0</formula>
    </cfRule>
  </conditionalFormatting>
  <conditionalFormatting sqref="PLX20:PLX23">
    <cfRule type="expression" dxfId="0" priority="3250" stopIfTrue="1">
      <formula>MOD(ROW(),2)=0</formula>
    </cfRule>
  </conditionalFormatting>
  <conditionalFormatting sqref="PLX25:PLX26">
    <cfRule type="expression" dxfId="0" priority="3248" stopIfTrue="1">
      <formula>MOD(ROW(),2)=0</formula>
    </cfRule>
  </conditionalFormatting>
  <conditionalFormatting sqref="PLX28:PLX39">
    <cfRule type="expression" dxfId="0" priority="2230" stopIfTrue="1">
      <formula>MOD(ROW(),2)=0</formula>
    </cfRule>
  </conditionalFormatting>
  <conditionalFormatting sqref="PLX40:PLX47">
    <cfRule type="expression" dxfId="0" priority="2229" stopIfTrue="1">
      <formula>MOD(ROW(),2)=0</formula>
    </cfRule>
  </conditionalFormatting>
  <conditionalFormatting sqref="PLX48:PLX51">
    <cfRule type="expression" dxfId="0" priority="2228" stopIfTrue="1">
      <formula>MOD(ROW(),2)=0</formula>
    </cfRule>
  </conditionalFormatting>
  <conditionalFormatting sqref="PLX58:PLX61">
    <cfRule type="expression" dxfId="0" priority="1294" stopIfTrue="1">
      <formula>MOD(ROW(),2)=0</formula>
    </cfRule>
  </conditionalFormatting>
  <conditionalFormatting sqref="PMI11:PMI13">
    <cfRule type="expression" dxfId="0" priority="4058" stopIfTrue="1">
      <formula>MOD(ROW(),2)=0</formula>
    </cfRule>
  </conditionalFormatting>
  <conditionalFormatting sqref="PMI16:PMI17">
    <cfRule type="expression" dxfId="0" priority="882" stopIfTrue="1">
      <formula>MOD(ROW(),2)=0</formula>
    </cfRule>
  </conditionalFormatting>
  <conditionalFormatting sqref="PMI20:PMI23">
    <cfRule type="expression" dxfId="0" priority="2998" stopIfTrue="1">
      <formula>MOD(ROW(),2)=0</formula>
    </cfRule>
  </conditionalFormatting>
  <conditionalFormatting sqref="PMI25:PMI26">
    <cfRule type="expression" dxfId="0" priority="2996" stopIfTrue="1">
      <formula>MOD(ROW(),2)=0</formula>
    </cfRule>
  </conditionalFormatting>
  <conditionalFormatting sqref="PMI28:PMI39">
    <cfRule type="expression" dxfId="0" priority="1978" stopIfTrue="1">
      <formula>MOD(ROW(),2)=0</formula>
    </cfRule>
  </conditionalFormatting>
  <conditionalFormatting sqref="PMI40:PMI47">
    <cfRule type="expression" dxfId="0" priority="1977" stopIfTrue="1">
      <formula>MOD(ROW(),2)=0</formula>
    </cfRule>
  </conditionalFormatting>
  <conditionalFormatting sqref="PMI48:PMI51">
    <cfRule type="expression" dxfId="0" priority="1976" stopIfTrue="1">
      <formula>MOD(ROW(),2)=0</formula>
    </cfRule>
  </conditionalFormatting>
  <conditionalFormatting sqref="PMI58:PMI61">
    <cfRule type="expression" dxfId="0" priority="1168" stopIfTrue="1">
      <formula>MOD(ROW(),2)=0</formula>
    </cfRule>
  </conditionalFormatting>
  <conditionalFormatting sqref="PVT11:PVT13">
    <cfRule type="expression" dxfId="0" priority="4430" stopIfTrue="1">
      <formula>MOD(ROW(),2)=0</formula>
    </cfRule>
  </conditionalFormatting>
  <conditionalFormatting sqref="PVT16:PVT17">
    <cfRule type="expression" dxfId="0" priority="944" stopIfTrue="1">
      <formula>MOD(ROW(),2)=0</formula>
    </cfRule>
  </conditionalFormatting>
  <conditionalFormatting sqref="PVT20:PVT23">
    <cfRule type="expression" dxfId="0" priority="3246" stopIfTrue="1">
      <formula>MOD(ROW(),2)=0</formula>
    </cfRule>
  </conditionalFormatting>
  <conditionalFormatting sqref="PVT25:PVT26">
    <cfRule type="expression" dxfId="0" priority="3244" stopIfTrue="1">
      <formula>MOD(ROW(),2)=0</formula>
    </cfRule>
  </conditionalFormatting>
  <conditionalFormatting sqref="PVT28:PVT39">
    <cfRule type="expression" dxfId="0" priority="2226" stopIfTrue="1">
      <formula>MOD(ROW(),2)=0</formula>
    </cfRule>
  </conditionalFormatting>
  <conditionalFormatting sqref="PVT40:PVT47">
    <cfRule type="expression" dxfId="0" priority="2225" stopIfTrue="1">
      <formula>MOD(ROW(),2)=0</formula>
    </cfRule>
  </conditionalFormatting>
  <conditionalFormatting sqref="PVT48:PVT51">
    <cfRule type="expression" dxfId="0" priority="2224" stopIfTrue="1">
      <formula>MOD(ROW(),2)=0</formula>
    </cfRule>
  </conditionalFormatting>
  <conditionalFormatting sqref="PVT58:PVT61">
    <cfRule type="expression" dxfId="0" priority="1292" stopIfTrue="1">
      <formula>MOD(ROW(),2)=0</formula>
    </cfRule>
  </conditionalFormatting>
  <conditionalFormatting sqref="PWE11:PWE13">
    <cfRule type="expression" dxfId="0" priority="4052" stopIfTrue="1">
      <formula>MOD(ROW(),2)=0</formula>
    </cfRule>
  </conditionalFormatting>
  <conditionalFormatting sqref="PWE16:PWE17">
    <cfRule type="expression" dxfId="0" priority="881" stopIfTrue="1">
      <formula>MOD(ROW(),2)=0</formula>
    </cfRule>
  </conditionalFormatting>
  <conditionalFormatting sqref="PWE20:PWE23">
    <cfRule type="expression" dxfId="0" priority="2994" stopIfTrue="1">
      <formula>MOD(ROW(),2)=0</formula>
    </cfRule>
  </conditionalFormatting>
  <conditionalFormatting sqref="PWE25:PWE26">
    <cfRule type="expression" dxfId="0" priority="2992" stopIfTrue="1">
      <formula>MOD(ROW(),2)=0</formula>
    </cfRule>
  </conditionalFormatting>
  <conditionalFormatting sqref="PWE28:PWE39">
    <cfRule type="expression" dxfId="0" priority="1974" stopIfTrue="1">
      <formula>MOD(ROW(),2)=0</formula>
    </cfRule>
  </conditionalFormatting>
  <conditionalFormatting sqref="PWE40:PWE47">
    <cfRule type="expression" dxfId="0" priority="1973" stopIfTrue="1">
      <formula>MOD(ROW(),2)=0</formula>
    </cfRule>
  </conditionalFormatting>
  <conditionalFormatting sqref="PWE48:PWE51">
    <cfRule type="expression" dxfId="0" priority="1972" stopIfTrue="1">
      <formula>MOD(ROW(),2)=0</formula>
    </cfRule>
  </conditionalFormatting>
  <conditionalFormatting sqref="PWE58:PWE61">
    <cfRule type="expression" dxfId="0" priority="1166" stopIfTrue="1">
      <formula>MOD(ROW(),2)=0</formula>
    </cfRule>
  </conditionalFormatting>
  <conditionalFormatting sqref="QFP11:QFP13">
    <cfRule type="expression" dxfId="0" priority="4424" stopIfTrue="1">
      <formula>MOD(ROW(),2)=0</formula>
    </cfRule>
  </conditionalFormatting>
  <conditionalFormatting sqref="QFP16:QFP17">
    <cfRule type="expression" dxfId="0" priority="943" stopIfTrue="1">
      <formula>MOD(ROW(),2)=0</formula>
    </cfRule>
  </conditionalFormatting>
  <conditionalFormatting sqref="QFP20:QFP23">
    <cfRule type="expression" dxfId="0" priority="3242" stopIfTrue="1">
      <formula>MOD(ROW(),2)=0</formula>
    </cfRule>
  </conditionalFormatting>
  <conditionalFormatting sqref="QFP25:QFP26">
    <cfRule type="expression" dxfId="0" priority="3240" stopIfTrue="1">
      <formula>MOD(ROW(),2)=0</formula>
    </cfRule>
  </conditionalFormatting>
  <conditionalFormatting sqref="QFP28:QFP39">
    <cfRule type="expression" dxfId="0" priority="2222" stopIfTrue="1">
      <formula>MOD(ROW(),2)=0</formula>
    </cfRule>
  </conditionalFormatting>
  <conditionalFormatting sqref="QFP40:QFP47">
    <cfRule type="expression" dxfId="0" priority="2221" stopIfTrue="1">
      <formula>MOD(ROW(),2)=0</formula>
    </cfRule>
  </conditionalFormatting>
  <conditionalFormatting sqref="QFP48:QFP51">
    <cfRule type="expression" dxfId="0" priority="2220" stopIfTrue="1">
      <formula>MOD(ROW(),2)=0</formula>
    </cfRule>
  </conditionalFormatting>
  <conditionalFormatting sqref="QFP58:QFP61">
    <cfRule type="expression" dxfId="0" priority="1290" stopIfTrue="1">
      <formula>MOD(ROW(),2)=0</formula>
    </cfRule>
  </conditionalFormatting>
  <conditionalFormatting sqref="QGA11:QGA13">
    <cfRule type="expression" dxfId="0" priority="4046" stopIfTrue="1">
      <formula>MOD(ROW(),2)=0</formula>
    </cfRule>
  </conditionalFormatting>
  <conditionalFormatting sqref="QGA16:QGA17">
    <cfRule type="expression" dxfId="0" priority="880" stopIfTrue="1">
      <formula>MOD(ROW(),2)=0</formula>
    </cfRule>
  </conditionalFormatting>
  <conditionalFormatting sqref="QGA20:QGA23">
    <cfRule type="expression" dxfId="0" priority="2990" stopIfTrue="1">
      <formula>MOD(ROW(),2)=0</formula>
    </cfRule>
  </conditionalFormatting>
  <conditionalFormatting sqref="QGA25:QGA26">
    <cfRule type="expression" dxfId="0" priority="2988" stopIfTrue="1">
      <formula>MOD(ROW(),2)=0</formula>
    </cfRule>
  </conditionalFormatting>
  <conditionalFormatting sqref="QGA28:QGA39">
    <cfRule type="expression" dxfId="0" priority="1970" stopIfTrue="1">
      <formula>MOD(ROW(),2)=0</formula>
    </cfRule>
  </conditionalFormatting>
  <conditionalFormatting sqref="QGA40:QGA47">
    <cfRule type="expression" dxfId="0" priority="1969" stopIfTrue="1">
      <formula>MOD(ROW(),2)=0</formula>
    </cfRule>
  </conditionalFormatting>
  <conditionalFormatting sqref="QGA48:QGA51">
    <cfRule type="expression" dxfId="0" priority="1968" stopIfTrue="1">
      <formula>MOD(ROW(),2)=0</formula>
    </cfRule>
  </conditionalFormatting>
  <conditionalFormatting sqref="QGA58:QGA61">
    <cfRule type="expression" dxfId="0" priority="1164" stopIfTrue="1">
      <formula>MOD(ROW(),2)=0</formula>
    </cfRule>
  </conditionalFormatting>
  <conditionalFormatting sqref="QPL11:QPL13">
    <cfRule type="expression" dxfId="0" priority="4418" stopIfTrue="1">
      <formula>MOD(ROW(),2)=0</formula>
    </cfRule>
  </conditionalFormatting>
  <conditionalFormatting sqref="QPL16:QPL17">
    <cfRule type="expression" dxfId="0" priority="942" stopIfTrue="1">
      <formula>MOD(ROW(),2)=0</formula>
    </cfRule>
  </conditionalFormatting>
  <conditionalFormatting sqref="QPL20:QPL23">
    <cfRule type="expression" dxfId="0" priority="3238" stopIfTrue="1">
      <formula>MOD(ROW(),2)=0</formula>
    </cfRule>
  </conditionalFormatting>
  <conditionalFormatting sqref="QPL25:QPL26">
    <cfRule type="expression" dxfId="0" priority="3236" stopIfTrue="1">
      <formula>MOD(ROW(),2)=0</formula>
    </cfRule>
  </conditionalFormatting>
  <conditionalFormatting sqref="QPL28:QPL39">
    <cfRule type="expression" dxfId="0" priority="2218" stopIfTrue="1">
      <formula>MOD(ROW(),2)=0</formula>
    </cfRule>
  </conditionalFormatting>
  <conditionalFormatting sqref="QPL40:QPL47">
    <cfRule type="expression" dxfId="0" priority="2217" stopIfTrue="1">
      <formula>MOD(ROW(),2)=0</formula>
    </cfRule>
  </conditionalFormatting>
  <conditionalFormatting sqref="QPL48:QPL51">
    <cfRule type="expression" dxfId="0" priority="2216" stopIfTrue="1">
      <formula>MOD(ROW(),2)=0</formula>
    </cfRule>
  </conditionalFormatting>
  <conditionalFormatting sqref="QPL58:QPL61">
    <cfRule type="expression" dxfId="0" priority="1288" stopIfTrue="1">
      <formula>MOD(ROW(),2)=0</formula>
    </cfRule>
  </conditionalFormatting>
  <conditionalFormatting sqref="QPW11:QPW13">
    <cfRule type="expression" dxfId="0" priority="4040" stopIfTrue="1">
      <formula>MOD(ROW(),2)=0</formula>
    </cfRule>
  </conditionalFormatting>
  <conditionalFormatting sqref="QPW16:QPW17">
    <cfRule type="expression" dxfId="0" priority="879" stopIfTrue="1">
      <formula>MOD(ROW(),2)=0</formula>
    </cfRule>
  </conditionalFormatting>
  <conditionalFormatting sqref="QPW20:QPW23">
    <cfRule type="expression" dxfId="0" priority="2986" stopIfTrue="1">
      <formula>MOD(ROW(),2)=0</formula>
    </cfRule>
  </conditionalFormatting>
  <conditionalFormatting sqref="QPW25:QPW26">
    <cfRule type="expression" dxfId="0" priority="2984" stopIfTrue="1">
      <formula>MOD(ROW(),2)=0</formula>
    </cfRule>
  </conditionalFormatting>
  <conditionalFormatting sqref="QPW28:QPW39">
    <cfRule type="expression" dxfId="0" priority="1966" stopIfTrue="1">
      <formula>MOD(ROW(),2)=0</formula>
    </cfRule>
  </conditionalFormatting>
  <conditionalFormatting sqref="QPW40:QPW47">
    <cfRule type="expression" dxfId="0" priority="1965" stopIfTrue="1">
      <formula>MOD(ROW(),2)=0</formula>
    </cfRule>
  </conditionalFormatting>
  <conditionalFormatting sqref="QPW48:QPW51">
    <cfRule type="expression" dxfId="0" priority="1964" stopIfTrue="1">
      <formula>MOD(ROW(),2)=0</formula>
    </cfRule>
  </conditionalFormatting>
  <conditionalFormatting sqref="QPW58:QPW61">
    <cfRule type="expression" dxfId="0" priority="1162" stopIfTrue="1">
      <formula>MOD(ROW(),2)=0</formula>
    </cfRule>
  </conditionalFormatting>
  <conditionalFormatting sqref="QZH11:QZH13">
    <cfRule type="expression" dxfId="0" priority="4412" stopIfTrue="1">
      <formula>MOD(ROW(),2)=0</formula>
    </cfRule>
  </conditionalFormatting>
  <conditionalFormatting sqref="QZH16:QZH17">
    <cfRule type="expression" dxfId="0" priority="941" stopIfTrue="1">
      <formula>MOD(ROW(),2)=0</formula>
    </cfRule>
  </conditionalFormatting>
  <conditionalFormatting sqref="QZH20:QZH23">
    <cfRule type="expression" dxfId="0" priority="3234" stopIfTrue="1">
      <formula>MOD(ROW(),2)=0</formula>
    </cfRule>
  </conditionalFormatting>
  <conditionalFormatting sqref="QZH25:QZH26">
    <cfRule type="expression" dxfId="0" priority="3232" stopIfTrue="1">
      <formula>MOD(ROW(),2)=0</formula>
    </cfRule>
  </conditionalFormatting>
  <conditionalFormatting sqref="QZH28:QZH39">
    <cfRule type="expression" dxfId="0" priority="2214" stopIfTrue="1">
      <formula>MOD(ROW(),2)=0</formula>
    </cfRule>
  </conditionalFormatting>
  <conditionalFormatting sqref="QZH40:QZH47">
    <cfRule type="expression" dxfId="0" priority="2213" stopIfTrue="1">
      <formula>MOD(ROW(),2)=0</formula>
    </cfRule>
  </conditionalFormatting>
  <conditionalFormatting sqref="QZH48:QZH51">
    <cfRule type="expression" dxfId="0" priority="2212" stopIfTrue="1">
      <formula>MOD(ROW(),2)=0</formula>
    </cfRule>
  </conditionalFormatting>
  <conditionalFormatting sqref="QZH58:QZH61">
    <cfRule type="expression" dxfId="0" priority="1286" stopIfTrue="1">
      <formula>MOD(ROW(),2)=0</formula>
    </cfRule>
  </conditionalFormatting>
  <conditionalFormatting sqref="QZS11:QZS13">
    <cfRule type="expression" dxfId="0" priority="4034" stopIfTrue="1">
      <formula>MOD(ROW(),2)=0</formula>
    </cfRule>
  </conditionalFormatting>
  <conditionalFormatting sqref="QZS16:QZS17">
    <cfRule type="expression" dxfId="0" priority="878" stopIfTrue="1">
      <formula>MOD(ROW(),2)=0</formula>
    </cfRule>
  </conditionalFormatting>
  <conditionalFormatting sqref="QZS20:QZS23">
    <cfRule type="expression" dxfId="0" priority="2982" stopIfTrue="1">
      <formula>MOD(ROW(),2)=0</formula>
    </cfRule>
  </conditionalFormatting>
  <conditionalFormatting sqref="QZS25:QZS26">
    <cfRule type="expression" dxfId="0" priority="2980" stopIfTrue="1">
      <formula>MOD(ROW(),2)=0</formula>
    </cfRule>
  </conditionalFormatting>
  <conditionalFormatting sqref="QZS28:QZS39">
    <cfRule type="expression" dxfId="0" priority="1962" stopIfTrue="1">
      <formula>MOD(ROW(),2)=0</formula>
    </cfRule>
  </conditionalFormatting>
  <conditionalFormatting sqref="QZS40:QZS47">
    <cfRule type="expression" dxfId="0" priority="1961" stopIfTrue="1">
      <formula>MOD(ROW(),2)=0</formula>
    </cfRule>
  </conditionalFormatting>
  <conditionalFormatting sqref="QZS48:QZS51">
    <cfRule type="expression" dxfId="0" priority="1960" stopIfTrue="1">
      <formula>MOD(ROW(),2)=0</formula>
    </cfRule>
  </conditionalFormatting>
  <conditionalFormatting sqref="QZS58:QZS61">
    <cfRule type="expression" dxfId="0" priority="1160" stopIfTrue="1">
      <formula>MOD(ROW(),2)=0</formula>
    </cfRule>
  </conditionalFormatting>
  <conditionalFormatting sqref="RJD11:RJD13">
    <cfRule type="expression" dxfId="0" priority="4406" stopIfTrue="1">
      <formula>MOD(ROW(),2)=0</formula>
    </cfRule>
  </conditionalFormatting>
  <conditionalFormatting sqref="RJD16:RJD17">
    <cfRule type="expression" dxfId="0" priority="940" stopIfTrue="1">
      <formula>MOD(ROW(),2)=0</formula>
    </cfRule>
  </conditionalFormatting>
  <conditionalFormatting sqref="RJD20:RJD23">
    <cfRule type="expression" dxfId="0" priority="3230" stopIfTrue="1">
      <formula>MOD(ROW(),2)=0</formula>
    </cfRule>
  </conditionalFormatting>
  <conditionalFormatting sqref="RJD25:RJD26">
    <cfRule type="expression" dxfId="0" priority="3228" stopIfTrue="1">
      <formula>MOD(ROW(),2)=0</formula>
    </cfRule>
  </conditionalFormatting>
  <conditionalFormatting sqref="RJD28:RJD39">
    <cfRule type="expression" dxfId="0" priority="2210" stopIfTrue="1">
      <formula>MOD(ROW(),2)=0</formula>
    </cfRule>
  </conditionalFormatting>
  <conditionalFormatting sqref="RJD40:RJD47">
    <cfRule type="expression" dxfId="0" priority="2209" stopIfTrue="1">
      <formula>MOD(ROW(),2)=0</formula>
    </cfRule>
  </conditionalFormatting>
  <conditionalFormatting sqref="RJD48:RJD51">
    <cfRule type="expression" dxfId="0" priority="2208" stopIfTrue="1">
      <formula>MOD(ROW(),2)=0</formula>
    </cfRule>
  </conditionalFormatting>
  <conditionalFormatting sqref="RJD58:RJD61">
    <cfRule type="expression" dxfId="0" priority="1284" stopIfTrue="1">
      <formula>MOD(ROW(),2)=0</formula>
    </cfRule>
  </conditionalFormatting>
  <conditionalFormatting sqref="RJO11:RJO13">
    <cfRule type="expression" dxfId="0" priority="4028" stopIfTrue="1">
      <formula>MOD(ROW(),2)=0</formula>
    </cfRule>
  </conditionalFormatting>
  <conditionalFormatting sqref="RJO16:RJO17">
    <cfRule type="expression" dxfId="0" priority="877" stopIfTrue="1">
      <formula>MOD(ROW(),2)=0</formula>
    </cfRule>
  </conditionalFormatting>
  <conditionalFormatting sqref="RJO20:RJO23">
    <cfRule type="expression" dxfId="0" priority="2978" stopIfTrue="1">
      <formula>MOD(ROW(),2)=0</formula>
    </cfRule>
  </conditionalFormatting>
  <conditionalFormatting sqref="RJO25:RJO26">
    <cfRule type="expression" dxfId="0" priority="2976" stopIfTrue="1">
      <formula>MOD(ROW(),2)=0</formula>
    </cfRule>
  </conditionalFormatting>
  <conditionalFormatting sqref="RJO28:RJO39">
    <cfRule type="expression" dxfId="0" priority="1958" stopIfTrue="1">
      <formula>MOD(ROW(),2)=0</formula>
    </cfRule>
  </conditionalFormatting>
  <conditionalFormatting sqref="RJO40:RJO47">
    <cfRule type="expression" dxfId="0" priority="1957" stopIfTrue="1">
      <formula>MOD(ROW(),2)=0</formula>
    </cfRule>
  </conditionalFormatting>
  <conditionalFormatting sqref="RJO48:RJO51">
    <cfRule type="expression" dxfId="0" priority="1956" stopIfTrue="1">
      <formula>MOD(ROW(),2)=0</formula>
    </cfRule>
  </conditionalFormatting>
  <conditionalFormatting sqref="RJO58:RJO61">
    <cfRule type="expression" dxfId="0" priority="1158" stopIfTrue="1">
      <formula>MOD(ROW(),2)=0</formula>
    </cfRule>
  </conditionalFormatting>
  <conditionalFormatting sqref="RSZ11:RSZ13">
    <cfRule type="expression" dxfId="0" priority="4400" stopIfTrue="1">
      <formula>MOD(ROW(),2)=0</formula>
    </cfRule>
  </conditionalFormatting>
  <conditionalFormatting sqref="RSZ16:RSZ17">
    <cfRule type="expression" dxfId="0" priority="939" stopIfTrue="1">
      <formula>MOD(ROW(),2)=0</formula>
    </cfRule>
  </conditionalFormatting>
  <conditionalFormatting sqref="RSZ20:RSZ23">
    <cfRule type="expression" dxfId="0" priority="3226" stopIfTrue="1">
      <formula>MOD(ROW(),2)=0</formula>
    </cfRule>
  </conditionalFormatting>
  <conditionalFormatting sqref="RSZ25:RSZ26">
    <cfRule type="expression" dxfId="0" priority="3224" stopIfTrue="1">
      <formula>MOD(ROW(),2)=0</formula>
    </cfRule>
  </conditionalFormatting>
  <conditionalFormatting sqref="RSZ28:RSZ39">
    <cfRule type="expression" dxfId="0" priority="2206" stopIfTrue="1">
      <formula>MOD(ROW(),2)=0</formula>
    </cfRule>
  </conditionalFormatting>
  <conditionalFormatting sqref="RSZ40:RSZ47">
    <cfRule type="expression" dxfId="0" priority="2205" stopIfTrue="1">
      <formula>MOD(ROW(),2)=0</formula>
    </cfRule>
  </conditionalFormatting>
  <conditionalFormatting sqref="RSZ48:RSZ51">
    <cfRule type="expression" dxfId="0" priority="2204" stopIfTrue="1">
      <formula>MOD(ROW(),2)=0</formula>
    </cfRule>
  </conditionalFormatting>
  <conditionalFormatting sqref="RSZ58:RSZ61">
    <cfRule type="expression" dxfId="0" priority="1282" stopIfTrue="1">
      <formula>MOD(ROW(),2)=0</formula>
    </cfRule>
  </conditionalFormatting>
  <conditionalFormatting sqref="RTK11:RTK13">
    <cfRule type="expression" dxfId="0" priority="4022" stopIfTrue="1">
      <formula>MOD(ROW(),2)=0</formula>
    </cfRule>
  </conditionalFormatting>
  <conditionalFormatting sqref="RTK16:RTK17">
    <cfRule type="expression" dxfId="0" priority="876" stopIfTrue="1">
      <formula>MOD(ROW(),2)=0</formula>
    </cfRule>
  </conditionalFormatting>
  <conditionalFormatting sqref="RTK20:RTK23">
    <cfRule type="expression" dxfId="0" priority="2974" stopIfTrue="1">
      <formula>MOD(ROW(),2)=0</formula>
    </cfRule>
  </conditionalFormatting>
  <conditionalFormatting sqref="RTK25:RTK26">
    <cfRule type="expression" dxfId="0" priority="2972" stopIfTrue="1">
      <formula>MOD(ROW(),2)=0</formula>
    </cfRule>
  </conditionalFormatting>
  <conditionalFormatting sqref="RTK28:RTK39">
    <cfRule type="expression" dxfId="0" priority="1954" stopIfTrue="1">
      <formula>MOD(ROW(),2)=0</formula>
    </cfRule>
  </conditionalFormatting>
  <conditionalFormatting sqref="RTK40:RTK47">
    <cfRule type="expression" dxfId="0" priority="1953" stopIfTrue="1">
      <formula>MOD(ROW(),2)=0</formula>
    </cfRule>
  </conditionalFormatting>
  <conditionalFormatting sqref="RTK48:RTK51">
    <cfRule type="expression" dxfId="0" priority="1952" stopIfTrue="1">
      <formula>MOD(ROW(),2)=0</formula>
    </cfRule>
  </conditionalFormatting>
  <conditionalFormatting sqref="RTK58:RTK61">
    <cfRule type="expression" dxfId="0" priority="1156" stopIfTrue="1">
      <formula>MOD(ROW(),2)=0</formula>
    </cfRule>
  </conditionalFormatting>
  <conditionalFormatting sqref="SCV11:SCV13">
    <cfRule type="expression" dxfId="0" priority="4394" stopIfTrue="1">
      <formula>MOD(ROW(),2)=0</formula>
    </cfRule>
  </conditionalFormatting>
  <conditionalFormatting sqref="SCV16:SCV17">
    <cfRule type="expression" dxfId="0" priority="938" stopIfTrue="1">
      <formula>MOD(ROW(),2)=0</formula>
    </cfRule>
  </conditionalFormatting>
  <conditionalFormatting sqref="SCV20:SCV23">
    <cfRule type="expression" dxfId="0" priority="3222" stopIfTrue="1">
      <formula>MOD(ROW(),2)=0</formula>
    </cfRule>
  </conditionalFormatting>
  <conditionalFormatting sqref="SCV25:SCV26">
    <cfRule type="expression" dxfId="0" priority="3220" stopIfTrue="1">
      <formula>MOD(ROW(),2)=0</formula>
    </cfRule>
  </conditionalFormatting>
  <conditionalFormatting sqref="SCV28:SCV39">
    <cfRule type="expression" dxfId="0" priority="2202" stopIfTrue="1">
      <formula>MOD(ROW(),2)=0</formula>
    </cfRule>
  </conditionalFormatting>
  <conditionalFormatting sqref="SCV40:SCV47">
    <cfRule type="expression" dxfId="0" priority="2201" stopIfTrue="1">
      <formula>MOD(ROW(),2)=0</formula>
    </cfRule>
  </conditionalFormatting>
  <conditionalFormatting sqref="SCV48:SCV51">
    <cfRule type="expression" dxfId="0" priority="2200" stopIfTrue="1">
      <formula>MOD(ROW(),2)=0</formula>
    </cfRule>
  </conditionalFormatting>
  <conditionalFormatting sqref="SCV58:SCV61">
    <cfRule type="expression" dxfId="0" priority="1280" stopIfTrue="1">
      <formula>MOD(ROW(),2)=0</formula>
    </cfRule>
  </conditionalFormatting>
  <conditionalFormatting sqref="SDG11:SDG13">
    <cfRule type="expression" dxfId="0" priority="4016" stopIfTrue="1">
      <formula>MOD(ROW(),2)=0</formula>
    </cfRule>
  </conditionalFormatting>
  <conditionalFormatting sqref="SDG16:SDG17">
    <cfRule type="expression" dxfId="0" priority="875" stopIfTrue="1">
      <formula>MOD(ROW(),2)=0</formula>
    </cfRule>
  </conditionalFormatting>
  <conditionalFormatting sqref="SDG20:SDG23">
    <cfRule type="expression" dxfId="0" priority="2970" stopIfTrue="1">
      <formula>MOD(ROW(),2)=0</formula>
    </cfRule>
  </conditionalFormatting>
  <conditionalFormatting sqref="SDG25:SDG26">
    <cfRule type="expression" dxfId="0" priority="2968" stopIfTrue="1">
      <formula>MOD(ROW(),2)=0</formula>
    </cfRule>
  </conditionalFormatting>
  <conditionalFormatting sqref="SDG28:SDG39">
    <cfRule type="expression" dxfId="0" priority="1950" stopIfTrue="1">
      <formula>MOD(ROW(),2)=0</formula>
    </cfRule>
  </conditionalFormatting>
  <conditionalFormatting sqref="SDG40:SDG47">
    <cfRule type="expression" dxfId="0" priority="1949" stopIfTrue="1">
      <formula>MOD(ROW(),2)=0</formula>
    </cfRule>
  </conditionalFormatting>
  <conditionalFormatting sqref="SDG48:SDG51">
    <cfRule type="expression" dxfId="0" priority="1948" stopIfTrue="1">
      <formula>MOD(ROW(),2)=0</formula>
    </cfRule>
  </conditionalFormatting>
  <conditionalFormatting sqref="SDG58:SDG61">
    <cfRule type="expression" dxfId="0" priority="1154" stopIfTrue="1">
      <formula>MOD(ROW(),2)=0</formula>
    </cfRule>
  </conditionalFormatting>
  <conditionalFormatting sqref="SMR11:SMR13">
    <cfRule type="expression" dxfId="0" priority="4388" stopIfTrue="1">
      <formula>MOD(ROW(),2)=0</formula>
    </cfRule>
  </conditionalFormatting>
  <conditionalFormatting sqref="SMR16:SMR17">
    <cfRule type="expression" dxfId="0" priority="937" stopIfTrue="1">
      <formula>MOD(ROW(),2)=0</formula>
    </cfRule>
  </conditionalFormatting>
  <conditionalFormatting sqref="SMR20:SMR23">
    <cfRule type="expression" dxfId="0" priority="3218" stopIfTrue="1">
      <formula>MOD(ROW(),2)=0</formula>
    </cfRule>
  </conditionalFormatting>
  <conditionalFormatting sqref="SMR25:SMR26">
    <cfRule type="expression" dxfId="0" priority="3216" stopIfTrue="1">
      <formula>MOD(ROW(),2)=0</formula>
    </cfRule>
  </conditionalFormatting>
  <conditionalFormatting sqref="SMR28:SMR39">
    <cfRule type="expression" dxfId="0" priority="2198" stopIfTrue="1">
      <formula>MOD(ROW(),2)=0</formula>
    </cfRule>
  </conditionalFormatting>
  <conditionalFormatting sqref="SMR40:SMR47">
    <cfRule type="expression" dxfId="0" priority="2197" stopIfTrue="1">
      <formula>MOD(ROW(),2)=0</formula>
    </cfRule>
  </conditionalFormatting>
  <conditionalFormatting sqref="SMR48:SMR51">
    <cfRule type="expression" dxfId="0" priority="2196" stopIfTrue="1">
      <formula>MOD(ROW(),2)=0</formula>
    </cfRule>
  </conditionalFormatting>
  <conditionalFormatting sqref="SMR58:SMR61">
    <cfRule type="expression" dxfId="0" priority="1278" stopIfTrue="1">
      <formula>MOD(ROW(),2)=0</formula>
    </cfRule>
  </conditionalFormatting>
  <conditionalFormatting sqref="SNC11:SNC13">
    <cfRule type="expression" dxfId="0" priority="4010" stopIfTrue="1">
      <formula>MOD(ROW(),2)=0</formula>
    </cfRule>
  </conditionalFormatting>
  <conditionalFormatting sqref="SNC16:SNC17">
    <cfRule type="expression" dxfId="0" priority="874" stopIfTrue="1">
      <formula>MOD(ROW(),2)=0</formula>
    </cfRule>
  </conditionalFormatting>
  <conditionalFormatting sqref="SNC20:SNC23">
    <cfRule type="expression" dxfId="0" priority="2966" stopIfTrue="1">
      <formula>MOD(ROW(),2)=0</formula>
    </cfRule>
  </conditionalFormatting>
  <conditionalFormatting sqref="SNC25:SNC26">
    <cfRule type="expression" dxfId="0" priority="2964" stopIfTrue="1">
      <formula>MOD(ROW(),2)=0</formula>
    </cfRule>
  </conditionalFormatting>
  <conditionalFormatting sqref="SNC28:SNC39">
    <cfRule type="expression" dxfId="0" priority="1946" stopIfTrue="1">
      <formula>MOD(ROW(),2)=0</formula>
    </cfRule>
  </conditionalFormatting>
  <conditionalFormatting sqref="SNC40:SNC47">
    <cfRule type="expression" dxfId="0" priority="1945" stopIfTrue="1">
      <formula>MOD(ROW(),2)=0</formula>
    </cfRule>
  </conditionalFormatting>
  <conditionalFormatting sqref="SNC48:SNC51">
    <cfRule type="expression" dxfId="0" priority="1944" stopIfTrue="1">
      <formula>MOD(ROW(),2)=0</formula>
    </cfRule>
  </conditionalFormatting>
  <conditionalFormatting sqref="SNC58:SNC61">
    <cfRule type="expression" dxfId="0" priority="1152" stopIfTrue="1">
      <formula>MOD(ROW(),2)=0</formula>
    </cfRule>
  </conditionalFormatting>
  <conditionalFormatting sqref="SWN11:SWN13">
    <cfRule type="expression" dxfId="0" priority="4382" stopIfTrue="1">
      <formula>MOD(ROW(),2)=0</formula>
    </cfRule>
  </conditionalFormatting>
  <conditionalFormatting sqref="SWN16:SWN17">
    <cfRule type="expression" dxfId="0" priority="936" stopIfTrue="1">
      <formula>MOD(ROW(),2)=0</formula>
    </cfRule>
  </conditionalFormatting>
  <conditionalFormatting sqref="SWN20:SWN23">
    <cfRule type="expression" dxfId="0" priority="3214" stopIfTrue="1">
      <formula>MOD(ROW(),2)=0</formula>
    </cfRule>
  </conditionalFormatting>
  <conditionalFormatting sqref="SWN25:SWN26">
    <cfRule type="expression" dxfId="0" priority="3212" stopIfTrue="1">
      <formula>MOD(ROW(),2)=0</formula>
    </cfRule>
  </conditionalFormatting>
  <conditionalFormatting sqref="SWN28:SWN39">
    <cfRule type="expression" dxfId="0" priority="2194" stopIfTrue="1">
      <formula>MOD(ROW(),2)=0</formula>
    </cfRule>
  </conditionalFormatting>
  <conditionalFormatting sqref="SWN40:SWN47">
    <cfRule type="expression" dxfId="0" priority="2193" stopIfTrue="1">
      <formula>MOD(ROW(),2)=0</formula>
    </cfRule>
  </conditionalFormatting>
  <conditionalFormatting sqref="SWN48:SWN51">
    <cfRule type="expression" dxfId="0" priority="2192" stopIfTrue="1">
      <formula>MOD(ROW(),2)=0</formula>
    </cfRule>
  </conditionalFormatting>
  <conditionalFormatting sqref="SWN58:SWN61">
    <cfRule type="expression" dxfId="0" priority="1276" stopIfTrue="1">
      <formula>MOD(ROW(),2)=0</formula>
    </cfRule>
  </conditionalFormatting>
  <conditionalFormatting sqref="SWY11:SWY13">
    <cfRule type="expression" dxfId="0" priority="4004" stopIfTrue="1">
      <formula>MOD(ROW(),2)=0</formula>
    </cfRule>
  </conditionalFormatting>
  <conditionalFormatting sqref="SWY16:SWY17">
    <cfRule type="expression" dxfId="0" priority="873" stopIfTrue="1">
      <formula>MOD(ROW(),2)=0</formula>
    </cfRule>
  </conditionalFormatting>
  <conditionalFormatting sqref="SWY20:SWY23">
    <cfRule type="expression" dxfId="0" priority="2962" stopIfTrue="1">
      <formula>MOD(ROW(),2)=0</formula>
    </cfRule>
  </conditionalFormatting>
  <conditionalFormatting sqref="SWY25:SWY26">
    <cfRule type="expression" dxfId="0" priority="2960" stopIfTrue="1">
      <formula>MOD(ROW(),2)=0</formula>
    </cfRule>
  </conditionalFormatting>
  <conditionalFormatting sqref="SWY28:SWY39">
    <cfRule type="expression" dxfId="0" priority="1942" stopIfTrue="1">
      <formula>MOD(ROW(),2)=0</formula>
    </cfRule>
  </conditionalFormatting>
  <conditionalFormatting sqref="SWY40:SWY47">
    <cfRule type="expression" dxfId="0" priority="1941" stopIfTrue="1">
      <formula>MOD(ROW(),2)=0</formula>
    </cfRule>
  </conditionalFormatting>
  <conditionalFormatting sqref="SWY48:SWY51">
    <cfRule type="expression" dxfId="0" priority="1940" stopIfTrue="1">
      <formula>MOD(ROW(),2)=0</formula>
    </cfRule>
  </conditionalFormatting>
  <conditionalFormatting sqref="SWY58:SWY61">
    <cfRule type="expression" dxfId="0" priority="1150" stopIfTrue="1">
      <formula>MOD(ROW(),2)=0</formula>
    </cfRule>
  </conditionalFormatting>
  <conditionalFormatting sqref="TGJ11:TGJ13">
    <cfRule type="expression" dxfId="0" priority="4376" stopIfTrue="1">
      <formula>MOD(ROW(),2)=0</formula>
    </cfRule>
  </conditionalFormatting>
  <conditionalFormatting sqref="TGJ16:TGJ17">
    <cfRule type="expression" dxfId="0" priority="935" stopIfTrue="1">
      <formula>MOD(ROW(),2)=0</formula>
    </cfRule>
  </conditionalFormatting>
  <conditionalFormatting sqref="TGJ20:TGJ23">
    <cfRule type="expression" dxfId="0" priority="3210" stopIfTrue="1">
      <formula>MOD(ROW(),2)=0</formula>
    </cfRule>
  </conditionalFormatting>
  <conditionalFormatting sqref="TGJ25:TGJ26">
    <cfRule type="expression" dxfId="0" priority="3208" stopIfTrue="1">
      <formula>MOD(ROW(),2)=0</formula>
    </cfRule>
  </conditionalFormatting>
  <conditionalFormatting sqref="TGJ28:TGJ39">
    <cfRule type="expression" dxfId="0" priority="2190" stopIfTrue="1">
      <formula>MOD(ROW(),2)=0</formula>
    </cfRule>
  </conditionalFormatting>
  <conditionalFormatting sqref="TGJ40:TGJ47">
    <cfRule type="expression" dxfId="0" priority="2189" stopIfTrue="1">
      <formula>MOD(ROW(),2)=0</formula>
    </cfRule>
  </conditionalFormatting>
  <conditionalFormatting sqref="TGJ48:TGJ51">
    <cfRule type="expression" dxfId="0" priority="2188" stopIfTrue="1">
      <formula>MOD(ROW(),2)=0</formula>
    </cfRule>
  </conditionalFormatting>
  <conditionalFormatting sqref="TGJ58:TGJ61">
    <cfRule type="expression" dxfId="0" priority="1274" stopIfTrue="1">
      <formula>MOD(ROW(),2)=0</formula>
    </cfRule>
  </conditionalFormatting>
  <conditionalFormatting sqref="TGU11:TGU13">
    <cfRule type="expression" dxfId="0" priority="3998" stopIfTrue="1">
      <formula>MOD(ROW(),2)=0</formula>
    </cfRule>
  </conditionalFormatting>
  <conditionalFormatting sqref="TGU16:TGU17">
    <cfRule type="expression" dxfId="0" priority="872" stopIfTrue="1">
      <formula>MOD(ROW(),2)=0</formula>
    </cfRule>
  </conditionalFormatting>
  <conditionalFormatting sqref="TGU20:TGU23">
    <cfRule type="expression" dxfId="0" priority="2958" stopIfTrue="1">
      <formula>MOD(ROW(),2)=0</formula>
    </cfRule>
  </conditionalFormatting>
  <conditionalFormatting sqref="TGU25:TGU26">
    <cfRule type="expression" dxfId="0" priority="2956" stopIfTrue="1">
      <formula>MOD(ROW(),2)=0</formula>
    </cfRule>
  </conditionalFormatting>
  <conditionalFormatting sqref="TGU28:TGU39">
    <cfRule type="expression" dxfId="0" priority="1938" stopIfTrue="1">
      <formula>MOD(ROW(),2)=0</formula>
    </cfRule>
  </conditionalFormatting>
  <conditionalFormatting sqref="TGU40:TGU47">
    <cfRule type="expression" dxfId="0" priority="1937" stopIfTrue="1">
      <formula>MOD(ROW(),2)=0</formula>
    </cfRule>
  </conditionalFormatting>
  <conditionalFormatting sqref="TGU48:TGU51">
    <cfRule type="expression" dxfId="0" priority="1936" stopIfTrue="1">
      <formula>MOD(ROW(),2)=0</formula>
    </cfRule>
  </conditionalFormatting>
  <conditionalFormatting sqref="TGU58:TGU61">
    <cfRule type="expression" dxfId="0" priority="1148" stopIfTrue="1">
      <formula>MOD(ROW(),2)=0</formula>
    </cfRule>
  </conditionalFormatting>
  <conditionalFormatting sqref="TQF11:TQF13">
    <cfRule type="expression" dxfId="0" priority="4370" stopIfTrue="1">
      <formula>MOD(ROW(),2)=0</formula>
    </cfRule>
  </conditionalFormatting>
  <conditionalFormatting sqref="TQF16:TQF17">
    <cfRule type="expression" dxfId="0" priority="934" stopIfTrue="1">
      <formula>MOD(ROW(),2)=0</formula>
    </cfRule>
  </conditionalFormatting>
  <conditionalFormatting sqref="TQF20:TQF23">
    <cfRule type="expression" dxfId="0" priority="3206" stopIfTrue="1">
      <formula>MOD(ROW(),2)=0</formula>
    </cfRule>
  </conditionalFormatting>
  <conditionalFormatting sqref="TQF25:TQF26">
    <cfRule type="expression" dxfId="0" priority="3204" stopIfTrue="1">
      <formula>MOD(ROW(),2)=0</formula>
    </cfRule>
  </conditionalFormatting>
  <conditionalFormatting sqref="TQF28:TQF39">
    <cfRule type="expression" dxfId="0" priority="2186" stopIfTrue="1">
      <formula>MOD(ROW(),2)=0</formula>
    </cfRule>
  </conditionalFormatting>
  <conditionalFormatting sqref="TQF40:TQF47">
    <cfRule type="expression" dxfId="0" priority="2185" stopIfTrue="1">
      <formula>MOD(ROW(),2)=0</formula>
    </cfRule>
  </conditionalFormatting>
  <conditionalFormatting sqref="TQF48:TQF51">
    <cfRule type="expression" dxfId="0" priority="2184" stopIfTrue="1">
      <formula>MOD(ROW(),2)=0</formula>
    </cfRule>
  </conditionalFormatting>
  <conditionalFormatting sqref="TQF58:TQF61">
    <cfRule type="expression" dxfId="0" priority="1272" stopIfTrue="1">
      <formula>MOD(ROW(),2)=0</formula>
    </cfRule>
  </conditionalFormatting>
  <conditionalFormatting sqref="TQQ11:TQQ13">
    <cfRule type="expression" dxfId="0" priority="3992" stopIfTrue="1">
      <formula>MOD(ROW(),2)=0</formula>
    </cfRule>
  </conditionalFormatting>
  <conditionalFormatting sqref="TQQ16:TQQ17">
    <cfRule type="expression" dxfId="0" priority="871" stopIfTrue="1">
      <formula>MOD(ROW(),2)=0</formula>
    </cfRule>
  </conditionalFormatting>
  <conditionalFormatting sqref="TQQ20:TQQ23">
    <cfRule type="expression" dxfId="0" priority="2954" stopIfTrue="1">
      <formula>MOD(ROW(),2)=0</formula>
    </cfRule>
  </conditionalFormatting>
  <conditionalFormatting sqref="TQQ25:TQQ26">
    <cfRule type="expression" dxfId="0" priority="2952" stopIfTrue="1">
      <formula>MOD(ROW(),2)=0</formula>
    </cfRule>
  </conditionalFormatting>
  <conditionalFormatting sqref="TQQ28:TQQ39">
    <cfRule type="expression" dxfId="0" priority="1934" stopIfTrue="1">
      <formula>MOD(ROW(),2)=0</formula>
    </cfRule>
  </conditionalFormatting>
  <conditionalFormatting sqref="TQQ40:TQQ47">
    <cfRule type="expression" dxfId="0" priority="1933" stopIfTrue="1">
      <formula>MOD(ROW(),2)=0</formula>
    </cfRule>
  </conditionalFormatting>
  <conditionalFormatting sqref="TQQ48:TQQ51">
    <cfRule type="expression" dxfId="0" priority="1932" stopIfTrue="1">
      <formula>MOD(ROW(),2)=0</formula>
    </cfRule>
  </conditionalFormatting>
  <conditionalFormatting sqref="TQQ58:TQQ61">
    <cfRule type="expression" dxfId="0" priority="1146" stopIfTrue="1">
      <formula>MOD(ROW(),2)=0</formula>
    </cfRule>
  </conditionalFormatting>
  <conditionalFormatting sqref="UAB11:UAB13">
    <cfRule type="expression" dxfId="0" priority="4364" stopIfTrue="1">
      <formula>MOD(ROW(),2)=0</formula>
    </cfRule>
  </conditionalFormatting>
  <conditionalFormatting sqref="UAB16:UAB17">
    <cfRule type="expression" dxfId="0" priority="933" stopIfTrue="1">
      <formula>MOD(ROW(),2)=0</formula>
    </cfRule>
  </conditionalFormatting>
  <conditionalFormatting sqref="UAB20:UAB23">
    <cfRule type="expression" dxfId="0" priority="3202" stopIfTrue="1">
      <formula>MOD(ROW(),2)=0</formula>
    </cfRule>
  </conditionalFormatting>
  <conditionalFormatting sqref="UAB25:UAB26">
    <cfRule type="expression" dxfId="0" priority="3200" stopIfTrue="1">
      <formula>MOD(ROW(),2)=0</formula>
    </cfRule>
  </conditionalFormatting>
  <conditionalFormatting sqref="UAB28:UAB39">
    <cfRule type="expression" dxfId="0" priority="2182" stopIfTrue="1">
      <formula>MOD(ROW(),2)=0</formula>
    </cfRule>
  </conditionalFormatting>
  <conditionalFormatting sqref="UAB40:UAB47">
    <cfRule type="expression" dxfId="0" priority="2181" stopIfTrue="1">
      <formula>MOD(ROW(),2)=0</formula>
    </cfRule>
  </conditionalFormatting>
  <conditionalFormatting sqref="UAB48:UAB51">
    <cfRule type="expression" dxfId="0" priority="2180" stopIfTrue="1">
      <formula>MOD(ROW(),2)=0</formula>
    </cfRule>
  </conditionalFormatting>
  <conditionalFormatting sqref="UAB58:UAB61">
    <cfRule type="expression" dxfId="0" priority="1270" stopIfTrue="1">
      <formula>MOD(ROW(),2)=0</formula>
    </cfRule>
  </conditionalFormatting>
  <conditionalFormatting sqref="UAM11:UAM13">
    <cfRule type="expression" dxfId="0" priority="3986" stopIfTrue="1">
      <formula>MOD(ROW(),2)=0</formula>
    </cfRule>
  </conditionalFormatting>
  <conditionalFormatting sqref="UAM16:UAM17">
    <cfRule type="expression" dxfId="0" priority="870" stopIfTrue="1">
      <formula>MOD(ROW(),2)=0</formula>
    </cfRule>
  </conditionalFormatting>
  <conditionalFormatting sqref="UAM20:UAM23">
    <cfRule type="expression" dxfId="0" priority="2950" stopIfTrue="1">
      <formula>MOD(ROW(),2)=0</formula>
    </cfRule>
  </conditionalFormatting>
  <conditionalFormatting sqref="UAM25:UAM26">
    <cfRule type="expression" dxfId="0" priority="2948" stopIfTrue="1">
      <formula>MOD(ROW(),2)=0</formula>
    </cfRule>
  </conditionalFormatting>
  <conditionalFormatting sqref="UAM28:UAM39">
    <cfRule type="expression" dxfId="0" priority="1930" stopIfTrue="1">
      <formula>MOD(ROW(),2)=0</formula>
    </cfRule>
  </conditionalFormatting>
  <conditionalFormatting sqref="UAM40:UAM47">
    <cfRule type="expression" dxfId="0" priority="1929" stopIfTrue="1">
      <formula>MOD(ROW(),2)=0</formula>
    </cfRule>
  </conditionalFormatting>
  <conditionalFormatting sqref="UAM48:UAM51">
    <cfRule type="expression" dxfId="0" priority="1928" stopIfTrue="1">
      <formula>MOD(ROW(),2)=0</formula>
    </cfRule>
  </conditionalFormatting>
  <conditionalFormatting sqref="UAM58:UAM61">
    <cfRule type="expression" dxfId="0" priority="1144" stopIfTrue="1">
      <formula>MOD(ROW(),2)=0</formula>
    </cfRule>
  </conditionalFormatting>
  <conditionalFormatting sqref="UJX11:UJX13">
    <cfRule type="expression" dxfId="0" priority="4358" stopIfTrue="1">
      <formula>MOD(ROW(),2)=0</formula>
    </cfRule>
  </conditionalFormatting>
  <conditionalFormatting sqref="UJX16:UJX17">
    <cfRule type="expression" dxfId="0" priority="932" stopIfTrue="1">
      <formula>MOD(ROW(),2)=0</formula>
    </cfRule>
  </conditionalFormatting>
  <conditionalFormatting sqref="UJX20:UJX23">
    <cfRule type="expression" dxfId="0" priority="3198" stopIfTrue="1">
      <formula>MOD(ROW(),2)=0</formula>
    </cfRule>
  </conditionalFormatting>
  <conditionalFormatting sqref="UJX25:UJX26">
    <cfRule type="expression" dxfId="0" priority="3196" stopIfTrue="1">
      <formula>MOD(ROW(),2)=0</formula>
    </cfRule>
  </conditionalFormatting>
  <conditionalFormatting sqref="UJX28:UJX39">
    <cfRule type="expression" dxfId="0" priority="2178" stopIfTrue="1">
      <formula>MOD(ROW(),2)=0</formula>
    </cfRule>
  </conditionalFormatting>
  <conditionalFormatting sqref="UJX40:UJX47">
    <cfRule type="expression" dxfId="0" priority="2177" stopIfTrue="1">
      <formula>MOD(ROW(),2)=0</formula>
    </cfRule>
  </conditionalFormatting>
  <conditionalFormatting sqref="UJX48:UJX51">
    <cfRule type="expression" dxfId="0" priority="2176" stopIfTrue="1">
      <formula>MOD(ROW(),2)=0</formula>
    </cfRule>
  </conditionalFormatting>
  <conditionalFormatting sqref="UJX58:UJX61">
    <cfRule type="expression" dxfId="0" priority="1268" stopIfTrue="1">
      <formula>MOD(ROW(),2)=0</formula>
    </cfRule>
  </conditionalFormatting>
  <conditionalFormatting sqref="UKI11:UKI13">
    <cfRule type="expression" dxfId="0" priority="3980" stopIfTrue="1">
      <formula>MOD(ROW(),2)=0</formula>
    </cfRule>
  </conditionalFormatting>
  <conditionalFormatting sqref="UKI16:UKI17">
    <cfRule type="expression" dxfId="0" priority="869" stopIfTrue="1">
      <formula>MOD(ROW(),2)=0</formula>
    </cfRule>
  </conditionalFormatting>
  <conditionalFormatting sqref="UKI20:UKI23">
    <cfRule type="expression" dxfId="0" priority="2946" stopIfTrue="1">
      <formula>MOD(ROW(),2)=0</formula>
    </cfRule>
  </conditionalFormatting>
  <conditionalFormatting sqref="UKI25:UKI26">
    <cfRule type="expression" dxfId="0" priority="2944" stopIfTrue="1">
      <formula>MOD(ROW(),2)=0</formula>
    </cfRule>
  </conditionalFormatting>
  <conditionalFormatting sqref="UKI28:UKI39">
    <cfRule type="expression" dxfId="0" priority="1926" stopIfTrue="1">
      <formula>MOD(ROW(),2)=0</formula>
    </cfRule>
  </conditionalFormatting>
  <conditionalFormatting sqref="UKI40:UKI47">
    <cfRule type="expression" dxfId="0" priority="1925" stopIfTrue="1">
      <formula>MOD(ROW(),2)=0</formula>
    </cfRule>
  </conditionalFormatting>
  <conditionalFormatting sqref="UKI48:UKI51">
    <cfRule type="expression" dxfId="0" priority="1924" stopIfTrue="1">
      <formula>MOD(ROW(),2)=0</formula>
    </cfRule>
  </conditionalFormatting>
  <conditionalFormatting sqref="UKI58:UKI61">
    <cfRule type="expression" dxfId="0" priority="1142" stopIfTrue="1">
      <formula>MOD(ROW(),2)=0</formula>
    </cfRule>
  </conditionalFormatting>
  <conditionalFormatting sqref="UTT11:UTT13">
    <cfRule type="expression" dxfId="0" priority="4352" stopIfTrue="1">
      <formula>MOD(ROW(),2)=0</formula>
    </cfRule>
  </conditionalFormatting>
  <conditionalFormatting sqref="UTT16:UTT17">
    <cfRule type="expression" dxfId="0" priority="931" stopIfTrue="1">
      <formula>MOD(ROW(),2)=0</formula>
    </cfRule>
  </conditionalFormatting>
  <conditionalFormatting sqref="UTT20:UTT23">
    <cfRule type="expression" dxfId="0" priority="3194" stopIfTrue="1">
      <formula>MOD(ROW(),2)=0</formula>
    </cfRule>
  </conditionalFormatting>
  <conditionalFormatting sqref="UTT25:UTT26">
    <cfRule type="expression" dxfId="0" priority="3192" stopIfTrue="1">
      <formula>MOD(ROW(),2)=0</formula>
    </cfRule>
  </conditionalFormatting>
  <conditionalFormatting sqref="UTT28:UTT39">
    <cfRule type="expression" dxfId="0" priority="2174" stopIfTrue="1">
      <formula>MOD(ROW(),2)=0</formula>
    </cfRule>
  </conditionalFormatting>
  <conditionalFormatting sqref="UTT40:UTT47">
    <cfRule type="expression" dxfId="0" priority="2173" stopIfTrue="1">
      <formula>MOD(ROW(),2)=0</formula>
    </cfRule>
  </conditionalFormatting>
  <conditionalFormatting sqref="UTT48:UTT51">
    <cfRule type="expression" dxfId="0" priority="2172" stopIfTrue="1">
      <formula>MOD(ROW(),2)=0</formula>
    </cfRule>
  </conditionalFormatting>
  <conditionalFormatting sqref="UTT58:UTT61">
    <cfRule type="expression" dxfId="0" priority="1266" stopIfTrue="1">
      <formula>MOD(ROW(),2)=0</formula>
    </cfRule>
  </conditionalFormatting>
  <conditionalFormatting sqref="UUE11:UUE13">
    <cfRule type="expression" dxfId="0" priority="3974" stopIfTrue="1">
      <formula>MOD(ROW(),2)=0</formula>
    </cfRule>
  </conditionalFormatting>
  <conditionalFormatting sqref="UUE16:UUE17">
    <cfRule type="expression" dxfId="0" priority="868" stopIfTrue="1">
      <formula>MOD(ROW(),2)=0</formula>
    </cfRule>
  </conditionalFormatting>
  <conditionalFormatting sqref="UUE20:UUE23">
    <cfRule type="expression" dxfId="0" priority="2942" stopIfTrue="1">
      <formula>MOD(ROW(),2)=0</formula>
    </cfRule>
  </conditionalFormatting>
  <conditionalFormatting sqref="UUE25:UUE26">
    <cfRule type="expression" dxfId="0" priority="2940" stopIfTrue="1">
      <formula>MOD(ROW(),2)=0</formula>
    </cfRule>
  </conditionalFormatting>
  <conditionalFormatting sqref="UUE28:UUE39">
    <cfRule type="expression" dxfId="0" priority="1922" stopIfTrue="1">
      <formula>MOD(ROW(),2)=0</formula>
    </cfRule>
  </conditionalFormatting>
  <conditionalFormatting sqref="UUE40:UUE47">
    <cfRule type="expression" dxfId="0" priority="1921" stopIfTrue="1">
      <formula>MOD(ROW(),2)=0</formula>
    </cfRule>
  </conditionalFormatting>
  <conditionalFormatting sqref="UUE48:UUE51">
    <cfRule type="expression" dxfId="0" priority="1920" stopIfTrue="1">
      <formula>MOD(ROW(),2)=0</formula>
    </cfRule>
  </conditionalFormatting>
  <conditionalFormatting sqref="UUE58:UUE61">
    <cfRule type="expression" dxfId="0" priority="1140" stopIfTrue="1">
      <formula>MOD(ROW(),2)=0</formula>
    </cfRule>
  </conditionalFormatting>
  <conditionalFormatting sqref="VDP11:VDP13">
    <cfRule type="expression" dxfId="0" priority="4346" stopIfTrue="1">
      <formula>MOD(ROW(),2)=0</formula>
    </cfRule>
  </conditionalFormatting>
  <conditionalFormatting sqref="VDP16:VDP17">
    <cfRule type="expression" dxfId="0" priority="930" stopIfTrue="1">
      <formula>MOD(ROW(),2)=0</formula>
    </cfRule>
  </conditionalFormatting>
  <conditionalFormatting sqref="VDP20:VDP23">
    <cfRule type="expression" dxfId="0" priority="3190" stopIfTrue="1">
      <formula>MOD(ROW(),2)=0</formula>
    </cfRule>
  </conditionalFormatting>
  <conditionalFormatting sqref="VDP25:VDP26">
    <cfRule type="expression" dxfId="0" priority="3188" stopIfTrue="1">
      <formula>MOD(ROW(),2)=0</formula>
    </cfRule>
  </conditionalFormatting>
  <conditionalFormatting sqref="VDP28:VDP39">
    <cfRule type="expression" dxfId="0" priority="2170" stopIfTrue="1">
      <formula>MOD(ROW(),2)=0</formula>
    </cfRule>
  </conditionalFormatting>
  <conditionalFormatting sqref="VDP40:VDP47">
    <cfRule type="expression" dxfId="0" priority="2169" stopIfTrue="1">
      <formula>MOD(ROW(),2)=0</formula>
    </cfRule>
  </conditionalFormatting>
  <conditionalFormatting sqref="VDP48:VDP51">
    <cfRule type="expression" dxfId="0" priority="2168" stopIfTrue="1">
      <formula>MOD(ROW(),2)=0</formula>
    </cfRule>
  </conditionalFormatting>
  <conditionalFormatting sqref="VDP58:VDP61">
    <cfRule type="expression" dxfId="0" priority="1264" stopIfTrue="1">
      <formula>MOD(ROW(),2)=0</formula>
    </cfRule>
  </conditionalFormatting>
  <conditionalFormatting sqref="VEA11:VEA13">
    <cfRule type="expression" dxfId="0" priority="3968" stopIfTrue="1">
      <formula>MOD(ROW(),2)=0</formula>
    </cfRule>
  </conditionalFormatting>
  <conditionalFormatting sqref="VEA16:VEA17">
    <cfRule type="expression" dxfId="0" priority="867" stopIfTrue="1">
      <formula>MOD(ROW(),2)=0</formula>
    </cfRule>
  </conditionalFormatting>
  <conditionalFormatting sqref="VEA20:VEA23">
    <cfRule type="expression" dxfId="0" priority="2938" stopIfTrue="1">
      <formula>MOD(ROW(),2)=0</formula>
    </cfRule>
  </conditionalFormatting>
  <conditionalFormatting sqref="VEA25:VEA26">
    <cfRule type="expression" dxfId="0" priority="2936" stopIfTrue="1">
      <formula>MOD(ROW(),2)=0</formula>
    </cfRule>
  </conditionalFormatting>
  <conditionalFormatting sqref="VEA28:VEA39">
    <cfRule type="expression" dxfId="0" priority="1918" stopIfTrue="1">
      <formula>MOD(ROW(),2)=0</formula>
    </cfRule>
  </conditionalFormatting>
  <conditionalFormatting sqref="VEA40:VEA47">
    <cfRule type="expression" dxfId="0" priority="1917" stopIfTrue="1">
      <formula>MOD(ROW(),2)=0</formula>
    </cfRule>
  </conditionalFormatting>
  <conditionalFormatting sqref="VEA48:VEA51">
    <cfRule type="expression" dxfId="0" priority="1916" stopIfTrue="1">
      <formula>MOD(ROW(),2)=0</formula>
    </cfRule>
  </conditionalFormatting>
  <conditionalFormatting sqref="VEA58:VEA61">
    <cfRule type="expression" dxfId="0" priority="1138" stopIfTrue="1">
      <formula>MOD(ROW(),2)=0</formula>
    </cfRule>
  </conditionalFormatting>
  <conditionalFormatting sqref="VNL11:VNL13">
    <cfRule type="expression" dxfId="0" priority="4340" stopIfTrue="1">
      <formula>MOD(ROW(),2)=0</formula>
    </cfRule>
  </conditionalFormatting>
  <conditionalFormatting sqref="VNL16:VNL17">
    <cfRule type="expression" dxfId="0" priority="929" stopIfTrue="1">
      <formula>MOD(ROW(),2)=0</formula>
    </cfRule>
  </conditionalFormatting>
  <conditionalFormatting sqref="VNL20:VNL23">
    <cfRule type="expression" dxfId="0" priority="3186" stopIfTrue="1">
      <formula>MOD(ROW(),2)=0</formula>
    </cfRule>
  </conditionalFormatting>
  <conditionalFormatting sqref="VNL25:VNL26">
    <cfRule type="expression" dxfId="0" priority="3184" stopIfTrue="1">
      <formula>MOD(ROW(),2)=0</formula>
    </cfRule>
  </conditionalFormatting>
  <conditionalFormatting sqref="VNL28:VNL39">
    <cfRule type="expression" dxfId="0" priority="2166" stopIfTrue="1">
      <formula>MOD(ROW(),2)=0</formula>
    </cfRule>
  </conditionalFormatting>
  <conditionalFormatting sqref="VNL40:VNL47">
    <cfRule type="expression" dxfId="0" priority="2165" stopIfTrue="1">
      <formula>MOD(ROW(),2)=0</formula>
    </cfRule>
  </conditionalFormatting>
  <conditionalFormatting sqref="VNL48:VNL51">
    <cfRule type="expression" dxfId="0" priority="2164" stopIfTrue="1">
      <formula>MOD(ROW(),2)=0</formula>
    </cfRule>
  </conditionalFormatting>
  <conditionalFormatting sqref="VNL58:VNL61">
    <cfRule type="expression" dxfId="0" priority="1262" stopIfTrue="1">
      <formula>MOD(ROW(),2)=0</formula>
    </cfRule>
  </conditionalFormatting>
  <conditionalFormatting sqref="VNW11:VNW13">
    <cfRule type="expression" dxfId="0" priority="3962" stopIfTrue="1">
      <formula>MOD(ROW(),2)=0</formula>
    </cfRule>
  </conditionalFormatting>
  <conditionalFormatting sqref="VNW16:VNW17">
    <cfRule type="expression" dxfId="0" priority="866" stopIfTrue="1">
      <formula>MOD(ROW(),2)=0</formula>
    </cfRule>
  </conditionalFormatting>
  <conditionalFormatting sqref="VNW20:VNW23">
    <cfRule type="expression" dxfId="0" priority="2934" stopIfTrue="1">
      <formula>MOD(ROW(),2)=0</formula>
    </cfRule>
  </conditionalFormatting>
  <conditionalFormatting sqref="VNW25:VNW26">
    <cfRule type="expression" dxfId="0" priority="2932" stopIfTrue="1">
      <formula>MOD(ROW(),2)=0</formula>
    </cfRule>
  </conditionalFormatting>
  <conditionalFormatting sqref="VNW28:VNW39">
    <cfRule type="expression" dxfId="0" priority="1914" stopIfTrue="1">
      <formula>MOD(ROW(),2)=0</formula>
    </cfRule>
  </conditionalFormatting>
  <conditionalFormatting sqref="VNW40:VNW47">
    <cfRule type="expression" dxfId="0" priority="1913" stopIfTrue="1">
      <formula>MOD(ROW(),2)=0</formula>
    </cfRule>
  </conditionalFormatting>
  <conditionalFormatting sqref="VNW48:VNW51">
    <cfRule type="expression" dxfId="0" priority="1912" stopIfTrue="1">
      <formula>MOD(ROW(),2)=0</formula>
    </cfRule>
  </conditionalFormatting>
  <conditionalFormatting sqref="VNW58:VNW61">
    <cfRule type="expression" dxfId="0" priority="1136" stopIfTrue="1">
      <formula>MOD(ROW(),2)=0</formula>
    </cfRule>
  </conditionalFormatting>
  <conditionalFormatting sqref="VXH11:VXH13">
    <cfRule type="expression" dxfId="0" priority="4334" stopIfTrue="1">
      <formula>MOD(ROW(),2)=0</formula>
    </cfRule>
  </conditionalFormatting>
  <conditionalFormatting sqref="VXH16:VXH17">
    <cfRule type="expression" dxfId="0" priority="928" stopIfTrue="1">
      <formula>MOD(ROW(),2)=0</formula>
    </cfRule>
  </conditionalFormatting>
  <conditionalFormatting sqref="VXH20:VXH23">
    <cfRule type="expression" dxfId="0" priority="3182" stopIfTrue="1">
      <formula>MOD(ROW(),2)=0</formula>
    </cfRule>
  </conditionalFormatting>
  <conditionalFormatting sqref="VXH25:VXH26">
    <cfRule type="expression" dxfId="0" priority="3180" stopIfTrue="1">
      <formula>MOD(ROW(),2)=0</formula>
    </cfRule>
  </conditionalFormatting>
  <conditionalFormatting sqref="VXH28:VXH39">
    <cfRule type="expression" dxfId="0" priority="2162" stopIfTrue="1">
      <formula>MOD(ROW(),2)=0</formula>
    </cfRule>
  </conditionalFormatting>
  <conditionalFormatting sqref="VXH40:VXH47">
    <cfRule type="expression" dxfId="0" priority="2161" stopIfTrue="1">
      <formula>MOD(ROW(),2)=0</formula>
    </cfRule>
  </conditionalFormatting>
  <conditionalFormatting sqref="VXH48:VXH51">
    <cfRule type="expression" dxfId="0" priority="2160" stopIfTrue="1">
      <formula>MOD(ROW(),2)=0</formula>
    </cfRule>
  </conditionalFormatting>
  <conditionalFormatting sqref="VXH58:VXH61">
    <cfRule type="expression" dxfId="0" priority="1260" stopIfTrue="1">
      <formula>MOD(ROW(),2)=0</formula>
    </cfRule>
  </conditionalFormatting>
  <conditionalFormatting sqref="VXS11:VXS13">
    <cfRule type="expression" dxfId="0" priority="3956" stopIfTrue="1">
      <formula>MOD(ROW(),2)=0</formula>
    </cfRule>
  </conditionalFormatting>
  <conditionalFormatting sqref="VXS16:VXS17">
    <cfRule type="expression" dxfId="0" priority="865" stopIfTrue="1">
      <formula>MOD(ROW(),2)=0</formula>
    </cfRule>
  </conditionalFormatting>
  <conditionalFormatting sqref="VXS20:VXS23">
    <cfRule type="expression" dxfId="0" priority="2930" stopIfTrue="1">
      <formula>MOD(ROW(),2)=0</formula>
    </cfRule>
  </conditionalFormatting>
  <conditionalFormatting sqref="VXS25:VXS26">
    <cfRule type="expression" dxfId="0" priority="2928" stopIfTrue="1">
      <formula>MOD(ROW(),2)=0</formula>
    </cfRule>
  </conditionalFormatting>
  <conditionalFormatting sqref="VXS28:VXS39">
    <cfRule type="expression" dxfId="0" priority="1910" stopIfTrue="1">
      <formula>MOD(ROW(),2)=0</formula>
    </cfRule>
  </conditionalFormatting>
  <conditionalFormatting sqref="VXS40:VXS47">
    <cfRule type="expression" dxfId="0" priority="1909" stopIfTrue="1">
      <formula>MOD(ROW(),2)=0</formula>
    </cfRule>
  </conditionalFormatting>
  <conditionalFormatting sqref="VXS48:VXS51">
    <cfRule type="expression" dxfId="0" priority="1908" stopIfTrue="1">
      <formula>MOD(ROW(),2)=0</formula>
    </cfRule>
  </conditionalFormatting>
  <conditionalFormatting sqref="VXS58:VXS61">
    <cfRule type="expression" dxfId="0" priority="1134" stopIfTrue="1">
      <formula>MOD(ROW(),2)=0</formula>
    </cfRule>
  </conditionalFormatting>
  <conditionalFormatting sqref="WHD11:WHD13">
    <cfRule type="expression" dxfId="0" priority="4328" stopIfTrue="1">
      <formula>MOD(ROW(),2)=0</formula>
    </cfRule>
  </conditionalFormatting>
  <conditionalFormatting sqref="WHD16:WHD17">
    <cfRule type="expression" dxfId="0" priority="927" stopIfTrue="1">
      <formula>MOD(ROW(),2)=0</formula>
    </cfRule>
  </conditionalFormatting>
  <conditionalFormatting sqref="WHD20:WHD23">
    <cfRule type="expression" dxfId="0" priority="3178" stopIfTrue="1">
      <formula>MOD(ROW(),2)=0</formula>
    </cfRule>
  </conditionalFormatting>
  <conditionalFormatting sqref="WHD25:WHD26">
    <cfRule type="expression" dxfId="0" priority="3176" stopIfTrue="1">
      <formula>MOD(ROW(),2)=0</formula>
    </cfRule>
  </conditionalFormatting>
  <conditionalFormatting sqref="WHD28:WHD39">
    <cfRule type="expression" dxfId="0" priority="2158" stopIfTrue="1">
      <formula>MOD(ROW(),2)=0</formula>
    </cfRule>
  </conditionalFormatting>
  <conditionalFormatting sqref="WHD40:WHD47">
    <cfRule type="expression" dxfId="0" priority="2157" stopIfTrue="1">
      <formula>MOD(ROW(),2)=0</formula>
    </cfRule>
  </conditionalFormatting>
  <conditionalFormatting sqref="WHD48:WHD51">
    <cfRule type="expression" dxfId="0" priority="2156" stopIfTrue="1">
      <formula>MOD(ROW(),2)=0</formula>
    </cfRule>
  </conditionalFormatting>
  <conditionalFormatting sqref="WHD58:WHD61">
    <cfRule type="expression" dxfId="0" priority="1258" stopIfTrue="1">
      <formula>MOD(ROW(),2)=0</formula>
    </cfRule>
  </conditionalFormatting>
  <conditionalFormatting sqref="WHO11:WHO13">
    <cfRule type="expression" dxfId="0" priority="3950" stopIfTrue="1">
      <formula>MOD(ROW(),2)=0</formula>
    </cfRule>
  </conditionalFormatting>
  <conditionalFormatting sqref="WHO16:WHO17">
    <cfRule type="expression" dxfId="0" priority="864" stopIfTrue="1">
      <formula>MOD(ROW(),2)=0</formula>
    </cfRule>
  </conditionalFormatting>
  <conditionalFormatting sqref="WHO20:WHO23">
    <cfRule type="expression" dxfId="0" priority="2926" stopIfTrue="1">
      <formula>MOD(ROW(),2)=0</formula>
    </cfRule>
  </conditionalFormatting>
  <conditionalFormatting sqref="WHO25:WHO26">
    <cfRule type="expression" dxfId="0" priority="2924" stopIfTrue="1">
      <formula>MOD(ROW(),2)=0</formula>
    </cfRule>
  </conditionalFormatting>
  <conditionalFormatting sqref="WHO28:WHO39">
    <cfRule type="expression" dxfId="0" priority="1906" stopIfTrue="1">
      <formula>MOD(ROW(),2)=0</formula>
    </cfRule>
  </conditionalFormatting>
  <conditionalFormatting sqref="WHO40:WHO47">
    <cfRule type="expression" dxfId="0" priority="1905" stopIfTrue="1">
      <formula>MOD(ROW(),2)=0</formula>
    </cfRule>
  </conditionalFormatting>
  <conditionalFormatting sqref="WHO48:WHO51">
    <cfRule type="expression" dxfId="0" priority="1904" stopIfTrue="1">
      <formula>MOD(ROW(),2)=0</formula>
    </cfRule>
  </conditionalFormatting>
  <conditionalFormatting sqref="WHO58:WHO61">
    <cfRule type="expression" dxfId="0" priority="1132" stopIfTrue="1">
      <formula>MOD(ROW(),2)=0</formula>
    </cfRule>
  </conditionalFormatting>
  <conditionalFormatting sqref="WQZ11:WQZ13">
    <cfRule type="expression" dxfId="0" priority="4322" stopIfTrue="1">
      <formula>MOD(ROW(),2)=0</formula>
    </cfRule>
  </conditionalFormatting>
  <conditionalFormatting sqref="WQZ16:WQZ17">
    <cfRule type="expression" dxfId="0" priority="926" stopIfTrue="1">
      <formula>MOD(ROW(),2)=0</formula>
    </cfRule>
  </conditionalFormatting>
  <conditionalFormatting sqref="WQZ20:WQZ23">
    <cfRule type="expression" dxfId="0" priority="3174" stopIfTrue="1">
      <formula>MOD(ROW(),2)=0</formula>
    </cfRule>
  </conditionalFormatting>
  <conditionalFormatting sqref="WQZ25:WQZ26">
    <cfRule type="expression" dxfId="0" priority="3172" stopIfTrue="1">
      <formula>MOD(ROW(),2)=0</formula>
    </cfRule>
  </conditionalFormatting>
  <conditionalFormatting sqref="WQZ28:WQZ39">
    <cfRule type="expression" dxfId="0" priority="2154" stopIfTrue="1">
      <formula>MOD(ROW(),2)=0</formula>
    </cfRule>
  </conditionalFormatting>
  <conditionalFormatting sqref="WQZ40:WQZ47">
    <cfRule type="expression" dxfId="0" priority="2153" stopIfTrue="1">
      <formula>MOD(ROW(),2)=0</formula>
    </cfRule>
  </conditionalFormatting>
  <conditionalFormatting sqref="WQZ48:WQZ51">
    <cfRule type="expression" dxfId="0" priority="2152" stopIfTrue="1">
      <formula>MOD(ROW(),2)=0</formula>
    </cfRule>
  </conditionalFormatting>
  <conditionalFormatting sqref="WQZ58:WQZ61">
    <cfRule type="expression" dxfId="0" priority="1256" stopIfTrue="1">
      <formula>MOD(ROW(),2)=0</formula>
    </cfRule>
  </conditionalFormatting>
  <conditionalFormatting sqref="WRK11:WRK13">
    <cfRule type="expression" dxfId="0" priority="3944" stopIfTrue="1">
      <formula>MOD(ROW(),2)=0</formula>
    </cfRule>
  </conditionalFormatting>
  <conditionalFormatting sqref="WRK16:WRK17">
    <cfRule type="expression" dxfId="0" priority="863" stopIfTrue="1">
      <formula>MOD(ROW(),2)=0</formula>
    </cfRule>
  </conditionalFormatting>
  <conditionalFormatting sqref="WRK20:WRK23">
    <cfRule type="expression" dxfId="0" priority="2922" stopIfTrue="1">
      <formula>MOD(ROW(),2)=0</formula>
    </cfRule>
  </conditionalFormatting>
  <conditionalFormatting sqref="WRK25:WRK26">
    <cfRule type="expression" dxfId="0" priority="2920" stopIfTrue="1">
      <formula>MOD(ROW(),2)=0</formula>
    </cfRule>
  </conditionalFormatting>
  <conditionalFormatting sqref="WRK28:WRK39">
    <cfRule type="expression" dxfId="0" priority="1902" stopIfTrue="1">
      <formula>MOD(ROW(),2)=0</formula>
    </cfRule>
  </conditionalFormatting>
  <conditionalFormatting sqref="WRK40:WRK47">
    <cfRule type="expression" dxfId="0" priority="1901" stopIfTrue="1">
      <formula>MOD(ROW(),2)=0</formula>
    </cfRule>
  </conditionalFormatting>
  <conditionalFormatting sqref="WRK48:WRK51">
    <cfRule type="expression" dxfId="0" priority="1900" stopIfTrue="1">
      <formula>MOD(ROW(),2)=0</formula>
    </cfRule>
  </conditionalFormatting>
  <conditionalFormatting sqref="WRK58:WRK61">
    <cfRule type="expression" dxfId="0" priority="1130" stopIfTrue="1">
      <formula>MOD(ROW(),2)=0</formula>
    </cfRule>
  </conditionalFormatting>
  <conditionalFormatting sqref="F6 A6:B6 D6">
    <cfRule type="expression" dxfId="0" priority="5715" stopIfTrue="1">
      <formula>MOD(ROW(),2)=0</formula>
    </cfRule>
  </conditionalFormatting>
  <conditionalFormatting sqref="EO6:EX6 IJ6:IL6 EJ6:EM6 FL6:GT6 EZ6:FD6">
    <cfRule type="expression" dxfId="0" priority="5714" stopIfTrue="1">
      <formula>MOD(ROW(),2)=0</formula>
    </cfRule>
  </conditionalFormatting>
  <conditionalFormatting sqref="OK6:OT6 SF6:SH6 OF6:OI6 PH6:QP6 OV6:OZ6">
    <cfRule type="expression" dxfId="0" priority="5713" stopIfTrue="1">
      <formula>MOD(ROW(),2)=0</formula>
    </cfRule>
  </conditionalFormatting>
  <conditionalFormatting sqref="YG6:YP6 ACB6:ACD6 YB6:YE6 ZD6:AAL6 YR6:YV6">
    <cfRule type="expression" dxfId="0" priority="5712" stopIfTrue="1">
      <formula>MOD(ROW(),2)=0</formula>
    </cfRule>
  </conditionalFormatting>
  <conditionalFormatting sqref="AIC6:AIL6 ALX6:ALZ6 AHX6:AIA6 AIZ6:AKH6 AIN6:AIR6">
    <cfRule type="expression" dxfId="0" priority="5711" stopIfTrue="1">
      <formula>MOD(ROW(),2)=0</formula>
    </cfRule>
  </conditionalFormatting>
  <conditionalFormatting sqref="ARY6:ASH6 AVT6:AVV6 ART6:ARW6 ASV6:AUD6 ASJ6:ASN6">
    <cfRule type="expression" dxfId="0" priority="5710" stopIfTrue="1">
      <formula>MOD(ROW(),2)=0</formula>
    </cfRule>
  </conditionalFormatting>
  <conditionalFormatting sqref="BBU6:BCD6 BFP6:BFR6 BBP6:BBS6 BCR6:BDZ6 BCF6:BCJ6">
    <cfRule type="expression" dxfId="0" priority="5709" stopIfTrue="1">
      <formula>MOD(ROW(),2)=0</formula>
    </cfRule>
  </conditionalFormatting>
  <conditionalFormatting sqref="BLQ6:BLZ6 BPL6:BPN6 BLL6:BLO6 BMN6:BNV6 BMB6:BMF6">
    <cfRule type="expression" dxfId="0" priority="5708" stopIfTrue="1">
      <formula>MOD(ROW(),2)=0</formula>
    </cfRule>
  </conditionalFormatting>
  <conditionalFormatting sqref="BVM6:BVV6 BZH6:BZJ6 BVH6:BVK6 BWJ6:BXR6 BVX6:BWB6">
    <cfRule type="expression" dxfId="0" priority="5707" stopIfTrue="1">
      <formula>MOD(ROW(),2)=0</formula>
    </cfRule>
  </conditionalFormatting>
  <conditionalFormatting sqref="CFI6:CFR6 CJD6:CJF6 CFD6:CFG6 CGF6:CHN6 CFT6:CFX6">
    <cfRule type="expression" dxfId="0" priority="5706" stopIfTrue="1">
      <formula>MOD(ROW(),2)=0</formula>
    </cfRule>
  </conditionalFormatting>
  <conditionalFormatting sqref="CPE6:CPN6 CSZ6:CTB6 COZ6:CPC6 CQB6:CRJ6 CPP6:CPT6">
    <cfRule type="expression" dxfId="0" priority="5705" stopIfTrue="1">
      <formula>MOD(ROW(),2)=0</formula>
    </cfRule>
  </conditionalFormatting>
  <conditionalFormatting sqref="CZA6:CZJ6 DCV6:DCX6 CYV6:CYY6 CZX6:DBF6 CZL6:CZP6">
    <cfRule type="expression" dxfId="0" priority="5704" stopIfTrue="1">
      <formula>MOD(ROW(),2)=0</formula>
    </cfRule>
  </conditionalFormatting>
  <conditionalFormatting sqref="DIW6:DJF6 DMR6:DMT6 DIR6:DIU6 DJT6:DLB6 DJH6:DJL6">
    <cfRule type="expression" dxfId="0" priority="5703" stopIfTrue="1">
      <formula>MOD(ROW(),2)=0</formula>
    </cfRule>
  </conditionalFormatting>
  <conditionalFormatting sqref="DSS6:DTB6 DWN6:DWP6 DSN6:DSQ6 DTP6:DUX6 DTD6:DTH6">
    <cfRule type="expression" dxfId="0" priority="5702" stopIfTrue="1">
      <formula>MOD(ROW(),2)=0</formula>
    </cfRule>
  </conditionalFormatting>
  <conditionalFormatting sqref="ECO6:ECX6 EGJ6:EGL6 ECJ6:ECM6 EDL6:EET6 ECZ6:EDD6">
    <cfRule type="expression" dxfId="0" priority="5701" stopIfTrue="1">
      <formula>MOD(ROW(),2)=0</formula>
    </cfRule>
  </conditionalFormatting>
  <conditionalFormatting sqref="EMK6:EMT6 EQF6:EQH6 EMF6:EMI6 ENH6:EOP6 EMV6:EMZ6">
    <cfRule type="expression" dxfId="0" priority="5700" stopIfTrue="1">
      <formula>MOD(ROW(),2)=0</formula>
    </cfRule>
  </conditionalFormatting>
  <conditionalFormatting sqref="EWG6:EWP6 FAB6:FAD6 EWB6:EWE6 EXD6:EYL6 EWR6:EWV6">
    <cfRule type="expression" dxfId="0" priority="5699" stopIfTrue="1">
      <formula>MOD(ROW(),2)=0</formula>
    </cfRule>
  </conditionalFormatting>
  <conditionalFormatting sqref="FGC6:FGL6 FJX6:FJZ6 FFX6:FGA6 FGZ6:FIH6 FGN6:FGR6">
    <cfRule type="expression" dxfId="0" priority="5698" stopIfTrue="1">
      <formula>MOD(ROW(),2)=0</formula>
    </cfRule>
  </conditionalFormatting>
  <conditionalFormatting sqref="FPY6:FQH6 FTT6:FTV6 FPT6:FPW6 FQV6:FSD6 FQJ6:FQN6">
    <cfRule type="expression" dxfId="0" priority="5697" stopIfTrue="1">
      <formula>MOD(ROW(),2)=0</formula>
    </cfRule>
  </conditionalFormatting>
  <conditionalFormatting sqref="FZU6:GAD6 GDP6:GDR6 FZP6:FZS6 GAR6:GBZ6 GAF6:GAJ6">
    <cfRule type="expression" dxfId="0" priority="5696" stopIfTrue="1">
      <formula>MOD(ROW(),2)=0</formula>
    </cfRule>
  </conditionalFormatting>
  <conditionalFormatting sqref="GJQ6:GJZ6 GNL6:GNN6 GJL6:GJO6 GKN6:GLV6 GKB6:GKF6">
    <cfRule type="expression" dxfId="0" priority="5695" stopIfTrue="1">
      <formula>MOD(ROW(),2)=0</formula>
    </cfRule>
  </conditionalFormatting>
  <conditionalFormatting sqref="GTM6:GTV6 GXH6:GXJ6 GTH6:GTK6 GUJ6:GVR6 GTX6:GUB6">
    <cfRule type="expression" dxfId="0" priority="5694" stopIfTrue="1">
      <formula>MOD(ROW(),2)=0</formula>
    </cfRule>
  </conditionalFormatting>
  <conditionalFormatting sqref="HDI6:HDR6 HHD6:HHF6 HDD6:HDG6 HEF6:HFN6 HDT6:HDX6">
    <cfRule type="expression" dxfId="0" priority="5693" stopIfTrue="1">
      <formula>MOD(ROW(),2)=0</formula>
    </cfRule>
  </conditionalFormatting>
  <conditionalFormatting sqref="HNE6:HNN6 HQZ6:HRB6 HMZ6:HNC6 HOB6:HPJ6 HNP6:HNT6">
    <cfRule type="expression" dxfId="0" priority="5692" stopIfTrue="1">
      <formula>MOD(ROW(),2)=0</formula>
    </cfRule>
  </conditionalFormatting>
  <conditionalFormatting sqref="HXA6:HXJ6 IAV6:IAX6 HWV6:HWY6 HXX6:HZF6 HXL6:HXP6">
    <cfRule type="expression" dxfId="0" priority="5691" stopIfTrue="1">
      <formula>MOD(ROW(),2)=0</formula>
    </cfRule>
  </conditionalFormatting>
  <conditionalFormatting sqref="IGW6:IHF6 IKR6:IKT6 IGR6:IGU6 IHT6:IJB6 IHH6:IHL6">
    <cfRule type="expression" dxfId="0" priority="5690" stopIfTrue="1">
      <formula>MOD(ROW(),2)=0</formula>
    </cfRule>
  </conditionalFormatting>
  <conditionalFormatting sqref="IQS6:IRB6 IUN6:IUP6 IQN6:IQQ6 IRP6:ISX6 IRD6:IRH6">
    <cfRule type="expression" dxfId="0" priority="5689" stopIfTrue="1">
      <formula>MOD(ROW(),2)=0</formula>
    </cfRule>
  </conditionalFormatting>
  <conditionalFormatting sqref="JAO6:JAX6 JEJ6:JEL6 JAJ6:JAM6 JBL6:JCT6 JAZ6:JBD6">
    <cfRule type="expression" dxfId="0" priority="5688" stopIfTrue="1">
      <formula>MOD(ROW(),2)=0</formula>
    </cfRule>
  </conditionalFormatting>
  <conditionalFormatting sqref="JKK6:JKT6 JOF6:JOH6 JKF6:JKI6 JLH6:JMP6 JKV6:JKZ6">
    <cfRule type="expression" dxfId="0" priority="5687" stopIfTrue="1">
      <formula>MOD(ROW(),2)=0</formula>
    </cfRule>
  </conditionalFormatting>
  <conditionalFormatting sqref="JUG6:JUP6 JYB6:JYD6 JUB6:JUE6 JVD6:JWL6 JUR6:JUV6">
    <cfRule type="expression" dxfId="0" priority="5686" stopIfTrue="1">
      <formula>MOD(ROW(),2)=0</formula>
    </cfRule>
  </conditionalFormatting>
  <conditionalFormatting sqref="KEC6:KEL6 KHX6:KHZ6 KDX6:KEA6 KEZ6:KGH6 KEN6:KER6">
    <cfRule type="expression" dxfId="0" priority="5685" stopIfTrue="1">
      <formula>MOD(ROW(),2)=0</formula>
    </cfRule>
  </conditionalFormatting>
  <conditionalFormatting sqref="KNY6:KOH6 KRT6:KRV6 KNT6:KNW6 KOV6:KQD6 KOJ6:KON6">
    <cfRule type="expression" dxfId="0" priority="5684" stopIfTrue="1">
      <formula>MOD(ROW(),2)=0</formula>
    </cfRule>
  </conditionalFormatting>
  <conditionalFormatting sqref="KXU6:KYD6 LBP6:LBR6 KXP6:KXS6 KYR6:KZZ6 KYF6:KYJ6">
    <cfRule type="expression" dxfId="0" priority="5683" stopIfTrue="1">
      <formula>MOD(ROW(),2)=0</formula>
    </cfRule>
  </conditionalFormatting>
  <conditionalFormatting sqref="LHQ6:LHZ6 LLL6:LLN6 LHL6:LHO6 LIN6:LJV6 LIB6:LIF6">
    <cfRule type="expression" dxfId="0" priority="5682" stopIfTrue="1">
      <formula>MOD(ROW(),2)=0</formula>
    </cfRule>
  </conditionalFormatting>
  <conditionalFormatting sqref="LRM6:LRV6 LVH6:LVJ6 LRH6:LRK6 LSJ6:LTR6 LRX6:LSB6">
    <cfRule type="expression" dxfId="0" priority="5681" stopIfTrue="1">
      <formula>MOD(ROW(),2)=0</formula>
    </cfRule>
  </conditionalFormatting>
  <conditionalFormatting sqref="MBI6:MBR6 MFD6:MFF6 MBD6:MBG6 MCF6:MDN6 MBT6:MBX6">
    <cfRule type="expression" dxfId="0" priority="5680" stopIfTrue="1">
      <formula>MOD(ROW(),2)=0</formula>
    </cfRule>
  </conditionalFormatting>
  <conditionalFormatting sqref="MLE6:MLN6 MOZ6:MPB6 MKZ6:MLC6 MMB6:MNJ6 MLP6:MLT6">
    <cfRule type="expression" dxfId="0" priority="5679" stopIfTrue="1">
      <formula>MOD(ROW(),2)=0</formula>
    </cfRule>
  </conditionalFormatting>
  <conditionalFormatting sqref="MVA6:MVJ6 MYV6:MYX6 MUV6:MUY6 MVX6:MXF6 MVL6:MVP6">
    <cfRule type="expression" dxfId="0" priority="5678" stopIfTrue="1">
      <formula>MOD(ROW(),2)=0</formula>
    </cfRule>
  </conditionalFormatting>
  <conditionalFormatting sqref="NEW6:NFF6 NIR6:NIT6 NER6:NEU6 NFT6:NHB6 NFH6:NFL6">
    <cfRule type="expression" dxfId="0" priority="5677" stopIfTrue="1">
      <formula>MOD(ROW(),2)=0</formula>
    </cfRule>
  </conditionalFormatting>
  <conditionalFormatting sqref="NOS6:NPB6 NSN6:NSP6 NON6:NOQ6 NPP6:NQX6 NPD6:NPH6">
    <cfRule type="expression" dxfId="0" priority="5676" stopIfTrue="1">
      <formula>MOD(ROW(),2)=0</formula>
    </cfRule>
  </conditionalFormatting>
  <conditionalFormatting sqref="NYO6:NYX6 OCJ6:OCL6 NYJ6:NYM6 NZL6:OAT6 NYZ6:NZD6">
    <cfRule type="expression" dxfId="0" priority="5675" stopIfTrue="1">
      <formula>MOD(ROW(),2)=0</formula>
    </cfRule>
  </conditionalFormatting>
  <conditionalFormatting sqref="OIK6:OIT6 OMF6:OMH6 OIF6:OII6 OJH6:OKP6 OIV6:OIZ6">
    <cfRule type="expression" dxfId="0" priority="5674" stopIfTrue="1">
      <formula>MOD(ROW(),2)=0</formula>
    </cfRule>
  </conditionalFormatting>
  <conditionalFormatting sqref="OSG6:OSP6 OWB6:OWD6 OSB6:OSE6 OTD6:OUL6 OSR6:OSV6">
    <cfRule type="expression" dxfId="0" priority="5673" stopIfTrue="1">
      <formula>MOD(ROW(),2)=0</formula>
    </cfRule>
  </conditionalFormatting>
  <conditionalFormatting sqref="PCC6:PCL6 PFX6:PFZ6 PBX6:PCA6 PCZ6:PEH6 PCN6:PCR6">
    <cfRule type="expression" dxfId="0" priority="5672" stopIfTrue="1">
      <formula>MOD(ROW(),2)=0</formula>
    </cfRule>
  </conditionalFormatting>
  <conditionalFormatting sqref="PLY6:PMH6 PPT6:PPV6 PLT6:PLW6 PMV6:POD6 PMJ6:PMN6">
    <cfRule type="expression" dxfId="0" priority="5671" stopIfTrue="1">
      <formula>MOD(ROW(),2)=0</formula>
    </cfRule>
  </conditionalFormatting>
  <conditionalFormatting sqref="PVU6:PWD6 PZP6:PZR6 PVP6:PVS6 PWR6:PXZ6 PWF6:PWJ6">
    <cfRule type="expression" dxfId="0" priority="5670" stopIfTrue="1">
      <formula>MOD(ROW(),2)=0</formula>
    </cfRule>
  </conditionalFormatting>
  <conditionalFormatting sqref="QFQ6:QFZ6 QJL6:QJN6 QFL6:QFO6 QGN6:QHV6 QGB6:QGF6">
    <cfRule type="expression" dxfId="0" priority="5669" stopIfTrue="1">
      <formula>MOD(ROW(),2)=0</formula>
    </cfRule>
  </conditionalFormatting>
  <conditionalFormatting sqref="QPM6:QPV6 QTH6:QTJ6 QPH6:QPK6 QQJ6:QRR6 QPX6:QQB6">
    <cfRule type="expression" dxfId="0" priority="5668" stopIfTrue="1">
      <formula>MOD(ROW(),2)=0</formula>
    </cfRule>
  </conditionalFormatting>
  <conditionalFormatting sqref="QZI6:QZR6 RDD6:RDF6 QZD6:QZG6 RAF6:RBN6 QZT6:QZX6">
    <cfRule type="expression" dxfId="0" priority="5667" stopIfTrue="1">
      <formula>MOD(ROW(),2)=0</formula>
    </cfRule>
  </conditionalFormatting>
  <conditionalFormatting sqref="RJE6:RJN6 RMZ6:RNB6 RIZ6:RJC6 RKB6:RLJ6 RJP6:RJT6">
    <cfRule type="expression" dxfId="0" priority="5666" stopIfTrue="1">
      <formula>MOD(ROW(),2)=0</formula>
    </cfRule>
  </conditionalFormatting>
  <conditionalFormatting sqref="RTA6:RTJ6 RWV6:RWX6 RSV6:RSY6 RTX6:RVF6 RTL6:RTP6">
    <cfRule type="expression" dxfId="0" priority="5665" stopIfTrue="1">
      <formula>MOD(ROW(),2)=0</formula>
    </cfRule>
  </conditionalFormatting>
  <conditionalFormatting sqref="SCW6:SDF6 SGR6:SGT6 SCR6:SCU6 SDT6:SFB6 SDH6:SDL6">
    <cfRule type="expression" dxfId="0" priority="5664" stopIfTrue="1">
      <formula>MOD(ROW(),2)=0</formula>
    </cfRule>
  </conditionalFormatting>
  <conditionalFormatting sqref="SMS6:SNB6 SQN6:SQP6 SMN6:SMQ6 SNP6:SOX6 SND6:SNH6">
    <cfRule type="expression" dxfId="0" priority="5663" stopIfTrue="1">
      <formula>MOD(ROW(),2)=0</formula>
    </cfRule>
  </conditionalFormatting>
  <conditionalFormatting sqref="SWO6:SWX6 TAJ6:TAL6 SWJ6:SWM6 SXL6:SYT6 SWZ6:SXD6">
    <cfRule type="expression" dxfId="0" priority="5662" stopIfTrue="1">
      <formula>MOD(ROW(),2)=0</formula>
    </cfRule>
  </conditionalFormatting>
  <conditionalFormatting sqref="TGK6:TGT6 TKF6:TKH6 TGF6:TGI6 THH6:TIP6 TGV6:TGZ6">
    <cfRule type="expression" dxfId="0" priority="5661" stopIfTrue="1">
      <formula>MOD(ROW(),2)=0</formula>
    </cfRule>
  </conditionalFormatting>
  <conditionalFormatting sqref="TQG6:TQP6 TUB6:TUD6 TQB6:TQE6 TRD6:TSL6 TQR6:TQV6">
    <cfRule type="expression" dxfId="0" priority="5660" stopIfTrue="1">
      <formula>MOD(ROW(),2)=0</formula>
    </cfRule>
  </conditionalFormatting>
  <conditionalFormatting sqref="UAC6:UAL6 UDX6:UDZ6 TZX6:UAA6 UAZ6:UCH6 UAN6:UAR6">
    <cfRule type="expression" dxfId="0" priority="5659" stopIfTrue="1">
      <formula>MOD(ROW(),2)=0</formula>
    </cfRule>
  </conditionalFormatting>
  <conditionalFormatting sqref="UJY6:UKH6 UNT6:UNV6 UJT6:UJW6 UKV6:UMD6 UKJ6:UKN6">
    <cfRule type="expression" dxfId="0" priority="5658" stopIfTrue="1">
      <formula>MOD(ROW(),2)=0</formula>
    </cfRule>
  </conditionalFormatting>
  <conditionalFormatting sqref="UTU6:UUD6 UXP6:UXR6 UTP6:UTS6 UUR6:UVZ6 UUF6:UUJ6">
    <cfRule type="expression" dxfId="0" priority="5657" stopIfTrue="1">
      <formula>MOD(ROW(),2)=0</formula>
    </cfRule>
  </conditionalFormatting>
  <conditionalFormatting sqref="VDQ6:VDZ6 VHL6:VHN6 VDL6:VDO6 VEN6:VFV6 VEB6:VEF6">
    <cfRule type="expression" dxfId="0" priority="5656" stopIfTrue="1">
      <formula>MOD(ROW(),2)=0</formula>
    </cfRule>
  </conditionalFormatting>
  <conditionalFormatting sqref="VNM6:VNV6 VRH6:VRJ6 VNH6:VNK6 VOJ6:VPR6 VNX6:VOB6">
    <cfRule type="expression" dxfId="0" priority="5655" stopIfTrue="1">
      <formula>MOD(ROW(),2)=0</formula>
    </cfRule>
  </conditionalFormatting>
  <conditionalFormatting sqref="VXI6:VXR6 WBD6:WBF6 VXD6:VXG6 VYF6:VZN6 VXT6:VXX6">
    <cfRule type="expression" dxfId="0" priority="5654" stopIfTrue="1">
      <formula>MOD(ROW(),2)=0</formula>
    </cfRule>
  </conditionalFormatting>
  <conditionalFormatting sqref="WHE6:WHN6 WKZ6:WLB6 WGZ6:WHC6 WIB6:WJJ6 WHP6:WHT6">
    <cfRule type="expression" dxfId="0" priority="5653" stopIfTrue="1">
      <formula>MOD(ROW(),2)=0</formula>
    </cfRule>
  </conditionalFormatting>
  <conditionalFormatting sqref="WRA6:WRJ6 WUV6:WUX6 WQV6:WQY6 WRX6:WTF6 WRL6:WRP6">
    <cfRule type="expression" dxfId="0" priority="5652" stopIfTrue="1">
      <formula>MOD(ROW(),2)=0</formula>
    </cfRule>
  </conditionalFormatting>
  <conditionalFormatting sqref="F7:G7 A7:D7 I7:K7">
    <cfRule type="expression" dxfId="0" priority="5460" stopIfTrue="1">
      <formula>MOD(ROW(),2)=0</formula>
    </cfRule>
  </conditionalFormatting>
  <conditionalFormatting sqref="EO7:EX7 IJ7:IL7 EJ7:EM7 FL7:GT7 EZ7:FD7">
    <cfRule type="expression" dxfId="0" priority="5454" stopIfTrue="1">
      <formula>MOD(ROW(),2)=0</formula>
    </cfRule>
  </conditionalFormatting>
  <conditionalFormatting sqref="OK7:OT7 SF7:SH7 OF7:OI7 PH7:QP7 OV7:OZ7">
    <cfRule type="expression" dxfId="0" priority="5448" stopIfTrue="1">
      <formula>MOD(ROW(),2)=0</formula>
    </cfRule>
  </conditionalFormatting>
  <conditionalFormatting sqref="YG7:YP7 ACB7:ACD7 YB7:YE7 ZD7:AAL7 YR7:YV7">
    <cfRule type="expression" dxfId="0" priority="5442" stopIfTrue="1">
      <formula>MOD(ROW(),2)=0</formula>
    </cfRule>
  </conditionalFormatting>
  <conditionalFormatting sqref="AIC7:AIL7 ALX7:ALZ7 AHX7:AIA7 AIZ7:AKH7 AIN7:AIR7">
    <cfRule type="expression" dxfId="0" priority="5436" stopIfTrue="1">
      <formula>MOD(ROW(),2)=0</formula>
    </cfRule>
  </conditionalFormatting>
  <conditionalFormatting sqref="ARY7:ASH7 AVT7:AVV7 ART7:ARW7 ASV7:AUD7 ASJ7:ASN7">
    <cfRule type="expression" dxfId="0" priority="5430" stopIfTrue="1">
      <formula>MOD(ROW(),2)=0</formula>
    </cfRule>
  </conditionalFormatting>
  <conditionalFormatting sqref="BBU7:BCD7 BFP7:BFR7 BBP7:BBS7 BCR7:BDZ7 BCF7:BCJ7">
    <cfRule type="expression" dxfId="0" priority="5424" stopIfTrue="1">
      <formula>MOD(ROW(),2)=0</formula>
    </cfRule>
  </conditionalFormatting>
  <conditionalFormatting sqref="BLQ7:BLZ7 BPL7:BPN7 BLL7:BLO7 BMN7:BNV7 BMB7:BMF7">
    <cfRule type="expression" dxfId="0" priority="5418" stopIfTrue="1">
      <formula>MOD(ROW(),2)=0</formula>
    </cfRule>
  </conditionalFormatting>
  <conditionalFormatting sqref="BVM7:BVV7 BZH7:BZJ7 BVH7:BVK7 BWJ7:BXR7 BVX7:BWB7">
    <cfRule type="expression" dxfId="0" priority="5412" stopIfTrue="1">
      <formula>MOD(ROW(),2)=0</formula>
    </cfRule>
  </conditionalFormatting>
  <conditionalFormatting sqref="CFI7:CFR7 CJD7:CJF7 CFD7:CFG7 CGF7:CHN7 CFT7:CFX7">
    <cfRule type="expression" dxfId="0" priority="5406" stopIfTrue="1">
      <formula>MOD(ROW(),2)=0</formula>
    </cfRule>
  </conditionalFormatting>
  <conditionalFormatting sqref="CPE7:CPN7 CSZ7:CTB7 COZ7:CPC7 CQB7:CRJ7 CPP7:CPT7">
    <cfRule type="expression" dxfId="0" priority="5400" stopIfTrue="1">
      <formula>MOD(ROW(),2)=0</formula>
    </cfRule>
  </conditionalFormatting>
  <conditionalFormatting sqref="CZA7:CZJ7 DCV7:DCX7 CYV7:CYY7 CZX7:DBF7 CZL7:CZP7">
    <cfRule type="expression" dxfId="0" priority="5394" stopIfTrue="1">
      <formula>MOD(ROW(),2)=0</formula>
    </cfRule>
  </conditionalFormatting>
  <conditionalFormatting sqref="DIW7:DJF7 DMR7:DMT7 DIR7:DIU7 DJT7:DLB7 DJH7:DJL7">
    <cfRule type="expression" dxfId="0" priority="5388" stopIfTrue="1">
      <formula>MOD(ROW(),2)=0</formula>
    </cfRule>
  </conditionalFormatting>
  <conditionalFormatting sqref="DSS7:DTB7 DWN7:DWP7 DSN7:DSQ7 DTP7:DUX7 DTD7:DTH7">
    <cfRule type="expression" dxfId="0" priority="5382" stopIfTrue="1">
      <formula>MOD(ROW(),2)=0</formula>
    </cfRule>
  </conditionalFormatting>
  <conditionalFormatting sqref="ECO7:ECX7 EGJ7:EGL7 ECJ7:ECM7 EDL7:EET7 ECZ7:EDD7">
    <cfRule type="expression" dxfId="0" priority="5376" stopIfTrue="1">
      <formula>MOD(ROW(),2)=0</formula>
    </cfRule>
  </conditionalFormatting>
  <conditionalFormatting sqref="EMK7:EMT7 EQF7:EQH7 EMF7:EMI7 ENH7:EOP7 EMV7:EMZ7">
    <cfRule type="expression" dxfId="0" priority="5370" stopIfTrue="1">
      <formula>MOD(ROW(),2)=0</formula>
    </cfRule>
  </conditionalFormatting>
  <conditionalFormatting sqref="EWG7:EWP7 FAB7:FAD7 EWB7:EWE7 EXD7:EYL7 EWR7:EWV7">
    <cfRule type="expression" dxfId="0" priority="5364" stopIfTrue="1">
      <formula>MOD(ROW(),2)=0</formula>
    </cfRule>
  </conditionalFormatting>
  <conditionalFormatting sqref="FGC7:FGL7 FJX7:FJZ7 FFX7:FGA7 FGZ7:FIH7 FGN7:FGR7">
    <cfRule type="expression" dxfId="0" priority="5358" stopIfTrue="1">
      <formula>MOD(ROW(),2)=0</formula>
    </cfRule>
  </conditionalFormatting>
  <conditionalFormatting sqref="FPY7:FQH7 FTT7:FTV7 FPT7:FPW7 FQV7:FSD7 FQJ7:FQN7">
    <cfRule type="expression" dxfId="0" priority="5352" stopIfTrue="1">
      <formula>MOD(ROW(),2)=0</formula>
    </cfRule>
  </conditionalFormatting>
  <conditionalFormatting sqref="FZU7:GAD7 GDP7:GDR7 FZP7:FZS7 GAR7:GBZ7 GAF7:GAJ7">
    <cfRule type="expression" dxfId="0" priority="5346" stopIfTrue="1">
      <formula>MOD(ROW(),2)=0</formula>
    </cfRule>
  </conditionalFormatting>
  <conditionalFormatting sqref="GJQ7:GJZ7 GNL7:GNN7 GJL7:GJO7 GKN7:GLV7 GKB7:GKF7">
    <cfRule type="expression" dxfId="0" priority="5340" stopIfTrue="1">
      <formula>MOD(ROW(),2)=0</formula>
    </cfRule>
  </conditionalFormatting>
  <conditionalFormatting sqref="GTM7:GTV7 GXH7:GXJ7 GTH7:GTK7 GUJ7:GVR7 GTX7:GUB7">
    <cfRule type="expression" dxfId="0" priority="5334" stopIfTrue="1">
      <formula>MOD(ROW(),2)=0</formula>
    </cfRule>
  </conditionalFormatting>
  <conditionalFormatting sqref="HDI7:HDR7 HHD7:HHF7 HDD7:HDG7 HEF7:HFN7 HDT7:HDX7">
    <cfRule type="expression" dxfId="0" priority="5328" stopIfTrue="1">
      <formula>MOD(ROW(),2)=0</formula>
    </cfRule>
  </conditionalFormatting>
  <conditionalFormatting sqref="HNE7:HNN7 HQZ7:HRB7 HMZ7:HNC7 HOB7:HPJ7 HNP7:HNT7">
    <cfRule type="expression" dxfId="0" priority="5322" stopIfTrue="1">
      <formula>MOD(ROW(),2)=0</formula>
    </cfRule>
  </conditionalFormatting>
  <conditionalFormatting sqref="HXA7:HXJ7 IAV7:IAX7 HWV7:HWY7 HXX7:HZF7 HXL7:HXP7">
    <cfRule type="expression" dxfId="0" priority="5316" stopIfTrue="1">
      <formula>MOD(ROW(),2)=0</formula>
    </cfRule>
  </conditionalFormatting>
  <conditionalFormatting sqref="IGW7:IHF7 IKR7:IKT7 IGR7:IGU7 IHT7:IJB7 IHH7:IHL7">
    <cfRule type="expression" dxfId="0" priority="5310" stopIfTrue="1">
      <formula>MOD(ROW(),2)=0</formula>
    </cfRule>
  </conditionalFormatting>
  <conditionalFormatting sqref="IQS7:IRB7 IUN7:IUP7 IQN7:IQQ7 IRP7:ISX7 IRD7:IRH7">
    <cfRule type="expression" dxfId="0" priority="5304" stopIfTrue="1">
      <formula>MOD(ROW(),2)=0</formula>
    </cfRule>
  </conditionalFormatting>
  <conditionalFormatting sqref="JAO7:JAX7 JEJ7:JEL7 JAJ7:JAM7 JBL7:JCT7 JAZ7:JBD7">
    <cfRule type="expression" dxfId="0" priority="5298" stopIfTrue="1">
      <formula>MOD(ROW(),2)=0</formula>
    </cfRule>
  </conditionalFormatting>
  <conditionalFormatting sqref="JKK7:JKT7 JOF7:JOH7 JKF7:JKI7 JLH7:JMP7 JKV7:JKZ7">
    <cfRule type="expression" dxfId="0" priority="5292" stopIfTrue="1">
      <formula>MOD(ROW(),2)=0</formula>
    </cfRule>
  </conditionalFormatting>
  <conditionalFormatting sqref="JUG7:JUP7 JYB7:JYD7 JUB7:JUE7 JVD7:JWL7 JUR7:JUV7">
    <cfRule type="expression" dxfId="0" priority="5286" stopIfTrue="1">
      <formula>MOD(ROW(),2)=0</formula>
    </cfRule>
  </conditionalFormatting>
  <conditionalFormatting sqref="KEC7:KEL7 KHX7:KHZ7 KDX7:KEA7 KEZ7:KGH7 KEN7:KER7">
    <cfRule type="expression" dxfId="0" priority="5280" stopIfTrue="1">
      <formula>MOD(ROW(),2)=0</formula>
    </cfRule>
  </conditionalFormatting>
  <conditionalFormatting sqref="KNY7:KOH7 KRT7:KRV7 KNT7:KNW7 KOV7:KQD7 KOJ7:KON7">
    <cfRule type="expression" dxfId="0" priority="5274" stopIfTrue="1">
      <formula>MOD(ROW(),2)=0</formula>
    </cfRule>
  </conditionalFormatting>
  <conditionalFormatting sqref="KXU7:KYD7 LBP7:LBR7 KXP7:KXS7 KYR7:KZZ7 KYF7:KYJ7">
    <cfRule type="expression" dxfId="0" priority="5268" stopIfTrue="1">
      <formula>MOD(ROW(),2)=0</formula>
    </cfRule>
  </conditionalFormatting>
  <conditionalFormatting sqref="LHQ7:LHZ7 LLL7:LLN7 LHL7:LHO7 LIN7:LJV7 LIB7:LIF7">
    <cfRule type="expression" dxfId="0" priority="5262" stopIfTrue="1">
      <formula>MOD(ROW(),2)=0</formula>
    </cfRule>
  </conditionalFormatting>
  <conditionalFormatting sqref="LRM7:LRV7 LVH7:LVJ7 LRH7:LRK7 LSJ7:LTR7 LRX7:LSB7">
    <cfRule type="expression" dxfId="0" priority="5256" stopIfTrue="1">
      <formula>MOD(ROW(),2)=0</formula>
    </cfRule>
  </conditionalFormatting>
  <conditionalFormatting sqref="MBI7:MBR7 MFD7:MFF7 MBD7:MBG7 MCF7:MDN7 MBT7:MBX7">
    <cfRule type="expression" dxfId="0" priority="5250" stopIfTrue="1">
      <formula>MOD(ROW(),2)=0</formula>
    </cfRule>
  </conditionalFormatting>
  <conditionalFormatting sqref="MLE7:MLN7 MOZ7:MPB7 MKZ7:MLC7 MMB7:MNJ7 MLP7:MLT7">
    <cfRule type="expression" dxfId="0" priority="5244" stopIfTrue="1">
      <formula>MOD(ROW(),2)=0</formula>
    </cfRule>
  </conditionalFormatting>
  <conditionalFormatting sqref="MVA7:MVJ7 MYV7:MYX7 MUV7:MUY7 MVX7:MXF7 MVL7:MVP7">
    <cfRule type="expression" dxfId="0" priority="5238" stopIfTrue="1">
      <formula>MOD(ROW(),2)=0</formula>
    </cfRule>
  </conditionalFormatting>
  <conditionalFormatting sqref="NEW7:NFF7 NIR7:NIT7 NER7:NEU7 NFT7:NHB7 NFH7:NFL7">
    <cfRule type="expression" dxfId="0" priority="5232" stopIfTrue="1">
      <formula>MOD(ROW(),2)=0</formula>
    </cfRule>
  </conditionalFormatting>
  <conditionalFormatting sqref="NOS7:NPB7 NSN7:NSP7 NON7:NOQ7 NPP7:NQX7 NPD7:NPH7">
    <cfRule type="expression" dxfId="0" priority="5226" stopIfTrue="1">
      <formula>MOD(ROW(),2)=0</formula>
    </cfRule>
  </conditionalFormatting>
  <conditionalFormatting sqref="NYO7:NYX7 OCJ7:OCL7 NYJ7:NYM7 NZL7:OAT7 NYZ7:NZD7">
    <cfRule type="expression" dxfId="0" priority="5220" stopIfTrue="1">
      <formula>MOD(ROW(),2)=0</formula>
    </cfRule>
  </conditionalFormatting>
  <conditionalFormatting sqref="OIK7:OIT7 OMF7:OMH7 OIF7:OII7 OJH7:OKP7 OIV7:OIZ7">
    <cfRule type="expression" dxfId="0" priority="5214" stopIfTrue="1">
      <formula>MOD(ROW(),2)=0</formula>
    </cfRule>
  </conditionalFormatting>
  <conditionalFormatting sqref="OSG7:OSP7 OWB7:OWD7 OSB7:OSE7 OTD7:OUL7 OSR7:OSV7">
    <cfRule type="expression" dxfId="0" priority="5208" stopIfTrue="1">
      <formula>MOD(ROW(),2)=0</formula>
    </cfRule>
  </conditionalFormatting>
  <conditionalFormatting sqref="PCC7:PCL7 PFX7:PFZ7 PBX7:PCA7 PCZ7:PEH7 PCN7:PCR7">
    <cfRule type="expression" dxfId="0" priority="5202" stopIfTrue="1">
      <formula>MOD(ROW(),2)=0</formula>
    </cfRule>
  </conditionalFormatting>
  <conditionalFormatting sqref="PLY7:PMH7 PPT7:PPV7 PLT7:PLW7 PMV7:POD7 PMJ7:PMN7">
    <cfRule type="expression" dxfId="0" priority="5196" stopIfTrue="1">
      <formula>MOD(ROW(),2)=0</formula>
    </cfRule>
  </conditionalFormatting>
  <conditionalFormatting sqref="PVU7:PWD7 PZP7:PZR7 PVP7:PVS7 PWR7:PXZ7 PWF7:PWJ7">
    <cfRule type="expression" dxfId="0" priority="5190" stopIfTrue="1">
      <formula>MOD(ROW(),2)=0</formula>
    </cfRule>
  </conditionalFormatting>
  <conditionalFormatting sqref="QFQ7:QFZ7 QJL7:QJN7 QFL7:QFO7 QGN7:QHV7 QGB7:QGF7">
    <cfRule type="expression" dxfId="0" priority="5184" stopIfTrue="1">
      <formula>MOD(ROW(),2)=0</formula>
    </cfRule>
  </conditionalFormatting>
  <conditionalFormatting sqref="QPM7:QPV7 QTH7:QTJ7 QPH7:QPK7 QQJ7:QRR7 QPX7:QQB7">
    <cfRule type="expression" dxfId="0" priority="5178" stopIfTrue="1">
      <formula>MOD(ROW(),2)=0</formula>
    </cfRule>
  </conditionalFormatting>
  <conditionalFormatting sqref="QZI7:QZR7 RDD7:RDF7 QZD7:QZG7 RAF7:RBN7 QZT7:QZX7">
    <cfRule type="expression" dxfId="0" priority="5172" stopIfTrue="1">
      <formula>MOD(ROW(),2)=0</formula>
    </cfRule>
  </conditionalFormatting>
  <conditionalFormatting sqref="RJE7:RJN7 RMZ7:RNB7 RIZ7:RJC7 RKB7:RLJ7 RJP7:RJT7">
    <cfRule type="expression" dxfId="0" priority="5166" stopIfTrue="1">
      <formula>MOD(ROW(),2)=0</formula>
    </cfRule>
  </conditionalFormatting>
  <conditionalFormatting sqref="RTA7:RTJ7 RWV7:RWX7 RSV7:RSY7 RTX7:RVF7 RTL7:RTP7">
    <cfRule type="expression" dxfId="0" priority="5160" stopIfTrue="1">
      <formula>MOD(ROW(),2)=0</formula>
    </cfRule>
  </conditionalFormatting>
  <conditionalFormatting sqref="SCW7:SDF7 SGR7:SGT7 SCR7:SCU7 SDT7:SFB7 SDH7:SDL7">
    <cfRule type="expression" dxfId="0" priority="5154" stopIfTrue="1">
      <formula>MOD(ROW(),2)=0</formula>
    </cfRule>
  </conditionalFormatting>
  <conditionalFormatting sqref="SMS7:SNB7 SQN7:SQP7 SMN7:SMQ7 SNP7:SOX7 SND7:SNH7">
    <cfRule type="expression" dxfId="0" priority="5148" stopIfTrue="1">
      <formula>MOD(ROW(),2)=0</formula>
    </cfRule>
  </conditionalFormatting>
  <conditionalFormatting sqref="SWO7:SWX7 TAJ7:TAL7 SWJ7:SWM7 SXL7:SYT7 SWZ7:SXD7">
    <cfRule type="expression" dxfId="0" priority="5142" stopIfTrue="1">
      <formula>MOD(ROW(),2)=0</formula>
    </cfRule>
  </conditionalFormatting>
  <conditionalFormatting sqref="TGK7:TGT7 TKF7:TKH7 TGF7:TGI7 THH7:TIP7 TGV7:TGZ7">
    <cfRule type="expression" dxfId="0" priority="5136" stopIfTrue="1">
      <formula>MOD(ROW(),2)=0</formula>
    </cfRule>
  </conditionalFormatting>
  <conditionalFormatting sqref="TQG7:TQP7 TUB7:TUD7 TQB7:TQE7 TRD7:TSL7 TQR7:TQV7">
    <cfRule type="expression" dxfId="0" priority="5130" stopIfTrue="1">
      <formula>MOD(ROW(),2)=0</formula>
    </cfRule>
  </conditionalFormatting>
  <conditionalFormatting sqref="UAC7:UAL7 UDX7:UDZ7 TZX7:UAA7 UAZ7:UCH7 UAN7:UAR7">
    <cfRule type="expression" dxfId="0" priority="5124" stopIfTrue="1">
      <formula>MOD(ROW(),2)=0</formula>
    </cfRule>
  </conditionalFormatting>
  <conditionalFormatting sqref="UJY7:UKH7 UNT7:UNV7 UJT7:UJW7 UKV7:UMD7 UKJ7:UKN7">
    <cfRule type="expression" dxfId="0" priority="5118" stopIfTrue="1">
      <formula>MOD(ROW(),2)=0</formula>
    </cfRule>
  </conditionalFormatting>
  <conditionalFormatting sqref="UTU7:UUD7 UXP7:UXR7 UTP7:UTS7 UUR7:UVZ7 UUF7:UUJ7">
    <cfRule type="expression" dxfId="0" priority="5112" stopIfTrue="1">
      <formula>MOD(ROW(),2)=0</formula>
    </cfRule>
  </conditionalFormatting>
  <conditionalFormatting sqref="VDQ7:VDZ7 VHL7:VHN7 VDL7:VDO7 VEN7:VFV7 VEB7:VEF7">
    <cfRule type="expression" dxfId="0" priority="5106" stopIfTrue="1">
      <formula>MOD(ROW(),2)=0</formula>
    </cfRule>
  </conditionalFormatting>
  <conditionalFormatting sqref="VNM7:VNV7 VRH7:VRJ7 VNH7:VNK7 VOJ7:VPR7 VNX7:VOB7">
    <cfRule type="expression" dxfId="0" priority="5100" stopIfTrue="1">
      <formula>MOD(ROW(),2)=0</formula>
    </cfRule>
  </conditionalFormatting>
  <conditionalFormatting sqref="VXI7:VXR7 WBD7:WBF7 VXD7:VXG7 VYF7:VZN7 VXT7:VXX7">
    <cfRule type="expression" dxfId="0" priority="5094" stopIfTrue="1">
      <formula>MOD(ROW(),2)=0</formula>
    </cfRule>
  </conditionalFormatting>
  <conditionalFormatting sqref="WHE7:WHN7 WKZ7:WLB7 WGZ7:WHC7 WIB7:WJJ7 WHP7:WHT7">
    <cfRule type="expression" dxfId="0" priority="5088" stopIfTrue="1">
      <formula>MOD(ROW(),2)=0</formula>
    </cfRule>
  </conditionalFormatting>
  <conditionalFormatting sqref="WRA7:WRJ7 WUV7:WUX7 WQV7:WQY7 WRX7:WTF7 WRL7:WRP7">
    <cfRule type="expression" dxfId="0" priority="5082" stopIfTrue="1">
      <formula>MOD(ROW(),2)=0</formula>
    </cfRule>
  </conditionalFormatting>
  <conditionalFormatting sqref="F8:G8 A8:B8 D8">
    <cfRule type="expression" dxfId="0" priority="5459" stopIfTrue="1">
      <formula>MOD(ROW(),2)=0</formula>
    </cfRule>
  </conditionalFormatting>
  <conditionalFormatting sqref="C8:C14 C19:C51">
    <cfRule type="expression" dxfId="0" priority="1890" stopIfTrue="1">
      <formula>MOD(ROW(),2)=0</formula>
    </cfRule>
  </conditionalFormatting>
  <conditionalFormatting sqref="J8:K8 I8:I9 M8">
    <cfRule type="expression" dxfId="0" priority="3935" stopIfTrue="1">
      <formula>MOD(ROW(),2)=0</formula>
    </cfRule>
  </conditionalFormatting>
  <conditionalFormatting sqref="EO8:EX8 IJ8:IL8 EJ8:EM8 FL8:GT8 EZ8:FD8">
    <cfRule type="expression" dxfId="0" priority="5453" stopIfTrue="1">
      <formula>MOD(ROW(),2)=0</formula>
    </cfRule>
  </conditionalFormatting>
  <conditionalFormatting sqref="OK8:OT8 SF8:SH8 OF8:OI8 PH8:QP8 OV8:OZ8">
    <cfRule type="expression" dxfId="0" priority="5447" stopIfTrue="1">
      <formula>MOD(ROW(),2)=0</formula>
    </cfRule>
  </conditionalFormatting>
  <conditionalFormatting sqref="YG8:YP8 ACB8:ACD8 YB8:YE8 ZD8:AAL8 YR8:YV8">
    <cfRule type="expression" dxfId="0" priority="5441" stopIfTrue="1">
      <formula>MOD(ROW(),2)=0</formula>
    </cfRule>
  </conditionalFormatting>
  <conditionalFormatting sqref="AIC8:AIL8 ALX8:ALZ8 AHX8:AIA8 AIZ8:AKH8 AIN8:AIR8">
    <cfRule type="expression" dxfId="0" priority="5435" stopIfTrue="1">
      <formula>MOD(ROW(),2)=0</formula>
    </cfRule>
  </conditionalFormatting>
  <conditionalFormatting sqref="ARY8:ASH8 AVT8:AVV8 ART8:ARW8 ASV8:AUD8 ASJ8:ASN8">
    <cfRule type="expression" dxfId="0" priority="5429" stopIfTrue="1">
      <formula>MOD(ROW(),2)=0</formula>
    </cfRule>
  </conditionalFormatting>
  <conditionalFormatting sqref="BBU8:BCD8 BFP8:BFR8 BBP8:BBS8 BCR8:BDZ8 BCF8:BCJ8">
    <cfRule type="expression" dxfId="0" priority="5423" stopIfTrue="1">
      <formula>MOD(ROW(),2)=0</formula>
    </cfRule>
  </conditionalFormatting>
  <conditionalFormatting sqref="BLQ8:BLZ8 BPL8:BPN8 BLL8:BLO8 BMN8:BNV8 BMB8:BMF8">
    <cfRule type="expression" dxfId="0" priority="5417" stopIfTrue="1">
      <formula>MOD(ROW(),2)=0</formula>
    </cfRule>
  </conditionalFormatting>
  <conditionalFormatting sqref="BVM8:BVV8 BZH8:BZJ8 BVH8:BVK8 BWJ8:BXR8 BVX8:BWB8">
    <cfRule type="expression" dxfId="0" priority="5411" stopIfTrue="1">
      <formula>MOD(ROW(),2)=0</formula>
    </cfRule>
  </conditionalFormatting>
  <conditionalFormatting sqref="CFI8:CFR8 CJD8:CJF8 CFD8:CFG8 CGF8:CHN8 CFT8:CFX8">
    <cfRule type="expression" dxfId="0" priority="5405" stopIfTrue="1">
      <formula>MOD(ROW(),2)=0</formula>
    </cfRule>
  </conditionalFormatting>
  <conditionalFormatting sqref="CPE8:CPN8 CSZ8:CTB8 COZ8:CPC8 CQB8:CRJ8 CPP8:CPT8">
    <cfRule type="expression" dxfId="0" priority="5399" stopIfTrue="1">
      <formula>MOD(ROW(),2)=0</formula>
    </cfRule>
  </conditionalFormatting>
  <conditionalFormatting sqref="CZA8:CZJ8 DCV8:DCX8 CYV8:CYY8 CZX8:DBF8 CZL8:CZP8">
    <cfRule type="expression" dxfId="0" priority="5393" stopIfTrue="1">
      <formula>MOD(ROW(),2)=0</formula>
    </cfRule>
  </conditionalFormatting>
  <conditionalFormatting sqref="DIW8:DJF8 DMR8:DMT8 DIR8:DIU8 DJT8:DLB8 DJH8:DJL8">
    <cfRule type="expression" dxfId="0" priority="5387" stopIfTrue="1">
      <formula>MOD(ROW(),2)=0</formula>
    </cfRule>
  </conditionalFormatting>
  <conditionalFormatting sqref="DSS8:DTB8 DWN8:DWP8 DSN8:DSQ8 DTP8:DUX8 DTD8:DTH8">
    <cfRule type="expression" dxfId="0" priority="5381" stopIfTrue="1">
      <formula>MOD(ROW(),2)=0</formula>
    </cfRule>
  </conditionalFormatting>
  <conditionalFormatting sqref="ECO8:ECX8 EGJ8:EGL8 ECJ8:ECM8 EDL8:EET8 ECZ8:EDD8">
    <cfRule type="expression" dxfId="0" priority="5375" stopIfTrue="1">
      <formula>MOD(ROW(),2)=0</formula>
    </cfRule>
  </conditionalFormatting>
  <conditionalFormatting sqref="EMK8:EMT8 EQF8:EQH8 EMF8:EMI8 ENH8:EOP8 EMV8:EMZ8">
    <cfRule type="expression" dxfId="0" priority="5369" stopIfTrue="1">
      <formula>MOD(ROW(),2)=0</formula>
    </cfRule>
  </conditionalFormatting>
  <conditionalFormatting sqref="EWG8:EWP8 FAB8:FAD8 EWB8:EWE8 EXD8:EYL8 EWR8:EWV8">
    <cfRule type="expression" dxfId="0" priority="5363" stopIfTrue="1">
      <formula>MOD(ROW(),2)=0</formula>
    </cfRule>
  </conditionalFormatting>
  <conditionalFormatting sqref="FGC8:FGL8 FJX8:FJZ8 FFX8:FGA8 FGZ8:FIH8 FGN8:FGR8">
    <cfRule type="expression" dxfId="0" priority="5357" stopIfTrue="1">
      <formula>MOD(ROW(),2)=0</formula>
    </cfRule>
  </conditionalFormatting>
  <conditionalFormatting sqref="FPY8:FQH8 FTT8:FTV8 FPT8:FPW8 FQV8:FSD8 FQJ8:FQN8">
    <cfRule type="expression" dxfId="0" priority="5351" stopIfTrue="1">
      <formula>MOD(ROW(),2)=0</formula>
    </cfRule>
  </conditionalFormatting>
  <conditionalFormatting sqref="FZU8:GAD8 GDP8:GDR8 FZP8:FZS8 GAR8:GBZ8 GAF8:GAJ8">
    <cfRule type="expression" dxfId="0" priority="5345" stopIfTrue="1">
      <formula>MOD(ROW(),2)=0</formula>
    </cfRule>
  </conditionalFormatting>
  <conditionalFormatting sqref="GJQ8:GJZ8 GNL8:GNN8 GJL8:GJO8 GKN8:GLV8 GKB8:GKF8">
    <cfRule type="expression" dxfId="0" priority="5339" stopIfTrue="1">
      <formula>MOD(ROW(),2)=0</formula>
    </cfRule>
  </conditionalFormatting>
  <conditionalFormatting sqref="GTM8:GTV8 GXH8:GXJ8 GTH8:GTK8 GUJ8:GVR8 GTX8:GUB8">
    <cfRule type="expression" dxfId="0" priority="5333" stopIfTrue="1">
      <formula>MOD(ROW(),2)=0</formula>
    </cfRule>
  </conditionalFormatting>
  <conditionalFormatting sqref="HDI8:HDR8 HHD8:HHF8 HDD8:HDG8 HEF8:HFN8 HDT8:HDX8">
    <cfRule type="expression" dxfId="0" priority="5327" stopIfTrue="1">
      <formula>MOD(ROW(),2)=0</formula>
    </cfRule>
  </conditionalFormatting>
  <conditionalFormatting sqref="HNE8:HNN8 HQZ8:HRB8 HMZ8:HNC8 HOB8:HPJ8 HNP8:HNT8">
    <cfRule type="expression" dxfId="0" priority="5321" stopIfTrue="1">
      <formula>MOD(ROW(),2)=0</formula>
    </cfRule>
  </conditionalFormatting>
  <conditionalFormatting sqref="HXA8:HXJ8 IAV8:IAX8 HWV8:HWY8 HXX8:HZF8 HXL8:HXP8">
    <cfRule type="expression" dxfId="0" priority="5315" stopIfTrue="1">
      <formula>MOD(ROW(),2)=0</formula>
    </cfRule>
  </conditionalFormatting>
  <conditionalFormatting sqref="IGW8:IHF8 IKR8:IKT8 IGR8:IGU8 IHT8:IJB8 IHH8:IHL8">
    <cfRule type="expression" dxfId="0" priority="5309" stopIfTrue="1">
      <formula>MOD(ROW(),2)=0</formula>
    </cfRule>
  </conditionalFormatting>
  <conditionalFormatting sqref="IQS8:IRB8 IUN8:IUP8 IQN8:IQQ8 IRP8:ISX8 IRD8:IRH8">
    <cfRule type="expression" dxfId="0" priority="5303" stopIfTrue="1">
      <formula>MOD(ROW(),2)=0</formula>
    </cfRule>
  </conditionalFormatting>
  <conditionalFormatting sqref="JAO8:JAX8 JEJ8:JEL8 JAJ8:JAM8 JBL8:JCT8 JAZ8:JBD8">
    <cfRule type="expression" dxfId="0" priority="5297" stopIfTrue="1">
      <formula>MOD(ROW(),2)=0</formula>
    </cfRule>
  </conditionalFormatting>
  <conditionalFormatting sqref="JKK8:JKT8 JOF8:JOH8 JKF8:JKI8 JLH8:JMP8 JKV8:JKZ8">
    <cfRule type="expression" dxfId="0" priority="5291" stopIfTrue="1">
      <formula>MOD(ROW(),2)=0</formula>
    </cfRule>
  </conditionalFormatting>
  <conditionalFormatting sqref="JUG8:JUP8 JYB8:JYD8 JUB8:JUE8 JVD8:JWL8 JUR8:JUV8">
    <cfRule type="expression" dxfId="0" priority="5285" stopIfTrue="1">
      <formula>MOD(ROW(),2)=0</formula>
    </cfRule>
  </conditionalFormatting>
  <conditionalFormatting sqref="KEC8:KEL8 KHX8:KHZ8 KDX8:KEA8 KEZ8:KGH8 KEN8:KER8">
    <cfRule type="expression" dxfId="0" priority="5279" stopIfTrue="1">
      <formula>MOD(ROW(),2)=0</formula>
    </cfRule>
  </conditionalFormatting>
  <conditionalFormatting sqref="KNY8:KOH8 KRT8:KRV8 KNT8:KNW8 KOV8:KQD8 KOJ8:KON8">
    <cfRule type="expression" dxfId="0" priority="5273" stopIfTrue="1">
      <formula>MOD(ROW(),2)=0</formula>
    </cfRule>
  </conditionalFormatting>
  <conditionalFormatting sqref="KXU8:KYD8 LBP8:LBR8 KXP8:KXS8 KYR8:KZZ8 KYF8:KYJ8">
    <cfRule type="expression" dxfId="0" priority="5267" stopIfTrue="1">
      <formula>MOD(ROW(),2)=0</formula>
    </cfRule>
  </conditionalFormatting>
  <conditionalFormatting sqref="LHQ8:LHZ8 LLL8:LLN8 LHL8:LHO8 LIN8:LJV8 LIB8:LIF8">
    <cfRule type="expression" dxfId="0" priority="5261" stopIfTrue="1">
      <formula>MOD(ROW(),2)=0</formula>
    </cfRule>
  </conditionalFormatting>
  <conditionalFormatting sqref="LRM8:LRV8 LVH8:LVJ8 LRH8:LRK8 LSJ8:LTR8 LRX8:LSB8">
    <cfRule type="expression" dxfId="0" priority="5255" stopIfTrue="1">
      <formula>MOD(ROW(),2)=0</formula>
    </cfRule>
  </conditionalFormatting>
  <conditionalFormatting sqref="MBI8:MBR8 MFD8:MFF8 MBD8:MBG8 MCF8:MDN8 MBT8:MBX8">
    <cfRule type="expression" dxfId="0" priority="5249" stopIfTrue="1">
      <formula>MOD(ROW(),2)=0</formula>
    </cfRule>
  </conditionalFormatting>
  <conditionalFormatting sqref="MLE8:MLN8 MOZ8:MPB8 MKZ8:MLC8 MMB8:MNJ8 MLP8:MLT8">
    <cfRule type="expression" dxfId="0" priority="5243" stopIfTrue="1">
      <formula>MOD(ROW(),2)=0</formula>
    </cfRule>
  </conditionalFormatting>
  <conditionalFormatting sqref="MVA8:MVJ8 MYV8:MYX8 MUV8:MUY8 MVX8:MXF8 MVL8:MVP8">
    <cfRule type="expression" dxfId="0" priority="5237" stopIfTrue="1">
      <formula>MOD(ROW(),2)=0</formula>
    </cfRule>
  </conditionalFormatting>
  <conditionalFormatting sqref="NEW8:NFF8 NIR8:NIT8 NER8:NEU8 NFT8:NHB8 NFH8:NFL8">
    <cfRule type="expression" dxfId="0" priority="5231" stopIfTrue="1">
      <formula>MOD(ROW(),2)=0</formula>
    </cfRule>
  </conditionalFormatting>
  <conditionalFormatting sqref="NOS8:NPB8 NSN8:NSP8 NON8:NOQ8 NPP8:NQX8 NPD8:NPH8">
    <cfRule type="expression" dxfId="0" priority="5225" stopIfTrue="1">
      <formula>MOD(ROW(),2)=0</formula>
    </cfRule>
  </conditionalFormatting>
  <conditionalFormatting sqref="NYO8:NYX8 OCJ8:OCL8 NYJ8:NYM8 NZL8:OAT8 NYZ8:NZD8">
    <cfRule type="expression" dxfId="0" priority="5219" stopIfTrue="1">
      <formula>MOD(ROW(),2)=0</formula>
    </cfRule>
  </conditionalFormatting>
  <conditionalFormatting sqref="OIK8:OIT8 OMF8:OMH8 OIF8:OII8 OJH8:OKP8 OIV8:OIZ8">
    <cfRule type="expression" dxfId="0" priority="5213" stopIfTrue="1">
      <formula>MOD(ROW(),2)=0</formula>
    </cfRule>
  </conditionalFormatting>
  <conditionalFormatting sqref="OSG8:OSP8 OWB8:OWD8 OSB8:OSE8 OTD8:OUL8 OSR8:OSV8">
    <cfRule type="expression" dxfId="0" priority="5207" stopIfTrue="1">
      <formula>MOD(ROW(),2)=0</formula>
    </cfRule>
  </conditionalFormatting>
  <conditionalFormatting sqref="PCC8:PCL8 PFX8:PFZ8 PBX8:PCA8 PCZ8:PEH8 PCN8:PCR8">
    <cfRule type="expression" dxfId="0" priority="5201" stopIfTrue="1">
      <formula>MOD(ROW(),2)=0</formula>
    </cfRule>
  </conditionalFormatting>
  <conditionalFormatting sqref="PLY8:PMH8 PPT8:PPV8 PLT8:PLW8 PMV8:POD8 PMJ8:PMN8">
    <cfRule type="expression" dxfId="0" priority="5195" stopIfTrue="1">
      <formula>MOD(ROW(),2)=0</formula>
    </cfRule>
  </conditionalFormatting>
  <conditionalFormatting sqref="PVU8:PWD8 PZP8:PZR8 PVP8:PVS8 PWR8:PXZ8 PWF8:PWJ8">
    <cfRule type="expression" dxfId="0" priority="5189" stopIfTrue="1">
      <formula>MOD(ROW(),2)=0</formula>
    </cfRule>
  </conditionalFormatting>
  <conditionalFormatting sqref="QFQ8:QFZ8 QJL8:QJN8 QFL8:QFO8 QGN8:QHV8 QGB8:QGF8">
    <cfRule type="expression" dxfId="0" priority="5183" stopIfTrue="1">
      <formula>MOD(ROW(),2)=0</formula>
    </cfRule>
  </conditionalFormatting>
  <conditionalFormatting sqref="QPM8:QPV8 QTH8:QTJ8 QPH8:QPK8 QQJ8:QRR8 QPX8:QQB8">
    <cfRule type="expression" dxfId="0" priority="5177" stopIfTrue="1">
      <formula>MOD(ROW(),2)=0</formula>
    </cfRule>
  </conditionalFormatting>
  <conditionalFormatting sqref="QZI8:QZR8 RDD8:RDF8 QZD8:QZG8 RAF8:RBN8 QZT8:QZX8">
    <cfRule type="expression" dxfId="0" priority="5171" stopIfTrue="1">
      <formula>MOD(ROW(),2)=0</formula>
    </cfRule>
  </conditionalFormatting>
  <conditionalFormatting sqref="RJE8:RJN8 RMZ8:RNB8 RIZ8:RJC8 RKB8:RLJ8 RJP8:RJT8">
    <cfRule type="expression" dxfId="0" priority="5165" stopIfTrue="1">
      <formula>MOD(ROW(),2)=0</formula>
    </cfRule>
  </conditionalFormatting>
  <conditionalFormatting sqref="RTA8:RTJ8 RWV8:RWX8 RSV8:RSY8 RTX8:RVF8 RTL8:RTP8">
    <cfRule type="expression" dxfId="0" priority="5159" stopIfTrue="1">
      <formula>MOD(ROW(),2)=0</formula>
    </cfRule>
  </conditionalFormatting>
  <conditionalFormatting sqref="SCW8:SDF8 SGR8:SGT8 SCR8:SCU8 SDT8:SFB8 SDH8:SDL8">
    <cfRule type="expression" dxfId="0" priority="5153" stopIfTrue="1">
      <formula>MOD(ROW(),2)=0</formula>
    </cfRule>
  </conditionalFormatting>
  <conditionalFormatting sqref="SMS8:SNB8 SQN8:SQP8 SMN8:SMQ8 SNP8:SOX8 SND8:SNH8">
    <cfRule type="expression" dxfId="0" priority="5147" stopIfTrue="1">
      <formula>MOD(ROW(),2)=0</formula>
    </cfRule>
  </conditionalFormatting>
  <conditionalFormatting sqref="SWO8:SWX8 TAJ8:TAL8 SWJ8:SWM8 SXL8:SYT8 SWZ8:SXD8">
    <cfRule type="expression" dxfId="0" priority="5141" stopIfTrue="1">
      <formula>MOD(ROW(),2)=0</formula>
    </cfRule>
  </conditionalFormatting>
  <conditionalFormatting sqref="TGK8:TGT8 TKF8:TKH8 TGF8:TGI8 THH8:TIP8 TGV8:TGZ8">
    <cfRule type="expression" dxfId="0" priority="5135" stopIfTrue="1">
      <formula>MOD(ROW(),2)=0</formula>
    </cfRule>
  </conditionalFormatting>
  <conditionalFormatting sqref="TQG8:TQP8 TUB8:TUD8 TQB8:TQE8 TRD8:TSL8 TQR8:TQV8">
    <cfRule type="expression" dxfId="0" priority="5129" stopIfTrue="1">
      <formula>MOD(ROW(),2)=0</formula>
    </cfRule>
  </conditionalFormatting>
  <conditionalFormatting sqref="UAC8:UAL8 UDX8:UDZ8 TZX8:UAA8 UAZ8:UCH8 UAN8:UAR8">
    <cfRule type="expression" dxfId="0" priority="5123" stopIfTrue="1">
      <formula>MOD(ROW(),2)=0</formula>
    </cfRule>
  </conditionalFormatting>
  <conditionalFormatting sqref="UJY8:UKH8 UNT8:UNV8 UJT8:UJW8 UKV8:UMD8 UKJ8:UKN8">
    <cfRule type="expression" dxfId="0" priority="5117" stopIfTrue="1">
      <formula>MOD(ROW(),2)=0</formula>
    </cfRule>
  </conditionalFormatting>
  <conditionalFormatting sqref="UTU8:UUD8 UXP8:UXR8 UTP8:UTS8 UUR8:UVZ8 UUF8:UUJ8">
    <cfRule type="expression" dxfId="0" priority="5111" stopIfTrue="1">
      <formula>MOD(ROW(),2)=0</formula>
    </cfRule>
  </conditionalFormatting>
  <conditionalFormatting sqref="VDQ8:VDZ8 VHL8:VHN8 VDL8:VDO8 VEN8:VFV8 VEB8:VEF8">
    <cfRule type="expression" dxfId="0" priority="5105" stopIfTrue="1">
      <formula>MOD(ROW(),2)=0</formula>
    </cfRule>
  </conditionalFormatting>
  <conditionalFormatting sqref="VNM8:VNV8 VRH8:VRJ8 VNH8:VNK8 VOJ8:VPR8 VNX8:VOB8">
    <cfRule type="expression" dxfId="0" priority="5099" stopIfTrue="1">
      <formula>MOD(ROW(),2)=0</formula>
    </cfRule>
  </conditionalFormatting>
  <conditionalFormatting sqref="VXI8:VXR8 WBD8:WBF8 VXD8:VXG8 VYF8:VZN8 VXT8:VXX8">
    <cfRule type="expression" dxfId="0" priority="5093" stopIfTrue="1">
      <formula>MOD(ROW(),2)=0</formula>
    </cfRule>
  </conditionalFormatting>
  <conditionalFormatting sqref="WHE8:WHN8 WKZ8:WLB8 WGZ8:WHC8 WIB8:WJJ8 WHP8:WHT8">
    <cfRule type="expression" dxfId="0" priority="5087" stopIfTrue="1">
      <formula>MOD(ROW(),2)=0</formula>
    </cfRule>
  </conditionalFormatting>
  <conditionalFormatting sqref="WRA8:WRJ8 WUV8:WUX8 WQV8:WQY8 WRX8:WTF8 WRL8:WRP8">
    <cfRule type="expression" dxfId="0" priority="5081" stopIfTrue="1">
      <formula>MOD(ROW(),2)=0</formula>
    </cfRule>
  </conditionalFormatting>
  <conditionalFormatting sqref="F9 A9:B9 D9">
    <cfRule type="expression" dxfId="0" priority="5458" stopIfTrue="1">
      <formula>MOD(ROW(),2)=0</formula>
    </cfRule>
  </conditionalFormatting>
  <conditionalFormatting sqref="J9:K9 M9">
    <cfRule type="expression" dxfId="0" priority="3934" stopIfTrue="1">
      <formula>MOD(ROW(),2)=0</formula>
    </cfRule>
  </conditionalFormatting>
  <conditionalFormatting sqref="EO9:EX9 IJ9:IL9 EJ9:EM9 FL9:GT9 EZ9:FD9">
    <cfRule type="expression" dxfId="0" priority="5452" stopIfTrue="1">
      <formula>MOD(ROW(),2)=0</formula>
    </cfRule>
  </conditionalFormatting>
  <conditionalFormatting sqref="OK9:OT9 SF9:SH9 OF9:OI9 PH9:QP9 OV9:OZ9">
    <cfRule type="expression" dxfId="0" priority="5446" stopIfTrue="1">
      <formula>MOD(ROW(),2)=0</formula>
    </cfRule>
  </conditionalFormatting>
  <conditionalFormatting sqref="YG9:YP9 ACB9:ACD9 YB9:YE9 ZD9:AAL9 YR9:YV9">
    <cfRule type="expression" dxfId="0" priority="5440" stopIfTrue="1">
      <formula>MOD(ROW(),2)=0</formula>
    </cfRule>
  </conditionalFormatting>
  <conditionalFormatting sqref="AIC9:AIL9 ALX9:ALZ9 AHX9:AIA9 AIZ9:AKH9 AIN9:AIR9">
    <cfRule type="expression" dxfId="0" priority="5434" stopIfTrue="1">
      <formula>MOD(ROW(),2)=0</formula>
    </cfRule>
  </conditionalFormatting>
  <conditionalFormatting sqref="ARY9:ASH9 AVT9:AVV9 ART9:ARW9 ASV9:AUD9 ASJ9:ASN9">
    <cfRule type="expression" dxfId="0" priority="5428" stopIfTrue="1">
      <formula>MOD(ROW(),2)=0</formula>
    </cfRule>
  </conditionalFormatting>
  <conditionalFormatting sqref="BBU9:BCD9 BFP9:BFR9 BBP9:BBS9 BCR9:BDZ9 BCF9:BCJ9">
    <cfRule type="expression" dxfId="0" priority="5422" stopIfTrue="1">
      <formula>MOD(ROW(),2)=0</formula>
    </cfRule>
  </conditionalFormatting>
  <conditionalFormatting sqref="BLQ9:BLZ9 BPL9:BPN9 BLL9:BLO9 BMN9:BNV9 BMB9:BMF9">
    <cfRule type="expression" dxfId="0" priority="5416" stopIfTrue="1">
      <formula>MOD(ROW(),2)=0</formula>
    </cfRule>
  </conditionalFormatting>
  <conditionalFormatting sqref="BVM9:BVV9 BZH9:BZJ9 BVH9:BVK9 BWJ9:BXR9 BVX9:BWB9">
    <cfRule type="expression" dxfId="0" priority="5410" stopIfTrue="1">
      <formula>MOD(ROW(),2)=0</formula>
    </cfRule>
  </conditionalFormatting>
  <conditionalFormatting sqref="CFI9:CFR9 CJD9:CJF9 CFD9:CFG9 CGF9:CHN9 CFT9:CFX9">
    <cfRule type="expression" dxfId="0" priority="5404" stopIfTrue="1">
      <formula>MOD(ROW(),2)=0</formula>
    </cfRule>
  </conditionalFormatting>
  <conditionalFormatting sqref="CPE9:CPN9 CSZ9:CTB9 COZ9:CPC9 CQB9:CRJ9 CPP9:CPT9">
    <cfRule type="expression" dxfId="0" priority="5398" stopIfTrue="1">
      <formula>MOD(ROW(),2)=0</formula>
    </cfRule>
  </conditionalFormatting>
  <conditionalFormatting sqref="CZA9:CZJ9 DCV9:DCX9 CYV9:CYY9 CZX9:DBF9 CZL9:CZP9">
    <cfRule type="expression" dxfId="0" priority="5392" stopIfTrue="1">
      <formula>MOD(ROW(),2)=0</formula>
    </cfRule>
  </conditionalFormatting>
  <conditionalFormatting sqref="DIW9:DJF9 DMR9:DMT9 DIR9:DIU9 DJT9:DLB9 DJH9:DJL9">
    <cfRule type="expression" dxfId="0" priority="5386" stopIfTrue="1">
      <formula>MOD(ROW(),2)=0</formula>
    </cfRule>
  </conditionalFormatting>
  <conditionalFormatting sqref="DSS9:DTB9 DWN9:DWP9 DSN9:DSQ9 DTP9:DUX9 DTD9:DTH9">
    <cfRule type="expression" dxfId="0" priority="5380" stopIfTrue="1">
      <formula>MOD(ROW(),2)=0</formula>
    </cfRule>
  </conditionalFormatting>
  <conditionalFormatting sqref="ECO9:ECX9 EGJ9:EGL9 ECJ9:ECM9 EDL9:EET9 ECZ9:EDD9">
    <cfRule type="expression" dxfId="0" priority="5374" stopIfTrue="1">
      <formula>MOD(ROW(),2)=0</formula>
    </cfRule>
  </conditionalFormatting>
  <conditionalFormatting sqref="EMK9:EMT9 EQF9:EQH9 EMF9:EMI9 ENH9:EOP9 EMV9:EMZ9">
    <cfRule type="expression" dxfId="0" priority="5368" stopIfTrue="1">
      <formula>MOD(ROW(),2)=0</formula>
    </cfRule>
  </conditionalFormatting>
  <conditionalFormatting sqref="EWG9:EWP9 FAB9:FAD9 EWB9:EWE9 EXD9:EYL9 EWR9:EWV9">
    <cfRule type="expression" dxfId="0" priority="5362" stopIfTrue="1">
      <formula>MOD(ROW(),2)=0</formula>
    </cfRule>
  </conditionalFormatting>
  <conditionalFormatting sqref="FGC9:FGL9 FJX9:FJZ9 FFX9:FGA9 FGZ9:FIH9 FGN9:FGR9">
    <cfRule type="expression" dxfId="0" priority="5356" stopIfTrue="1">
      <formula>MOD(ROW(),2)=0</formula>
    </cfRule>
  </conditionalFormatting>
  <conditionalFormatting sqref="FPY9:FQH9 FTT9:FTV9 FPT9:FPW9 FQV9:FSD9 FQJ9:FQN9">
    <cfRule type="expression" dxfId="0" priority="5350" stopIfTrue="1">
      <formula>MOD(ROW(),2)=0</formula>
    </cfRule>
  </conditionalFormatting>
  <conditionalFormatting sqref="FZU9:GAD9 GDP9:GDR9 FZP9:FZS9 GAR9:GBZ9 GAF9:GAJ9">
    <cfRule type="expression" dxfId="0" priority="5344" stopIfTrue="1">
      <formula>MOD(ROW(),2)=0</formula>
    </cfRule>
  </conditionalFormatting>
  <conditionalFormatting sqref="GJQ9:GJZ9 GNL9:GNN9 GJL9:GJO9 GKN9:GLV9 GKB9:GKF9">
    <cfRule type="expression" dxfId="0" priority="5338" stopIfTrue="1">
      <formula>MOD(ROW(),2)=0</formula>
    </cfRule>
  </conditionalFormatting>
  <conditionalFormatting sqref="GTM9:GTV9 GXH9:GXJ9 GTH9:GTK9 GUJ9:GVR9 GTX9:GUB9">
    <cfRule type="expression" dxfId="0" priority="5332" stopIfTrue="1">
      <formula>MOD(ROW(),2)=0</formula>
    </cfRule>
  </conditionalFormatting>
  <conditionalFormatting sqref="HDI9:HDR9 HHD9:HHF9 HDD9:HDG9 HEF9:HFN9 HDT9:HDX9">
    <cfRule type="expression" dxfId="0" priority="5326" stopIfTrue="1">
      <formula>MOD(ROW(),2)=0</formula>
    </cfRule>
  </conditionalFormatting>
  <conditionalFormatting sqref="HNE9:HNN9 HQZ9:HRB9 HMZ9:HNC9 HOB9:HPJ9 HNP9:HNT9">
    <cfRule type="expression" dxfId="0" priority="5320" stopIfTrue="1">
      <formula>MOD(ROW(),2)=0</formula>
    </cfRule>
  </conditionalFormatting>
  <conditionalFormatting sqref="HXA9:HXJ9 IAV9:IAX9 HWV9:HWY9 HXX9:HZF9 HXL9:HXP9">
    <cfRule type="expression" dxfId="0" priority="5314" stopIfTrue="1">
      <formula>MOD(ROW(),2)=0</formula>
    </cfRule>
  </conditionalFormatting>
  <conditionalFormatting sqref="IGW9:IHF9 IKR9:IKT9 IGR9:IGU9 IHT9:IJB9 IHH9:IHL9">
    <cfRule type="expression" dxfId="0" priority="5308" stopIfTrue="1">
      <formula>MOD(ROW(),2)=0</formula>
    </cfRule>
  </conditionalFormatting>
  <conditionalFormatting sqref="IQS9:IRB9 IUN9:IUP9 IQN9:IQQ9 IRP9:ISX9 IRD9:IRH9">
    <cfRule type="expression" dxfId="0" priority="5302" stopIfTrue="1">
      <formula>MOD(ROW(),2)=0</formula>
    </cfRule>
  </conditionalFormatting>
  <conditionalFormatting sqref="JAO9:JAX9 JEJ9:JEL9 JAJ9:JAM9 JBL9:JCT9 JAZ9:JBD9">
    <cfRule type="expression" dxfId="0" priority="5296" stopIfTrue="1">
      <formula>MOD(ROW(),2)=0</formula>
    </cfRule>
  </conditionalFormatting>
  <conditionalFormatting sqref="JKK9:JKT9 JOF9:JOH9 JKF9:JKI9 JLH9:JMP9 JKV9:JKZ9">
    <cfRule type="expression" dxfId="0" priority="5290" stopIfTrue="1">
      <formula>MOD(ROW(),2)=0</formula>
    </cfRule>
  </conditionalFormatting>
  <conditionalFormatting sqref="JUG9:JUP9 JYB9:JYD9 JUB9:JUE9 JVD9:JWL9 JUR9:JUV9">
    <cfRule type="expression" dxfId="0" priority="5284" stopIfTrue="1">
      <formula>MOD(ROW(),2)=0</formula>
    </cfRule>
  </conditionalFormatting>
  <conditionalFormatting sqref="KEC9:KEL9 KHX9:KHZ9 KDX9:KEA9 KEZ9:KGH9 KEN9:KER9">
    <cfRule type="expression" dxfId="0" priority="5278" stopIfTrue="1">
      <formula>MOD(ROW(),2)=0</formula>
    </cfRule>
  </conditionalFormatting>
  <conditionalFormatting sqref="KNY9:KOH9 KRT9:KRV9 KNT9:KNW9 KOV9:KQD9 KOJ9:KON9">
    <cfRule type="expression" dxfId="0" priority="5272" stopIfTrue="1">
      <formula>MOD(ROW(),2)=0</formula>
    </cfRule>
  </conditionalFormatting>
  <conditionalFormatting sqref="KXU9:KYD9 LBP9:LBR9 KXP9:KXS9 KYR9:KZZ9 KYF9:KYJ9">
    <cfRule type="expression" dxfId="0" priority="5266" stopIfTrue="1">
      <formula>MOD(ROW(),2)=0</formula>
    </cfRule>
  </conditionalFormatting>
  <conditionalFormatting sqref="LHQ9:LHZ9 LLL9:LLN9 LHL9:LHO9 LIN9:LJV9 LIB9:LIF9">
    <cfRule type="expression" dxfId="0" priority="5260" stopIfTrue="1">
      <formula>MOD(ROW(),2)=0</formula>
    </cfRule>
  </conditionalFormatting>
  <conditionalFormatting sqref="LRM9:LRV9 LVH9:LVJ9 LRH9:LRK9 LSJ9:LTR9 LRX9:LSB9">
    <cfRule type="expression" dxfId="0" priority="5254" stopIfTrue="1">
      <formula>MOD(ROW(),2)=0</formula>
    </cfRule>
  </conditionalFormatting>
  <conditionalFormatting sqref="MBI9:MBR9 MFD9:MFF9 MBD9:MBG9 MCF9:MDN9 MBT9:MBX9">
    <cfRule type="expression" dxfId="0" priority="5248" stopIfTrue="1">
      <formula>MOD(ROW(),2)=0</formula>
    </cfRule>
  </conditionalFormatting>
  <conditionalFormatting sqref="MLE9:MLN9 MOZ9:MPB9 MKZ9:MLC9 MMB9:MNJ9 MLP9:MLT9">
    <cfRule type="expression" dxfId="0" priority="5242" stopIfTrue="1">
      <formula>MOD(ROW(),2)=0</formula>
    </cfRule>
  </conditionalFormatting>
  <conditionalFormatting sqref="MVA9:MVJ9 MYV9:MYX9 MUV9:MUY9 MVX9:MXF9 MVL9:MVP9">
    <cfRule type="expression" dxfId="0" priority="5236" stopIfTrue="1">
      <formula>MOD(ROW(),2)=0</formula>
    </cfRule>
  </conditionalFormatting>
  <conditionalFormatting sqref="NEW9:NFF9 NIR9:NIT9 NER9:NEU9 NFT9:NHB9 NFH9:NFL9">
    <cfRule type="expression" dxfId="0" priority="5230" stopIfTrue="1">
      <formula>MOD(ROW(),2)=0</formula>
    </cfRule>
  </conditionalFormatting>
  <conditionalFormatting sqref="NOS9:NPB9 NSN9:NSP9 NON9:NOQ9 NPP9:NQX9 NPD9:NPH9">
    <cfRule type="expression" dxfId="0" priority="5224" stopIfTrue="1">
      <formula>MOD(ROW(),2)=0</formula>
    </cfRule>
  </conditionalFormatting>
  <conditionalFormatting sqref="NYO9:NYX9 OCJ9:OCL9 NYJ9:NYM9 NZL9:OAT9 NYZ9:NZD9">
    <cfRule type="expression" dxfId="0" priority="5218" stopIfTrue="1">
      <formula>MOD(ROW(),2)=0</formula>
    </cfRule>
  </conditionalFormatting>
  <conditionalFormatting sqref="OIK9:OIT9 OMF9:OMH9 OIF9:OII9 OJH9:OKP9 OIV9:OIZ9">
    <cfRule type="expression" dxfId="0" priority="5212" stopIfTrue="1">
      <formula>MOD(ROW(),2)=0</formula>
    </cfRule>
  </conditionalFormatting>
  <conditionalFormatting sqref="OSG9:OSP9 OWB9:OWD9 OSB9:OSE9 OTD9:OUL9 OSR9:OSV9">
    <cfRule type="expression" dxfId="0" priority="5206" stopIfTrue="1">
      <formula>MOD(ROW(),2)=0</formula>
    </cfRule>
  </conditionalFormatting>
  <conditionalFormatting sqref="PCC9:PCL9 PFX9:PFZ9 PBX9:PCA9 PCZ9:PEH9 PCN9:PCR9">
    <cfRule type="expression" dxfId="0" priority="5200" stopIfTrue="1">
      <formula>MOD(ROW(),2)=0</formula>
    </cfRule>
  </conditionalFormatting>
  <conditionalFormatting sqref="PLY9:PMH9 PPT9:PPV9 PLT9:PLW9 PMV9:POD9 PMJ9:PMN9">
    <cfRule type="expression" dxfId="0" priority="5194" stopIfTrue="1">
      <formula>MOD(ROW(),2)=0</formula>
    </cfRule>
  </conditionalFormatting>
  <conditionalFormatting sqref="PVU9:PWD9 PZP9:PZR9 PVP9:PVS9 PWR9:PXZ9 PWF9:PWJ9">
    <cfRule type="expression" dxfId="0" priority="5188" stopIfTrue="1">
      <formula>MOD(ROW(),2)=0</formula>
    </cfRule>
  </conditionalFormatting>
  <conditionalFormatting sqref="QFQ9:QFZ9 QJL9:QJN9 QFL9:QFO9 QGN9:QHV9 QGB9:QGF9">
    <cfRule type="expression" dxfId="0" priority="5182" stopIfTrue="1">
      <formula>MOD(ROW(),2)=0</formula>
    </cfRule>
  </conditionalFormatting>
  <conditionalFormatting sqref="QPM9:QPV9 QTH9:QTJ9 QPH9:QPK9 QQJ9:QRR9 QPX9:QQB9">
    <cfRule type="expression" dxfId="0" priority="5176" stopIfTrue="1">
      <formula>MOD(ROW(),2)=0</formula>
    </cfRule>
  </conditionalFormatting>
  <conditionalFormatting sqref="QZI9:QZR9 RDD9:RDF9 QZD9:QZG9 RAF9:RBN9 QZT9:QZX9">
    <cfRule type="expression" dxfId="0" priority="5170" stopIfTrue="1">
      <formula>MOD(ROW(),2)=0</formula>
    </cfRule>
  </conditionalFormatting>
  <conditionalFormatting sqref="RJE9:RJN9 RMZ9:RNB9 RIZ9:RJC9 RKB9:RLJ9 RJP9:RJT9">
    <cfRule type="expression" dxfId="0" priority="5164" stopIfTrue="1">
      <formula>MOD(ROW(),2)=0</formula>
    </cfRule>
  </conditionalFormatting>
  <conditionalFormatting sqref="RTA9:RTJ9 RWV9:RWX9 RSV9:RSY9 RTX9:RVF9 RTL9:RTP9">
    <cfRule type="expression" dxfId="0" priority="5158" stopIfTrue="1">
      <formula>MOD(ROW(),2)=0</formula>
    </cfRule>
  </conditionalFormatting>
  <conditionalFormatting sqref="SCW9:SDF9 SGR9:SGT9 SCR9:SCU9 SDT9:SFB9 SDH9:SDL9">
    <cfRule type="expression" dxfId="0" priority="5152" stopIfTrue="1">
      <formula>MOD(ROW(),2)=0</formula>
    </cfRule>
  </conditionalFormatting>
  <conditionalFormatting sqref="SMS9:SNB9 SQN9:SQP9 SMN9:SMQ9 SNP9:SOX9 SND9:SNH9">
    <cfRule type="expression" dxfId="0" priority="5146" stopIfTrue="1">
      <formula>MOD(ROW(),2)=0</formula>
    </cfRule>
  </conditionalFormatting>
  <conditionalFormatting sqref="SWO9:SWX9 TAJ9:TAL9 SWJ9:SWM9 SXL9:SYT9 SWZ9:SXD9">
    <cfRule type="expression" dxfId="0" priority="5140" stopIfTrue="1">
      <formula>MOD(ROW(),2)=0</formula>
    </cfRule>
  </conditionalFormatting>
  <conditionalFormatting sqref="TGK9:TGT9 TKF9:TKH9 TGF9:TGI9 THH9:TIP9 TGV9:TGZ9">
    <cfRule type="expression" dxfId="0" priority="5134" stopIfTrue="1">
      <formula>MOD(ROW(),2)=0</formula>
    </cfRule>
  </conditionalFormatting>
  <conditionalFormatting sqref="TQG9:TQP9 TUB9:TUD9 TQB9:TQE9 TRD9:TSL9 TQR9:TQV9">
    <cfRule type="expression" dxfId="0" priority="5128" stopIfTrue="1">
      <formula>MOD(ROW(),2)=0</formula>
    </cfRule>
  </conditionalFormatting>
  <conditionalFormatting sqref="UAC9:UAL9 UDX9:UDZ9 TZX9:UAA9 UAZ9:UCH9 UAN9:UAR9">
    <cfRule type="expression" dxfId="0" priority="5122" stopIfTrue="1">
      <formula>MOD(ROW(),2)=0</formula>
    </cfRule>
  </conditionalFormatting>
  <conditionalFormatting sqref="UJY9:UKH9 UNT9:UNV9 UJT9:UJW9 UKV9:UMD9 UKJ9:UKN9">
    <cfRule type="expression" dxfId="0" priority="5116" stopIfTrue="1">
      <formula>MOD(ROW(),2)=0</formula>
    </cfRule>
  </conditionalFormatting>
  <conditionalFormatting sqref="UTU9:UUD9 UXP9:UXR9 UTP9:UTS9 UUR9:UVZ9 UUF9:UUJ9">
    <cfRule type="expression" dxfId="0" priority="5110" stopIfTrue="1">
      <formula>MOD(ROW(),2)=0</formula>
    </cfRule>
  </conditionalFormatting>
  <conditionalFormatting sqref="VDQ9:VDZ9 VHL9:VHN9 VDL9:VDO9 VEN9:VFV9 VEB9:VEF9">
    <cfRule type="expression" dxfId="0" priority="5104" stopIfTrue="1">
      <formula>MOD(ROW(),2)=0</formula>
    </cfRule>
  </conditionalFormatting>
  <conditionalFormatting sqref="VNM9:VNV9 VRH9:VRJ9 VNH9:VNK9 VOJ9:VPR9 VNX9:VOB9">
    <cfRule type="expression" dxfId="0" priority="5098" stopIfTrue="1">
      <formula>MOD(ROW(),2)=0</formula>
    </cfRule>
  </conditionalFormatting>
  <conditionalFormatting sqref="VXI9:VXR9 WBD9:WBF9 VXD9:VXG9 VYF9:VZN9 VXT9:VXX9">
    <cfRule type="expression" dxfId="0" priority="5092" stopIfTrue="1">
      <formula>MOD(ROW(),2)=0</formula>
    </cfRule>
  </conditionalFormatting>
  <conditionalFormatting sqref="WHE9:WHN9 WKZ9:WLB9 WGZ9:WHC9 WIB9:WJJ9 WHP9:WHT9">
    <cfRule type="expression" dxfId="0" priority="5086" stopIfTrue="1">
      <formula>MOD(ROW(),2)=0</formula>
    </cfRule>
  </conditionalFormatting>
  <conditionalFormatting sqref="WRA9:WRJ9 WUV9:WUX9 WQV9:WQY9 WRX9:WTF9 WRL9:WRP9">
    <cfRule type="expression" dxfId="0" priority="5080" stopIfTrue="1">
      <formula>MOD(ROW(),2)=0</formula>
    </cfRule>
  </conditionalFormatting>
  <conditionalFormatting sqref="F10 D10 A10:B10 A12">
    <cfRule type="expression" dxfId="0" priority="5457" stopIfTrue="1">
      <formula>MOD(ROW(),2)=0</formula>
    </cfRule>
  </conditionalFormatting>
  <conditionalFormatting sqref="I10 L10">
    <cfRule type="expression" dxfId="0" priority="858" stopIfTrue="1">
      <formula>MOD(ROW(),2)=0</formula>
    </cfRule>
  </conditionalFormatting>
  <conditionalFormatting sqref="EO10:EX10 IJ10:IL10 EJ10:EM10 FL10:GT10 EZ10:FD10">
    <cfRule type="expression" dxfId="0" priority="5451" stopIfTrue="1">
      <formula>MOD(ROW(),2)=0</formula>
    </cfRule>
  </conditionalFormatting>
  <conditionalFormatting sqref="OK10:OT10 SF10:SH10 OF10:OI10 PH10:QP10 OV10:OZ10">
    <cfRule type="expression" dxfId="0" priority="5445" stopIfTrue="1">
      <formula>MOD(ROW(),2)=0</formula>
    </cfRule>
  </conditionalFormatting>
  <conditionalFormatting sqref="YG10:YP10 ACB10:ACD10 YB10:YE10 ZD10:AAL10 YR10:YV10">
    <cfRule type="expression" dxfId="0" priority="5439" stopIfTrue="1">
      <formula>MOD(ROW(),2)=0</formula>
    </cfRule>
  </conditionalFormatting>
  <conditionalFormatting sqref="AIC10:AIL10 ALX10:ALZ10 AHX10:AIA10 AIZ10:AKH10 AIN10:AIR10">
    <cfRule type="expression" dxfId="0" priority="5433" stopIfTrue="1">
      <formula>MOD(ROW(),2)=0</formula>
    </cfRule>
  </conditionalFormatting>
  <conditionalFormatting sqref="ARY10:ASH10 AVT10:AVV10 ART10:ARW10 ASV10:AUD10 ASJ10:ASN10">
    <cfRule type="expression" dxfId="0" priority="5427" stopIfTrue="1">
      <formula>MOD(ROW(),2)=0</formula>
    </cfRule>
  </conditionalFormatting>
  <conditionalFormatting sqref="BBU10:BCD10 BFP10:BFR10 BBP10:BBS10 BCR10:BDZ10 BCF10:BCJ10">
    <cfRule type="expression" dxfId="0" priority="5421" stopIfTrue="1">
      <formula>MOD(ROW(),2)=0</formula>
    </cfRule>
  </conditionalFormatting>
  <conditionalFormatting sqref="BLQ10:BLZ10 BPL10:BPN10 BLL10:BLO10 BMN10:BNV10 BMB10:BMF10">
    <cfRule type="expression" dxfId="0" priority="5415" stopIfTrue="1">
      <formula>MOD(ROW(),2)=0</formula>
    </cfRule>
  </conditionalFormatting>
  <conditionalFormatting sqref="BVM10:BVV10 BZH10:BZJ10 BVH10:BVK10 BWJ10:BXR10 BVX10:BWB10">
    <cfRule type="expression" dxfId="0" priority="5409" stopIfTrue="1">
      <formula>MOD(ROW(),2)=0</formula>
    </cfRule>
  </conditionalFormatting>
  <conditionalFormatting sqref="CFI10:CFR10 CJD10:CJF10 CFD10:CFG10 CGF10:CHN10 CFT10:CFX10">
    <cfRule type="expression" dxfId="0" priority="5403" stopIfTrue="1">
      <formula>MOD(ROW(),2)=0</formula>
    </cfRule>
  </conditionalFormatting>
  <conditionalFormatting sqref="CPE10:CPN10 CSZ10:CTB10 COZ10:CPC10 CQB10:CRJ10 CPP10:CPT10">
    <cfRule type="expression" dxfId="0" priority="5397" stopIfTrue="1">
      <formula>MOD(ROW(),2)=0</formula>
    </cfRule>
  </conditionalFormatting>
  <conditionalFormatting sqref="CZA10:CZJ10 DCV10:DCX10 CYV10:CYY10 CZX10:DBF10 CZL10:CZP10">
    <cfRule type="expression" dxfId="0" priority="5391" stopIfTrue="1">
      <formula>MOD(ROW(),2)=0</formula>
    </cfRule>
  </conditionalFormatting>
  <conditionalFormatting sqref="DIW10:DJF10 DMR10:DMT10 DIR10:DIU10 DJT10:DLB10 DJH10:DJL10">
    <cfRule type="expression" dxfId="0" priority="5385" stopIfTrue="1">
      <formula>MOD(ROW(),2)=0</formula>
    </cfRule>
  </conditionalFormatting>
  <conditionalFormatting sqref="DSS10:DTB10 DWN10:DWP10 DSN10:DSQ10 DTP10:DUX10 DTD10:DTH10">
    <cfRule type="expression" dxfId="0" priority="5379" stopIfTrue="1">
      <formula>MOD(ROW(),2)=0</formula>
    </cfRule>
  </conditionalFormatting>
  <conditionalFormatting sqref="ECO10:ECX10 EGJ10:EGL10 ECJ10:ECM10 EDL10:EET10 ECZ10:EDD10">
    <cfRule type="expression" dxfId="0" priority="5373" stopIfTrue="1">
      <formula>MOD(ROW(),2)=0</formula>
    </cfRule>
  </conditionalFormatting>
  <conditionalFormatting sqref="EMK10:EMT10 EQF10:EQH10 EMF10:EMI10 ENH10:EOP10 EMV10:EMZ10">
    <cfRule type="expression" dxfId="0" priority="5367" stopIfTrue="1">
      <formula>MOD(ROW(),2)=0</formula>
    </cfRule>
  </conditionalFormatting>
  <conditionalFormatting sqref="EWG10:EWP10 FAB10:FAD10 EWB10:EWE10 EXD10:EYL10 EWR10:EWV10">
    <cfRule type="expression" dxfId="0" priority="5361" stopIfTrue="1">
      <formula>MOD(ROW(),2)=0</formula>
    </cfRule>
  </conditionalFormatting>
  <conditionalFormatting sqref="FGC10:FGL10 FJX10:FJZ10 FFX10:FGA10 FGZ10:FIH10 FGN10:FGR10">
    <cfRule type="expression" dxfId="0" priority="5355" stopIfTrue="1">
      <formula>MOD(ROW(),2)=0</formula>
    </cfRule>
  </conditionalFormatting>
  <conditionalFormatting sqref="FPY10:FQH10 FTT10:FTV10 FPT10:FPW10 FQV10:FSD10 FQJ10:FQN10">
    <cfRule type="expression" dxfId="0" priority="5349" stopIfTrue="1">
      <formula>MOD(ROW(),2)=0</formula>
    </cfRule>
  </conditionalFormatting>
  <conditionalFormatting sqref="FZU10:GAD10 GDP10:GDR10 FZP10:FZS10 GAR10:GBZ10 GAF10:GAJ10">
    <cfRule type="expression" dxfId="0" priority="5343" stopIfTrue="1">
      <formula>MOD(ROW(),2)=0</formula>
    </cfRule>
  </conditionalFormatting>
  <conditionalFormatting sqref="GJQ10:GJZ10 GNL10:GNN10 GJL10:GJO10 GKN10:GLV10 GKB10:GKF10">
    <cfRule type="expression" dxfId="0" priority="5337" stopIfTrue="1">
      <formula>MOD(ROW(),2)=0</formula>
    </cfRule>
  </conditionalFormatting>
  <conditionalFormatting sqref="GTM10:GTV10 GXH10:GXJ10 GTH10:GTK10 GUJ10:GVR10 GTX10:GUB10">
    <cfRule type="expression" dxfId="0" priority="5331" stopIfTrue="1">
      <formula>MOD(ROW(),2)=0</formula>
    </cfRule>
  </conditionalFormatting>
  <conditionalFormatting sqref="HDI10:HDR10 HHD10:HHF10 HDD10:HDG10 HEF10:HFN10 HDT10:HDX10">
    <cfRule type="expression" dxfId="0" priority="5325" stopIfTrue="1">
      <formula>MOD(ROW(),2)=0</formula>
    </cfRule>
  </conditionalFormatting>
  <conditionalFormatting sqref="HNE10:HNN10 HQZ10:HRB10 HMZ10:HNC10 HOB10:HPJ10 HNP10:HNT10">
    <cfRule type="expression" dxfId="0" priority="5319" stopIfTrue="1">
      <formula>MOD(ROW(),2)=0</formula>
    </cfRule>
  </conditionalFormatting>
  <conditionalFormatting sqref="HXA10:HXJ10 IAV10:IAX10 HWV10:HWY10 HXX10:HZF10 HXL10:HXP10">
    <cfRule type="expression" dxfId="0" priority="5313" stopIfTrue="1">
      <formula>MOD(ROW(),2)=0</formula>
    </cfRule>
  </conditionalFormatting>
  <conditionalFormatting sqref="IGW10:IHF10 IKR10:IKT10 IGR10:IGU10 IHT10:IJB10 IHH10:IHL10">
    <cfRule type="expression" dxfId="0" priority="5307" stopIfTrue="1">
      <formula>MOD(ROW(),2)=0</formula>
    </cfRule>
  </conditionalFormatting>
  <conditionalFormatting sqref="IQS10:IRB10 IUN10:IUP10 IQN10:IQQ10 IRP10:ISX10 IRD10:IRH10">
    <cfRule type="expression" dxfId="0" priority="5301" stopIfTrue="1">
      <formula>MOD(ROW(),2)=0</formula>
    </cfRule>
  </conditionalFormatting>
  <conditionalFormatting sqref="JAO10:JAX10 JEJ10:JEL10 JAJ10:JAM10 JBL10:JCT10 JAZ10:JBD10">
    <cfRule type="expression" dxfId="0" priority="5295" stopIfTrue="1">
      <formula>MOD(ROW(),2)=0</formula>
    </cfRule>
  </conditionalFormatting>
  <conditionalFormatting sqref="JKK10:JKT10 JOF10:JOH10 JKF10:JKI10 JLH10:JMP10 JKV10:JKZ10">
    <cfRule type="expression" dxfId="0" priority="5289" stopIfTrue="1">
      <formula>MOD(ROW(),2)=0</formula>
    </cfRule>
  </conditionalFormatting>
  <conditionalFormatting sqref="JUG10:JUP10 JYB10:JYD10 JUB10:JUE10 JVD10:JWL10 JUR10:JUV10">
    <cfRule type="expression" dxfId="0" priority="5283" stopIfTrue="1">
      <formula>MOD(ROW(),2)=0</formula>
    </cfRule>
  </conditionalFormatting>
  <conditionalFormatting sqref="KEC10:KEL10 KHX10:KHZ10 KDX10:KEA10 KEZ10:KGH10 KEN10:KER10">
    <cfRule type="expression" dxfId="0" priority="5277" stopIfTrue="1">
      <formula>MOD(ROW(),2)=0</formula>
    </cfRule>
  </conditionalFormatting>
  <conditionalFormatting sqref="KNY10:KOH10 KRT10:KRV10 KNT10:KNW10 KOV10:KQD10 KOJ10:KON10">
    <cfRule type="expression" dxfId="0" priority="5271" stopIfTrue="1">
      <formula>MOD(ROW(),2)=0</formula>
    </cfRule>
  </conditionalFormatting>
  <conditionalFormatting sqref="KXU10:KYD10 LBP10:LBR10 KXP10:KXS10 KYR10:KZZ10 KYF10:KYJ10">
    <cfRule type="expression" dxfId="0" priority="5265" stopIfTrue="1">
      <formula>MOD(ROW(),2)=0</formula>
    </cfRule>
  </conditionalFormatting>
  <conditionalFormatting sqref="LHQ10:LHZ10 LLL10:LLN10 LHL10:LHO10 LIN10:LJV10 LIB10:LIF10">
    <cfRule type="expression" dxfId="0" priority="5259" stopIfTrue="1">
      <formula>MOD(ROW(),2)=0</formula>
    </cfRule>
  </conditionalFormatting>
  <conditionalFormatting sqref="LRM10:LRV10 LVH10:LVJ10 LRH10:LRK10 LSJ10:LTR10 LRX10:LSB10">
    <cfRule type="expression" dxfId="0" priority="5253" stopIfTrue="1">
      <formula>MOD(ROW(),2)=0</formula>
    </cfRule>
  </conditionalFormatting>
  <conditionalFormatting sqref="MBI10:MBR10 MFD10:MFF10 MBD10:MBG10 MCF10:MDN10 MBT10:MBX10">
    <cfRule type="expression" dxfId="0" priority="5247" stopIfTrue="1">
      <formula>MOD(ROW(),2)=0</formula>
    </cfRule>
  </conditionalFormatting>
  <conditionalFormatting sqref="MLE10:MLN10 MOZ10:MPB10 MKZ10:MLC10 MMB10:MNJ10 MLP10:MLT10">
    <cfRule type="expression" dxfId="0" priority="5241" stopIfTrue="1">
      <formula>MOD(ROW(),2)=0</formula>
    </cfRule>
  </conditionalFormatting>
  <conditionalFormatting sqref="MVA10:MVJ10 MYV10:MYX10 MUV10:MUY10 MVX10:MXF10 MVL10:MVP10">
    <cfRule type="expression" dxfId="0" priority="5235" stopIfTrue="1">
      <formula>MOD(ROW(),2)=0</formula>
    </cfRule>
  </conditionalFormatting>
  <conditionalFormatting sqref="NEW10:NFF10 NIR10:NIT10 NER10:NEU10 NFT10:NHB10 NFH10:NFL10">
    <cfRule type="expression" dxfId="0" priority="5229" stopIfTrue="1">
      <formula>MOD(ROW(),2)=0</formula>
    </cfRule>
  </conditionalFormatting>
  <conditionalFormatting sqref="NOS10:NPB10 NSN10:NSP10 NON10:NOQ10 NPP10:NQX10 NPD10:NPH10">
    <cfRule type="expression" dxfId="0" priority="5223" stopIfTrue="1">
      <formula>MOD(ROW(),2)=0</formula>
    </cfRule>
  </conditionalFormatting>
  <conditionalFormatting sqref="NYO10:NYX10 OCJ10:OCL10 NYJ10:NYM10 NZL10:OAT10 NYZ10:NZD10">
    <cfRule type="expression" dxfId="0" priority="5217" stopIfTrue="1">
      <formula>MOD(ROW(),2)=0</formula>
    </cfRule>
  </conditionalFormatting>
  <conditionalFormatting sqref="OIK10:OIT10 OMF10:OMH10 OIF10:OII10 OJH10:OKP10 OIV10:OIZ10">
    <cfRule type="expression" dxfId="0" priority="5211" stopIfTrue="1">
      <formula>MOD(ROW(),2)=0</formula>
    </cfRule>
  </conditionalFormatting>
  <conditionalFormatting sqref="OSG10:OSP10 OWB10:OWD10 OSB10:OSE10 OTD10:OUL10 OSR10:OSV10">
    <cfRule type="expression" dxfId="0" priority="5205" stopIfTrue="1">
      <formula>MOD(ROW(),2)=0</formula>
    </cfRule>
  </conditionalFormatting>
  <conditionalFormatting sqref="PCC10:PCL10 PFX10:PFZ10 PBX10:PCA10 PCZ10:PEH10 PCN10:PCR10">
    <cfRule type="expression" dxfId="0" priority="5199" stopIfTrue="1">
      <formula>MOD(ROW(),2)=0</formula>
    </cfRule>
  </conditionalFormatting>
  <conditionalFormatting sqref="PLY10:PMH10 PPT10:PPV10 PLT10:PLW10 PMV10:POD10 PMJ10:PMN10">
    <cfRule type="expression" dxfId="0" priority="5193" stopIfTrue="1">
      <formula>MOD(ROW(),2)=0</formula>
    </cfRule>
  </conditionalFormatting>
  <conditionalFormatting sqref="PVU10:PWD10 PZP10:PZR10 PVP10:PVS10 PWR10:PXZ10 PWF10:PWJ10">
    <cfRule type="expression" dxfId="0" priority="5187" stopIfTrue="1">
      <formula>MOD(ROW(),2)=0</formula>
    </cfRule>
  </conditionalFormatting>
  <conditionalFormatting sqref="QFQ10:QFZ10 QJL10:QJN10 QFL10:QFO10 QGN10:QHV10 QGB10:QGF10">
    <cfRule type="expression" dxfId="0" priority="5181" stopIfTrue="1">
      <formula>MOD(ROW(),2)=0</formula>
    </cfRule>
  </conditionalFormatting>
  <conditionalFormatting sqref="QPM10:QPV10 QTH10:QTJ10 QPH10:QPK10 QQJ10:QRR10 QPX10:QQB10">
    <cfRule type="expression" dxfId="0" priority="5175" stopIfTrue="1">
      <formula>MOD(ROW(),2)=0</formula>
    </cfRule>
  </conditionalFormatting>
  <conditionalFormatting sqref="QZI10:QZR10 RDD10:RDF10 QZD10:QZG10 RAF10:RBN10 QZT10:QZX10">
    <cfRule type="expression" dxfId="0" priority="5169" stopIfTrue="1">
      <formula>MOD(ROW(),2)=0</formula>
    </cfRule>
  </conditionalFormatting>
  <conditionalFormatting sqref="RJE10:RJN10 RMZ10:RNB10 RIZ10:RJC10 RKB10:RLJ10 RJP10:RJT10">
    <cfRule type="expression" dxfId="0" priority="5163" stopIfTrue="1">
      <formula>MOD(ROW(),2)=0</formula>
    </cfRule>
  </conditionalFormatting>
  <conditionalFormatting sqref="RTA10:RTJ10 RWV10:RWX10 RSV10:RSY10 RTX10:RVF10 RTL10:RTP10">
    <cfRule type="expression" dxfId="0" priority="5157" stopIfTrue="1">
      <formula>MOD(ROW(),2)=0</formula>
    </cfRule>
  </conditionalFormatting>
  <conditionalFormatting sqref="SCW10:SDF10 SGR10:SGT10 SCR10:SCU10 SDT10:SFB10 SDH10:SDL10">
    <cfRule type="expression" dxfId="0" priority="5151" stopIfTrue="1">
      <formula>MOD(ROW(),2)=0</formula>
    </cfRule>
  </conditionalFormatting>
  <conditionalFormatting sqref="SMS10:SNB10 SQN10:SQP10 SMN10:SMQ10 SNP10:SOX10 SND10:SNH10">
    <cfRule type="expression" dxfId="0" priority="5145" stopIfTrue="1">
      <formula>MOD(ROW(),2)=0</formula>
    </cfRule>
  </conditionalFormatting>
  <conditionalFormatting sqref="SWO10:SWX10 TAJ10:TAL10 SWJ10:SWM10 SXL10:SYT10 SWZ10:SXD10">
    <cfRule type="expression" dxfId="0" priority="5139" stopIfTrue="1">
      <formula>MOD(ROW(),2)=0</formula>
    </cfRule>
  </conditionalFormatting>
  <conditionalFormatting sqref="TGK10:TGT10 TKF10:TKH10 TGF10:TGI10 THH10:TIP10 TGV10:TGZ10">
    <cfRule type="expression" dxfId="0" priority="5133" stopIfTrue="1">
      <formula>MOD(ROW(),2)=0</formula>
    </cfRule>
  </conditionalFormatting>
  <conditionalFormatting sqref="TQG10:TQP10 TUB10:TUD10 TQB10:TQE10 TRD10:TSL10 TQR10:TQV10">
    <cfRule type="expression" dxfId="0" priority="5127" stopIfTrue="1">
      <formula>MOD(ROW(),2)=0</formula>
    </cfRule>
  </conditionalFormatting>
  <conditionalFormatting sqref="UAC10:UAL10 UDX10:UDZ10 TZX10:UAA10 UAZ10:UCH10 UAN10:UAR10">
    <cfRule type="expression" dxfId="0" priority="5121" stopIfTrue="1">
      <formula>MOD(ROW(),2)=0</formula>
    </cfRule>
  </conditionalFormatting>
  <conditionalFormatting sqref="UJY10:UKH10 UNT10:UNV10 UJT10:UJW10 UKV10:UMD10 UKJ10:UKN10">
    <cfRule type="expression" dxfId="0" priority="5115" stopIfTrue="1">
      <formula>MOD(ROW(),2)=0</formula>
    </cfRule>
  </conditionalFormatting>
  <conditionalFormatting sqref="UTU10:UUD10 UXP10:UXR10 UTP10:UTS10 UUR10:UVZ10 UUF10:UUJ10">
    <cfRule type="expression" dxfId="0" priority="5109" stopIfTrue="1">
      <formula>MOD(ROW(),2)=0</formula>
    </cfRule>
  </conditionalFormatting>
  <conditionalFormatting sqref="VDQ10:VDZ10 VHL10:VHN10 VDL10:VDO10 VEN10:VFV10 VEB10:VEF10">
    <cfRule type="expression" dxfId="0" priority="5103" stopIfTrue="1">
      <formula>MOD(ROW(),2)=0</formula>
    </cfRule>
  </conditionalFormatting>
  <conditionalFormatting sqref="VNM10:VNV10 VRH10:VRJ10 VNH10:VNK10 VOJ10:VPR10 VNX10:VOB10">
    <cfRule type="expression" dxfId="0" priority="5097" stopIfTrue="1">
      <formula>MOD(ROW(),2)=0</formula>
    </cfRule>
  </conditionalFormatting>
  <conditionalFormatting sqref="VXI10:VXR10 WBD10:WBF10 VXD10:VXG10 VYF10:VZN10 VXT10:VXX10">
    <cfRule type="expression" dxfId="0" priority="5091" stopIfTrue="1">
      <formula>MOD(ROW(),2)=0</formula>
    </cfRule>
  </conditionalFormatting>
  <conditionalFormatting sqref="WHE10:WHN10 WKZ10:WLB10 WGZ10:WHC10 WIB10:WJJ10 WHP10:WHT10">
    <cfRule type="expression" dxfId="0" priority="5085" stopIfTrue="1">
      <formula>MOD(ROW(),2)=0</formula>
    </cfRule>
  </conditionalFormatting>
  <conditionalFormatting sqref="WRA10:WRJ10 WUV10:WUX10 WQV10:WQY10 WRX10:WTF10 WRL10:WRP10">
    <cfRule type="expression" dxfId="0" priority="5079" stopIfTrue="1">
      <formula>MOD(ROW(),2)=0</formula>
    </cfRule>
  </conditionalFormatting>
  <conditionalFormatting sqref="F11:F13 D11:D13 A11:B11 B12:B13 A13">
    <cfRule type="expression" dxfId="0" priority="5456" stopIfTrue="1">
      <formula>MOD(ROW(),2)=0</formula>
    </cfRule>
  </conditionalFormatting>
  <conditionalFormatting sqref="EO11:EX13 FL11:GT13 EJ11:EM13 EZ11:FD13 IJ11:IL13">
    <cfRule type="expression" dxfId="0" priority="5450" stopIfTrue="1">
      <formula>MOD(ROW(),2)=0</formula>
    </cfRule>
  </conditionalFormatting>
  <conditionalFormatting sqref="GU11:II13">
    <cfRule type="expression" dxfId="0" priority="5072" stopIfTrue="1">
      <formula>MOD(ROW(),2)=0</formula>
    </cfRule>
  </conditionalFormatting>
  <conditionalFormatting sqref="OK11:OT13 PH11:QP13 OF11:OI13 OV11:OZ13 SF11:SH13">
    <cfRule type="expression" dxfId="0" priority="5444" stopIfTrue="1">
      <formula>MOD(ROW(),2)=0</formula>
    </cfRule>
  </conditionalFormatting>
  <conditionalFormatting sqref="QQ11:SE13">
    <cfRule type="expression" dxfId="0" priority="5066" stopIfTrue="1">
      <formula>MOD(ROW(),2)=0</formula>
    </cfRule>
  </conditionalFormatting>
  <conditionalFormatting sqref="YG11:YP13 ZD11:AAL13 YB11:YE13 YR11:YV13 ACB11:ACD13">
    <cfRule type="expression" dxfId="0" priority="5438" stopIfTrue="1">
      <formula>MOD(ROW(),2)=0</formula>
    </cfRule>
  </conditionalFormatting>
  <conditionalFormatting sqref="AAM11:ACA13">
    <cfRule type="expression" dxfId="0" priority="5060" stopIfTrue="1">
      <formula>MOD(ROW(),2)=0</formula>
    </cfRule>
  </conditionalFormatting>
  <conditionalFormatting sqref="AIC11:AIL13 AIZ11:AKH13 AHX11:AIA13 AIN11:AIR13 ALX11:ALZ13">
    <cfRule type="expression" dxfId="0" priority="5432" stopIfTrue="1">
      <formula>MOD(ROW(),2)=0</formula>
    </cfRule>
  </conditionalFormatting>
  <conditionalFormatting sqref="AKI11:ALW13">
    <cfRule type="expression" dxfId="0" priority="5054" stopIfTrue="1">
      <formula>MOD(ROW(),2)=0</formula>
    </cfRule>
  </conditionalFormatting>
  <conditionalFormatting sqref="ARY11:ASH13 ASV11:AUD13 ART11:ARW13 ASJ11:ASN13 AVT11:AVV13">
    <cfRule type="expression" dxfId="0" priority="5426" stopIfTrue="1">
      <formula>MOD(ROW(),2)=0</formula>
    </cfRule>
  </conditionalFormatting>
  <conditionalFormatting sqref="AUE11:AVS13">
    <cfRule type="expression" dxfId="0" priority="5048" stopIfTrue="1">
      <formula>MOD(ROW(),2)=0</formula>
    </cfRule>
  </conditionalFormatting>
  <conditionalFormatting sqref="BBU11:BCD13 BCR11:BDZ13 BBP11:BBS13 BCF11:BCJ13 BFP11:BFR13">
    <cfRule type="expression" dxfId="0" priority="5420" stopIfTrue="1">
      <formula>MOD(ROW(),2)=0</formula>
    </cfRule>
  </conditionalFormatting>
  <conditionalFormatting sqref="BEA11:BFO13">
    <cfRule type="expression" dxfId="0" priority="5042" stopIfTrue="1">
      <formula>MOD(ROW(),2)=0</formula>
    </cfRule>
  </conditionalFormatting>
  <conditionalFormatting sqref="BLQ11:BLZ13 BMN11:BNV13 BLL11:BLO13 BMB11:BMF13 BPL11:BPN13">
    <cfRule type="expression" dxfId="0" priority="5414" stopIfTrue="1">
      <formula>MOD(ROW(),2)=0</formula>
    </cfRule>
  </conditionalFormatting>
  <conditionalFormatting sqref="BNW11:BPK13">
    <cfRule type="expression" dxfId="0" priority="5036" stopIfTrue="1">
      <formula>MOD(ROW(),2)=0</formula>
    </cfRule>
  </conditionalFormatting>
  <conditionalFormatting sqref="BVM11:BVV13 BWJ11:BXR13 BVH11:BVK13 BVX11:BWB13 BZH11:BZJ13">
    <cfRule type="expression" dxfId="0" priority="5408" stopIfTrue="1">
      <formula>MOD(ROW(),2)=0</formula>
    </cfRule>
  </conditionalFormatting>
  <conditionalFormatting sqref="BXS11:BZG13">
    <cfRule type="expression" dxfId="0" priority="5030" stopIfTrue="1">
      <formula>MOD(ROW(),2)=0</formula>
    </cfRule>
  </conditionalFormatting>
  <conditionalFormatting sqref="CFI11:CFR13 CGF11:CHN13 CFD11:CFG13 CFT11:CFX13 CJD11:CJF13">
    <cfRule type="expression" dxfId="0" priority="5402" stopIfTrue="1">
      <formula>MOD(ROW(),2)=0</formula>
    </cfRule>
  </conditionalFormatting>
  <conditionalFormatting sqref="CHO11:CJC13">
    <cfRule type="expression" dxfId="0" priority="5024" stopIfTrue="1">
      <formula>MOD(ROW(),2)=0</formula>
    </cfRule>
  </conditionalFormatting>
  <conditionalFormatting sqref="CPE11:CPN13 CQB11:CRJ13 COZ11:CPC13 CPP11:CPT13 CSZ11:CTB13">
    <cfRule type="expression" dxfId="0" priority="5396" stopIfTrue="1">
      <formula>MOD(ROW(),2)=0</formula>
    </cfRule>
  </conditionalFormatting>
  <conditionalFormatting sqref="CRK11:CSY13">
    <cfRule type="expression" dxfId="0" priority="5018" stopIfTrue="1">
      <formula>MOD(ROW(),2)=0</formula>
    </cfRule>
  </conditionalFormatting>
  <conditionalFormatting sqref="CZA11:CZJ13 CZX11:DBF13 CYV11:CYY13 CZL11:CZP13 DCV11:DCX13">
    <cfRule type="expression" dxfId="0" priority="5390" stopIfTrue="1">
      <formula>MOD(ROW(),2)=0</formula>
    </cfRule>
  </conditionalFormatting>
  <conditionalFormatting sqref="DBG11:DCU13">
    <cfRule type="expression" dxfId="0" priority="5012" stopIfTrue="1">
      <formula>MOD(ROW(),2)=0</formula>
    </cfRule>
  </conditionalFormatting>
  <conditionalFormatting sqref="DIW11:DJF13 DJT11:DLB13 DIR11:DIU13 DJH11:DJL13 DMR11:DMT13">
    <cfRule type="expression" dxfId="0" priority="5384" stopIfTrue="1">
      <formula>MOD(ROW(),2)=0</formula>
    </cfRule>
  </conditionalFormatting>
  <conditionalFormatting sqref="DLC11:DMQ13">
    <cfRule type="expression" dxfId="0" priority="5006" stopIfTrue="1">
      <formula>MOD(ROW(),2)=0</formula>
    </cfRule>
  </conditionalFormatting>
  <conditionalFormatting sqref="DSS11:DTB13 DTP11:DUX13 DSN11:DSQ13 DTD11:DTH13 DWN11:DWP13">
    <cfRule type="expression" dxfId="0" priority="5378" stopIfTrue="1">
      <formula>MOD(ROW(),2)=0</formula>
    </cfRule>
  </conditionalFormatting>
  <conditionalFormatting sqref="DUY11:DWM13">
    <cfRule type="expression" dxfId="0" priority="5000" stopIfTrue="1">
      <formula>MOD(ROW(),2)=0</formula>
    </cfRule>
  </conditionalFormatting>
  <conditionalFormatting sqref="ECO11:ECX13 EDL11:EET13 ECJ11:ECM13 ECZ11:EDD13 EGJ11:EGL13">
    <cfRule type="expression" dxfId="0" priority="5372" stopIfTrue="1">
      <formula>MOD(ROW(),2)=0</formula>
    </cfRule>
  </conditionalFormatting>
  <conditionalFormatting sqref="EEU11:EGI13">
    <cfRule type="expression" dxfId="0" priority="4994" stopIfTrue="1">
      <formula>MOD(ROW(),2)=0</formula>
    </cfRule>
  </conditionalFormatting>
  <conditionalFormatting sqref="EMK11:EMT13 ENH11:EOP13 EMF11:EMI13 EMV11:EMZ13 EQF11:EQH13">
    <cfRule type="expression" dxfId="0" priority="5366" stopIfTrue="1">
      <formula>MOD(ROW(),2)=0</formula>
    </cfRule>
  </conditionalFormatting>
  <conditionalFormatting sqref="EOQ11:EQE13">
    <cfRule type="expression" dxfId="0" priority="4988" stopIfTrue="1">
      <formula>MOD(ROW(),2)=0</formula>
    </cfRule>
  </conditionalFormatting>
  <conditionalFormatting sqref="EWG11:EWP13 EXD11:EYL13 EWB11:EWE13 EWR11:EWV13 FAB11:FAD13">
    <cfRule type="expression" dxfId="0" priority="5360" stopIfTrue="1">
      <formula>MOD(ROW(),2)=0</formula>
    </cfRule>
  </conditionalFormatting>
  <conditionalFormatting sqref="EYM11:FAA13">
    <cfRule type="expression" dxfId="0" priority="4982" stopIfTrue="1">
      <formula>MOD(ROW(),2)=0</formula>
    </cfRule>
  </conditionalFormatting>
  <conditionalFormatting sqref="FGC11:FGL13 FGZ11:FIH13 FFX11:FGA13 FGN11:FGR13 FJX11:FJZ13">
    <cfRule type="expression" dxfId="0" priority="5354" stopIfTrue="1">
      <formula>MOD(ROW(),2)=0</formula>
    </cfRule>
  </conditionalFormatting>
  <conditionalFormatting sqref="FII11:FJW13">
    <cfRule type="expression" dxfId="0" priority="4976" stopIfTrue="1">
      <formula>MOD(ROW(),2)=0</formula>
    </cfRule>
  </conditionalFormatting>
  <conditionalFormatting sqref="FPY11:FQH13 FQV11:FSD13 FPT11:FPW13 FQJ11:FQN13 FTT11:FTV13">
    <cfRule type="expression" dxfId="0" priority="5348" stopIfTrue="1">
      <formula>MOD(ROW(),2)=0</formula>
    </cfRule>
  </conditionalFormatting>
  <conditionalFormatting sqref="FSE11:FTS13">
    <cfRule type="expression" dxfId="0" priority="4970" stopIfTrue="1">
      <formula>MOD(ROW(),2)=0</formula>
    </cfRule>
  </conditionalFormatting>
  <conditionalFormatting sqref="FZU11:GAD13 GAR11:GBZ13 FZP11:FZS13 GAF11:GAJ13 GDP11:GDR13">
    <cfRule type="expression" dxfId="0" priority="5342" stopIfTrue="1">
      <formula>MOD(ROW(),2)=0</formula>
    </cfRule>
  </conditionalFormatting>
  <conditionalFormatting sqref="GCA11:GDO13">
    <cfRule type="expression" dxfId="0" priority="4964" stopIfTrue="1">
      <formula>MOD(ROW(),2)=0</formula>
    </cfRule>
  </conditionalFormatting>
  <conditionalFormatting sqref="GJQ11:GJZ13 GKN11:GLV13 GJL11:GJO13 GKB11:GKF13 GNL11:GNN13">
    <cfRule type="expression" dxfId="0" priority="5336" stopIfTrue="1">
      <formula>MOD(ROW(),2)=0</formula>
    </cfRule>
  </conditionalFormatting>
  <conditionalFormatting sqref="GLW11:GNK13">
    <cfRule type="expression" dxfId="0" priority="4958" stopIfTrue="1">
      <formula>MOD(ROW(),2)=0</formula>
    </cfRule>
  </conditionalFormatting>
  <conditionalFormatting sqref="GTM11:GTV13 GUJ11:GVR13 GTH11:GTK13 GTX11:GUB13 GXH11:GXJ13">
    <cfRule type="expression" dxfId="0" priority="5330" stopIfTrue="1">
      <formula>MOD(ROW(),2)=0</formula>
    </cfRule>
  </conditionalFormatting>
  <conditionalFormatting sqref="GVS11:GXG13">
    <cfRule type="expression" dxfId="0" priority="4952" stopIfTrue="1">
      <formula>MOD(ROW(),2)=0</formula>
    </cfRule>
  </conditionalFormatting>
  <conditionalFormatting sqref="HDI11:HDR13 HEF11:HFN13 HDD11:HDG13 HDT11:HDX13 HHD11:HHF13">
    <cfRule type="expression" dxfId="0" priority="5324" stopIfTrue="1">
      <formula>MOD(ROW(),2)=0</formula>
    </cfRule>
  </conditionalFormatting>
  <conditionalFormatting sqref="HFO11:HHC13">
    <cfRule type="expression" dxfId="0" priority="4946" stopIfTrue="1">
      <formula>MOD(ROW(),2)=0</formula>
    </cfRule>
  </conditionalFormatting>
  <conditionalFormatting sqref="HNE11:HNN13 HOB11:HPJ13 HMZ11:HNC13 HNP11:HNT13 HQZ11:HRB13">
    <cfRule type="expression" dxfId="0" priority="5318" stopIfTrue="1">
      <formula>MOD(ROW(),2)=0</formula>
    </cfRule>
  </conditionalFormatting>
  <conditionalFormatting sqref="HPK11:HQY13">
    <cfRule type="expression" dxfId="0" priority="4940" stopIfTrue="1">
      <formula>MOD(ROW(),2)=0</formula>
    </cfRule>
  </conditionalFormatting>
  <conditionalFormatting sqref="HXA11:HXJ13 HXX11:HZF13 HWV11:HWY13 HXL11:HXP13 IAV11:IAX13">
    <cfRule type="expression" dxfId="0" priority="5312" stopIfTrue="1">
      <formula>MOD(ROW(),2)=0</formula>
    </cfRule>
  </conditionalFormatting>
  <conditionalFormatting sqref="HZG11:IAU13">
    <cfRule type="expression" dxfId="0" priority="4934" stopIfTrue="1">
      <formula>MOD(ROW(),2)=0</formula>
    </cfRule>
  </conditionalFormatting>
  <conditionalFormatting sqref="IGW11:IHF13 IHT11:IJB13 IGR11:IGU13 IHH11:IHL13 IKR11:IKT13">
    <cfRule type="expression" dxfId="0" priority="5306" stopIfTrue="1">
      <formula>MOD(ROW(),2)=0</formula>
    </cfRule>
  </conditionalFormatting>
  <conditionalFormatting sqref="IJC11:IKQ13">
    <cfRule type="expression" dxfId="0" priority="4928" stopIfTrue="1">
      <formula>MOD(ROW(),2)=0</formula>
    </cfRule>
  </conditionalFormatting>
  <conditionalFormatting sqref="IQS11:IRB13 IRP11:ISX13 IQN11:IQQ13 IRD11:IRH13 IUN11:IUP13">
    <cfRule type="expression" dxfId="0" priority="5300" stopIfTrue="1">
      <formula>MOD(ROW(),2)=0</formula>
    </cfRule>
  </conditionalFormatting>
  <conditionalFormatting sqref="ISY11:IUM13">
    <cfRule type="expression" dxfId="0" priority="4922" stopIfTrue="1">
      <formula>MOD(ROW(),2)=0</formula>
    </cfRule>
  </conditionalFormatting>
  <conditionalFormatting sqref="JAO11:JAX13 JBL11:JCT13 JAJ11:JAM13 JAZ11:JBD13 JEJ11:JEL13">
    <cfRule type="expression" dxfId="0" priority="5294" stopIfTrue="1">
      <formula>MOD(ROW(),2)=0</formula>
    </cfRule>
  </conditionalFormatting>
  <conditionalFormatting sqref="JCU11:JEI13">
    <cfRule type="expression" dxfId="0" priority="4916" stopIfTrue="1">
      <formula>MOD(ROW(),2)=0</formula>
    </cfRule>
  </conditionalFormatting>
  <conditionalFormatting sqref="JKK11:JKT13 JLH11:JMP13 JKF11:JKI13 JKV11:JKZ13 JOF11:JOH13">
    <cfRule type="expression" dxfId="0" priority="5288" stopIfTrue="1">
      <formula>MOD(ROW(),2)=0</formula>
    </cfRule>
  </conditionalFormatting>
  <conditionalFormatting sqref="JMQ11:JOE13">
    <cfRule type="expression" dxfId="0" priority="4910" stopIfTrue="1">
      <formula>MOD(ROW(),2)=0</formula>
    </cfRule>
  </conditionalFormatting>
  <conditionalFormatting sqref="JUG11:JUP13 JVD11:JWL13 JUB11:JUE13 JUR11:JUV13 JYB11:JYD13">
    <cfRule type="expression" dxfId="0" priority="5282" stopIfTrue="1">
      <formula>MOD(ROW(),2)=0</formula>
    </cfRule>
  </conditionalFormatting>
  <conditionalFormatting sqref="JWM11:JYA13">
    <cfRule type="expression" dxfId="0" priority="4904" stopIfTrue="1">
      <formula>MOD(ROW(),2)=0</formula>
    </cfRule>
  </conditionalFormatting>
  <conditionalFormatting sqref="KEC11:KEL13 KEZ11:KGH13 KDX11:KEA13 KEN11:KER13 KHX11:KHZ13">
    <cfRule type="expression" dxfId="0" priority="5276" stopIfTrue="1">
      <formula>MOD(ROW(),2)=0</formula>
    </cfRule>
  </conditionalFormatting>
  <conditionalFormatting sqref="KGI11:KHW13">
    <cfRule type="expression" dxfId="0" priority="4898" stopIfTrue="1">
      <formula>MOD(ROW(),2)=0</formula>
    </cfRule>
  </conditionalFormatting>
  <conditionalFormatting sqref="KNY11:KOH13 KOV11:KQD13 KNT11:KNW13 KOJ11:KON13 KRT11:KRV13">
    <cfRule type="expression" dxfId="0" priority="5270" stopIfTrue="1">
      <formula>MOD(ROW(),2)=0</formula>
    </cfRule>
  </conditionalFormatting>
  <conditionalFormatting sqref="KQE11:KRS13">
    <cfRule type="expression" dxfId="0" priority="4892" stopIfTrue="1">
      <formula>MOD(ROW(),2)=0</formula>
    </cfRule>
  </conditionalFormatting>
  <conditionalFormatting sqref="KXU11:KYD13 KYR11:KZZ13 KXP11:KXS13 KYF11:KYJ13 LBP11:LBR13">
    <cfRule type="expression" dxfId="0" priority="5264" stopIfTrue="1">
      <formula>MOD(ROW(),2)=0</formula>
    </cfRule>
  </conditionalFormatting>
  <conditionalFormatting sqref="LAA11:LBO13">
    <cfRule type="expression" dxfId="0" priority="4886" stopIfTrue="1">
      <formula>MOD(ROW(),2)=0</formula>
    </cfRule>
  </conditionalFormatting>
  <conditionalFormatting sqref="LHQ11:LHZ13 LIN11:LJV13 LHL11:LHO13 LIB11:LIF13 LLL11:LLN13">
    <cfRule type="expression" dxfId="0" priority="5258" stopIfTrue="1">
      <formula>MOD(ROW(),2)=0</formula>
    </cfRule>
  </conditionalFormatting>
  <conditionalFormatting sqref="LJW11:LLK13">
    <cfRule type="expression" dxfId="0" priority="4880" stopIfTrue="1">
      <formula>MOD(ROW(),2)=0</formula>
    </cfRule>
  </conditionalFormatting>
  <conditionalFormatting sqref="LRM11:LRV13 LSJ11:LTR13 LRH11:LRK13 LRX11:LSB13 LVH11:LVJ13">
    <cfRule type="expression" dxfId="0" priority="5252" stopIfTrue="1">
      <formula>MOD(ROW(),2)=0</formula>
    </cfRule>
  </conditionalFormatting>
  <conditionalFormatting sqref="LTS11:LVG13">
    <cfRule type="expression" dxfId="0" priority="4874" stopIfTrue="1">
      <formula>MOD(ROW(),2)=0</formula>
    </cfRule>
  </conditionalFormatting>
  <conditionalFormatting sqref="MBI11:MBR13 MCF11:MDN13 MBD11:MBG13 MBT11:MBX13 MFD11:MFF13">
    <cfRule type="expression" dxfId="0" priority="5246" stopIfTrue="1">
      <formula>MOD(ROW(),2)=0</formula>
    </cfRule>
  </conditionalFormatting>
  <conditionalFormatting sqref="MDO11:MFC13">
    <cfRule type="expression" dxfId="0" priority="4868" stopIfTrue="1">
      <formula>MOD(ROW(),2)=0</formula>
    </cfRule>
  </conditionalFormatting>
  <conditionalFormatting sqref="MLE11:MLN13 MMB11:MNJ13 MKZ11:MLC13 MLP11:MLT13 MOZ11:MPB13">
    <cfRule type="expression" dxfId="0" priority="5240" stopIfTrue="1">
      <formula>MOD(ROW(),2)=0</formula>
    </cfRule>
  </conditionalFormatting>
  <conditionalFormatting sqref="MNK11:MOY13">
    <cfRule type="expression" dxfId="0" priority="4862" stopIfTrue="1">
      <formula>MOD(ROW(),2)=0</formula>
    </cfRule>
  </conditionalFormatting>
  <conditionalFormatting sqref="MVA11:MVJ13 MVX11:MXF13 MUV11:MUY13 MVL11:MVP13 MYV11:MYX13">
    <cfRule type="expression" dxfId="0" priority="5234" stopIfTrue="1">
      <formula>MOD(ROW(),2)=0</formula>
    </cfRule>
  </conditionalFormatting>
  <conditionalFormatting sqref="MXG11:MYU13">
    <cfRule type="expression" dxfId="0" priority="4856" stopIfTrue="1">
      <formula>MOD(ROW(),2)=0</formula>
    </cfRule>
  </conditionalFormatting>
  <conditionalFormatting sqref="NEW11:NFF13 NFT11:NHB13 NER11:NEU13 NFH11:NFL13 NIR11:NIT13">
    <cfRule type="expression" dxfId="0" priority="5228" stopIfTrue="1">
      <formula>MOD(ROW(),2)=0</formula>
    </cfRule>
  </conditionalFormatting>
  <conditionalFormatting sqref="NHC11:NIQ13">
    <cfRule type="expression" dxfId="0" priority="4850" stopIfTrue="1">
      <formula>MOD(ROW(),2)=0</formula>
    </cfRule>
  </conditionalFormatting>
  <conditionalFormatting sqref="NOS11:NPB13 NPP11:NQX13 NON11:NOQ13 NPD11:NPH13 NSN11:NSP13">
    <cfRule type="expression" dxfId="0" priority="5222" stopIfTrue="1">
      <formula>MOD(ROW(),2)=0</formula>
    </cfRule>
  </conditionalFormatting>
  <conditionalFormatting sqref="NQY11:NSM13">
    <cfRule type="expression" dxfId="0" priority="4844" stopIfTrue="1">
      <formula>MOD(ROW(),2)=0</formula>
    </cfRule>
  </conditionalFormatting>
  <conditionalFormatting sqref="NYO11:NYX13 NZL11:OAT13 NYJ11:NYM13 NYZ11:NZD13 OCJ11:OCL13">
    <cfRule type="expression" dxfId="0" priority="5216" stopIfTrue="1">
      <formula>MOD(ROW(),2)=0</formula>
    </cfRule>
  </conditionalFormatting>
  <conditionalFormatting sqref="OAU11:OCI13">
    <cfRule type="expression" dxfId="0" priority="4838" stopIfTrue="1">
      <formula>MOD(ROW(),2)=0</formula>
    </cfRule>
  </conditionalFormatting>
  <conditionalFormatting sqref="OIK11:OIT13 OJH11:OKP13 OIF11:OII13 OIV11:OIZ13 OMF11:OMH13">
    <cfRule type="expression" dxfId="0" priority="5210" stopIfTrue="1">
      <formula>MOD(ROW(),2)=0</formula>
    </cfRule>
  </conditionalFormatting>
  <conditionalFormatting sqref="OKQ11:OME13">
    <cfRule type="expression" dxfId="0" priority="4832" stopIfTrue="1">
      <formula>MOD(ROW(),2)=0</formula>
    </cfRule>
  </conditionalFormatting>
  <conditionalFormatting sqref="OSG11:OSP13 OTD11:OUL13 OSB11:OSE13 OSR11:OSV13 OWB11:OWD13">
    <cfRule type="expression" dxfId="0" priority="5204" stopIfTrue="1">
      <formula>MOD(ROW(),2)=0</formula>
    </cfRule>
  </conditionalFormatting>
  <conditionalFormatting sqref="OUM11:OWA13">
    <cfRule type="expression" dxfId="0" priority="4826" stopIfTrue="1">
      <formula>MOD(ROW(),2)=0</formula>
    </cfRule>
  </conditionalFormatting>
  <conditionalFormatting sqref="PCC11:PCL13 PCZ11:PEH13 PBX11:PCA13 PCN11:PCR13 PFX11:PFZ13">
    <cfRule type="expression" dxfId="0" priority="5198" stopIfTrue="1">
      <formula>MOD(ROW(),2)=0</formula>
    </cfRule>
  </conditionalFormatting>
  <conditionalFormatting sqref="PEI11:PFW13">
    <cfRule type="expression" dxfId="0" priority="4820" stopIfTrue="1">
      <formula>MOD(ROW(),2)=0</formula>
    </cfRule>
  </conditionalFormatting>
  <conditionalFormatting sqref="PLY11:PMH13 PMV11:POD13 PLT11:PLW13 PMJ11:PMN13 PPT11:PPV13">
    <cfRule type="expression" dxfId="0" priority="5192" stopIfTrue="1">
      <formula>MOD(ROW(),2)=0</formula>
    </cfRule>
  </conditionalFormatting>
  <conditionalFormatting sqref="POE11:PPS13">
    <cfRule type="expression" dxfId="0" priority="4814" stopIfTrue="1">
      <formula>MOD(ROW(),2)=0</formula>
    </cfRule>
  </conditionalFormatting>
  <conditionalFormatting sqref="PVU11:PWD13 PWR11:PXZ13 PVP11:PVS13 PWF11:PWJ13 PZP11:PZR13">
    <cfRule type="expression" dxfId="0" priority="5186" stopIfTrue="1">
      <formula>MOD(ROW(),2)=0</formula>
    </cfRule>
  </conditionalFormatting>
  <conditionalFormatting sqref="PYA11:PZO13">
    <cfRule type="expression" dxfId="0" priority="4808" stopIfTrue="1">
      <formula>MOD(ROW(),2)=0</formula>
    </cfRule>
  </conditionalFormatting>
  <conditionalFormatting sqref="QFQ11:QFZ13 QGN11:QHV13 QFL11:QFO13 QGB11:QGF13 QJL11:QJN13">
    <cfRule type="expression" dxfId="0" priority="5180" stopIfTrue="1">
      <formula>MOD(ROW(),2)=0</formula>
    </cfRule>
  </conditionalFormatting>
  <conditionalFormatting sqref="QHW11:QJK13">
    <cfRule type="expression" dxfId="0" priority="4802" stopIfTrue="1">
      <formula>MOD(ROW(),2)=0</formula>
    </cfRule>
  </conditionalFormatting>
  <conditionalFormatting sqref="QPM11:QPV13 QQJ11:QRR13 QPH11:QPK13 QPX11:QQB13 QTH11:QTJ13">
    <cfRule type="expression" dxfId="0" priority="5174" stopIfTrue="1">
      <formula>MOD(ROW(),2)=0</formula>
    </cfRule>
  </conditionalFormatting>
  <conditionalFormatting sqref="QRS11:QTG13">
    <cfRule type="expression" dxfId="0" priority="4796" stopIfTrue="1">
      <formula>MOD(ROW(),2)=0</formula>
    </cfRule>
  </conditionalFormatting>
  <conditionalFormatting sqref="QZI11:QZR13 RAF11:RBN13 QZD11:QZG13 QZT11:QZX13 RDD11:RDF13">
    <cfRule type="expression" dxfId="0" priority="5168" stopIfTrue="1">
      <formula>MOD(ROW(),2)=0</formula>
    </cfRule>
  </conditionalFormatting>
  <conditionalFormatting sqref="RBO11:RDC13">
    <cfRule type="expression" dxfId="0" priority="4790" stopIfTrue="1">
      <formula>MOD(ROW(),2)=0</formula>
    </cfRule>
  </conditionalFormatting>
  <conditionalFormatting sqref="RJE11:RJN13 RKB11:RLJ13 RIZ11:RJC13 RJP11:RJT13 RMZ11:RNB13">
    <cfRule type="expression" dxfId="0" priority="5162" stopIfTrue="1">
      <formula>MOD(ROW(),2)=0</formula>
    </cfRule>
  </conditionalFormatting>
  <conditionalFormatting sqref="RLK11:RMY13">
    <cfRule type="expression" dxfId="0" priority="4784" stopIfTrue="1">
      <formula>MOD(ROW(),2)=0</formula>
    </cfRule>
  </conditionalFormatting>
  <conditionalFormatting sqref="RTA11:RTJ13 RTX11:RVF13 RSV11:RSY13 RTL11:RTP13 RWV11:RWX13">
    <cfRule type="expression" dxfId="0" priority="5156" stopIfTrue="1">
      <formula>MOD(ROW(),2)=0</formula>
    </cfRule>
  </conditionalFormatting>
  <conditionalFormatting sqref="RVG11:RWU13">
    <cfRule type="expression" dxfId="0" priority="4778" stopIfTrue="1">
      <formula>MOD(ROW(),2)=0</formula>
    </cfRule>
  </conditionalFormatting>
  <conditionalFormatting sqref="SCW11:SDF13 SDT11:SFB13 SCR11:SCU13 SDH11:SDL13 SGR11:SGT13">
    <cfRule type="expression" dxfId="0" priority="5150" stopIfTrue="1">
      <formula>MOD(ROW(),2)=0</formula>
    </cfRule>
  </conditionalFormatting>
  <conditionalFormatting sqref="SFC11:SGQ13">
    <cfRule type="expression" dxfId="0" priority="4772" stopIfTrue="1">
      <formula>MOD(ROW(),2)=0</formula>
    </cfRule>
  </conditionalFormatting>
  <conditionalFormatting sqref="SMS11:SNB13 SNP11:SOX13 SMN11:SMQ13 SND11:SNH13 SQN11:SQP13">
    <cfRule type="expression" dxfId="0" priority="5144" stopIfTrue="1">
      <formula>MOD(ROW(),2)=0</formula>
    </cfRule>
  </conditionalFormatting>
  <conditionalFormatting sqref="SOY11:SQM13">
    <cfRule type="expression" dxfId="0" priority="4766" stopIfTrue="1">
      <formula>MOD(ROW(),2)=0</formula>
    </cfRule>
  </conditionalFormatting>
  <conditionalFormatting sqref="SWO11:SWX13 SXL11:SYT13 SWJ11:SWM13 SWZ11:SXD13 TAJ11:TAL13">
    <cfRule type="expression" dxfId="0" priority="5138" stopIfTrue="1">
      <formula>MOD(ROW(),2)=0</formula>
    </cfRule>
  </conditionalFormatting>
  <conditionalFormatting sqref="SYU11:TAI13">
    <cfRule type="expression" dxfId="0" priority="4760" stopIfTrue="1">
      <formula>MOD(ROW(),2)=0</formula>
    </cfRule>
  </conditionalFormatting>
  <conditionalFormatting sqref="TGK11:TGT13 THH11:TIP13 TGF11:TGI13 TGV11:TGZ13 TKF11:TKH13">
    <cfRule type="expression" dxfId="0" priority="5132" stopIfTrue="1">
      <formula>MOD(ROW(),2)=0</formula>
    </cfRule>
  </conditionalFormatting>
  <conditionalFormatting sqref="TIQ11:TKE13">
    <cfRule type="expression" dxfId="0" priority="4754" stopIfTrue="1">
      <formula>MOD(ROW(),2)=0</formula>
    </cfRule>
  </conditionalFormatting>
  <conditionalFormatting sqref="TQG11:TQP13 TRD11:TSL13 TQB11:TQE13 TQR11:TQV13 TUB11:TUD13">
    <cfRule type="expression" dxfId="0" priority="5126" stopIfTrue="1">
      <formula>MOD(ROW(),2)=0</formula>
    </cfRule>
  </conditionalFormatting>
  <conditionalFormatting sqref="TSM11:TUA13">
    <cfRule type="expression" dxfId="0" priority="4748" stopIfTrue="1">
      <formula>MOD(ROW(),2)=0</formula>
    </cfRule>
  </conditionalFormatting>
  <conditionalFormatting sqref="UAC11:UAL13 UAZ11:UCH13 TZX11:UAA13 UAN11:UAR13 UDX11:UDZ13">
    <cfRule type="expression" dxfId="0" priority="5120" stopIfTrue="1">
      <formula>MOD(ROW(),2)=0</formula>
    </cfRule>
  </conditionalFormatting>
  <conditionalFormatting sqref="UCI11:UDW13">
    <cfRule type="expression" dxfId="0" priority="4742" stopIfTrue="1">
      <formula>MOD(ROW(),2)=0</formula>
    </cfRule>
  </conditionalFormatting>
  <conditionalFormatting sqref="UJY11:UKH13 UKV11:UMD13 UJT11:UJW13 UKJ11:UKN13 UNT11:UNV13">
    <cfRule type="expression" dxfId="0" priority="5114" stopIfTrue="1">
      <formula>MOD(ROW(),2)=0</formula>
    </cfRule>
  </conditionalFormatting>
  <conditionalFormatting sqref="UME11:UNS13">
    <cfRule type="expression" dxfId="0" priority="4736" stopIfTrue="1">
      <formula>MOD(ROW(),2)=0</formula>
    </cfRule>
  </conditionalFormatting>
  <conditionalFormatting sqref="UTU11:UUD13 UUR11:UVZ13 UTP11:UTS13 UUF11:UUJ13 UXP11:UXR13">
    <cfRule type="expression" dxfId="0" priority="5108" stopIfTrue="1">
      <formula>MOD(ROW(),2)=0</formula>
    </cfRule>
  </conditionalFormatting>
  <conditionalFormatting sqref="UWA11:UXO13">
    <cfRule type="expression" dxfId="0" priority="4730" stopIfTrue="1">
      <formula>MOD(ROW(),2)=0</formula>
    </cfRule>
  </conditionalFormatting>
  <conditionalFormatting sqref="VDQ11:VDZ13 VEN11:VFV13 VDL11:VDO13 VEB11:VEF13 VHL11:VHN13">
    <cfRule type="expression" dxfId="0" priority="5102" stopIfTrue="1">
      <formula>MOD(ROW(),2)=0</formula>
    </cfRule>
  </conditionalFormatting>
  <conditionalFormatting sqref="VFW11:VHK13">
    <cfRule type="expression" dxfId="0" priority="4724" stopIfTrue="1">
      <formula>MOD(ROW(),2)=0</formula>
    </cfRule>
  </conditionalFormatting>
  <conditionalFormatting sqref="VNM11:VNV13 VOJ11:VPR13 VNH11:VNK13 VNX11:VOB13 VRH11:VRJ13">
    <cfRule type="expression" dxfId="0" priority="5096" stopIfTrue="1">
      <formula>MOD(ROW(),2)=0</formula>
    </cfRule>
  </conditionalFormatting>
  <conditionalFormatting sqref="VPS11:VRG13">
    <cfRule type="expression" dxfId="0" priority="4718" stopIfTrue="1">
      <formula>MOD(ROW(),2)=0</formula>
    </cfRule>
  </conditionalFormatting>
  <conditionalFormatting sqref="VXI11:VXR13 VYF11:VZN13 VXD11:VXG13 VXT11:VXX13 WBD11:WBF13">
    <cfRule type="expression" dxfId="0" priority="5090" stopIfTrue="1">
      <formula>MOD(ROW(),2)=0</formula>
    </cfRule>
  </conditionalFormatting>
  <conditionalFormatting sqref="VZO11:WBC13">
    <cfRule type="expression" dxfId="0" priority="4712" stopIfTrue="1">
      <formula>MOD(ROW(),2)=0</formula>
    </cfRule>
  </conditionalFormatting>
  <conditionalFormatting sqref="WHE11:WHN13 WIB11:WJJ13 WGZ11:WHC13 WHP11:WHT13 WKZ11:WLB13">
    <cfRule type="expression" dxfId="0" priority="5084" stopIfTrue="1">
      <formula>MOD(ROW(),2)=0</formula>
    </cfRule>
  </conditionalFormatting>
  <conditionalFormatting sqref="WJK11:WKY13">
    <cfRule type="expression" dxfId="0" priority="4706" stopIfTrue="1">
      <formula>MOD(ROW(),2)=0</formula>
    </cfRule>
  </conditionalFormatting>
  <conditionalFormatting sqref="WRA11:WRJ13 WRX11:WTF13 WQV11:WQY13 WRL11:WRP13 WUV11:WUX13">
    <cfRule type="expression" dxfId="0" priority="5078" stopIfTrue="1">
      <formula>MOD(ROW(),2)=0</formula>
    </cfRule>
  </conditionalFormatting>
  <conditionalFormatting sqref="WTG11:WUU13">
    <cfRule type="expression" dxfId="0" priority="4700" stopIfTrue="1">
      <formula>MOD(ROW(),2)=0</formula>
    </cfRule>
  </conditionalFormatting>
  <conditionalFormatting sqref="F14:G14 A14:B14 D14">
    <cfRule type="expression" dxfId="0" priority="5455" stopIfTrue="1">
      <formula>MOD(ROW(),2)=0</formula>
    </cfRule>
  </conditionalFormatting>
  <conditionalFormatting sqref="EO14:EX14 IJ14:IL14 EJ14:EM14 FL14:GT14 EZ14:FD14">
    <cfRule type="expression" dxfId="0" priority="5449" stopIfTrue="1">
      <formula>MOD(ROW(),2)=0</formula>
    </cfRule>
  </conditionalFormatting>
  <conditionalFormatting sqref="OK14:OT14 SF14:SH14 OF14:OI14 PH14:QP14 OV14:OZ14">
    <cfRule type="expression" dxfId="0" priority="5443" stopIfTrue="1">
      <formula>MOD(ROW(),2)=0</formula>
    </cfRule>
  </conditionalFormatting>
  <conditionalFormatting sqref="YG14:YP14 ACB14:ACD14 YB14:YE14 ZD14:AAL14 YR14:YV14">
    <cfRule type="expression" dxfId="0" priority="5437" stopIfTrue="1">
      <formula>MOD(ROW(),2)=0</formula>
    </cfRule>
  </conditionalFormatting>
  <conditionalFormatting sqref="AIC14:AIL14 ALX14:ALZ14 AHX14:AIA14 AIZ14:AKH14 AIN14:AIR14">
    <cfRule type="expression" dxfId="0" priority="5431" stopIfTrue="1">
      <formula>MOD(ROW(),2)=0</formula>
    </cfRule>
  </conditionalFormatting>
  <conditionalFormatting sqref="ARY14:ASH14 AVT14:AVV14 ART14:ARW14 ASV14:AUD14 ASJ14:ASN14">
    <cfRule type="expression" dxfId="0" priority="5425" stopIfTrue="1">
      <formula>MOD(ROW(),2)=0</formula>
    </cfRule>
  </conditionalFormatting>
  <conditionalFormatting sqref="BBU14:BCD14 BFP14:BFR14 BBP14:BBS14 BCR14:BDZ14 BCF14:BCJ14">
    <cfRule type="expression" dxfId="0" priority="5419" stopIfTrue="1">
      <formula>MOD(ROW(),2)=0</formula>
    </cfRule>
  </conditionalFormatting>
  <conditionalFormatting sqref="BLQ14:BLZ14 BPL14:BPN14 BLL14:BLO14 BMN14:BNV14 BMB14:BMF14">
    <cfRule type="expression" dxfId="0" priority="5413" stopIfTrue="1">
      <formula>MOD(ROW(),2)=0</formula>
    </cfRule>
  </conditionalFormatting>
  <conditionalFormatting sqref="BVM14:BVV14 BZH14:BZJ14 BVH14:BVK14 BWJ14:BXR14 BVX14:BWB14">
    <cfRule type="expression" dxfId="0" priority="5407" stopIfTrue="1">
      <formula>MOD(ROW(),2)=0</formula>
    </cfRule>
  </conditionalFormatting>
  <conditionalFormatting sqref="CFI14:CFR14 CJD14:CJF14 CFD14:CFG14 CGF14:CHN14 CFT14:CFX14">
    <cfRule type="expression" dxfId="0" priority="5401" stopIfTrue="1">
      <formula>MOD(ROW(),2)=0</formula>
    </cfRule>
  </conditionalFormatting>
  <conditionalFormatting sqref="CPE14:CPN14 CSZ14:CTB14 COZ14:CPC14 CQB14:CRJ14 CPP14:CPT14">
    <cfRule type="expression" dxfId="0" priority="5395" stopIfTrue="1">
      <formula>MOD(ROW(),2)=0</formula>
    </cfRule>
  </conditionalFormatting>
  <conditionalFormatting sqref="CZA14:CZJ14 DCV14:DCX14 CYV14:CYY14 CZX14:DBF14 CZL14:CZP14">
    <cfRule type="expression" dxfId="0" priority="5389" stopIfTrue="1">
      <formula>MOD(ROW(),2)=0</formula>
    </cfRule>
  </conditionalFormatting>
  <conditionalFormatting sqref="DIW14:DJF14 DMR14:DMT14 DIR14:DIU14 DJT14:DLB14 DJH14:DJL14">
    <cfRule type="expression" dxfId="0" priority="5383" stopIfTrue="1">
      <formula>MOD(ROW(),2)=0</formula>
    </cfRule>
  </conditionalFormatting>
  <conditionalFormatting sqref="DSS14:DTB14 DWN14:DWP14 DSN14:DSQ14 DTP14:DUX14 DTD14:DTH14">
    <cfRule type="expression" dxfId="0" priority="5377" stopIfTrue="1">
      <formula>MOD(ROW(),2)=0</formula>
    </cfRule>
  </conditionalFormatting>
  <conditionalFormatting sqref="ECO14:ECX14 EGJ14:EGL14 ECJ14:ECM14 EDL14:EET14 ECZ14:EDD14">
    <cfRule type="expression" dxfId="0" priority="5371" stopIfTrue="1">
      <formula>MOD(ROW(),2)=0</formula>
    </cfRule>
  </conditionalFormatting>
  <conditionalFormatting sqref="EMK14:EMT14 EQF14:EQH14 EMF14:EMI14 ENH14:EOP14 EMV14:EMZ14">
    <cfRule type="expression" dxfId="0" priority="5365" stopIfTrue="1">
      <formula>MOD(ROW(),2)=0</formula>
    </cfRule>
  </conditionalFormatting>
  <conditionalFormatting sqref="EWG14:EWP14 FAB14:FAD14 EWB14:EWE14 EXD14:EYL14 EWR14:EWV14">
    <cfRule type="expression" dxfId="0" priority="5359" stopIfTrue="1">
      <formula>MOD(ROW(),2)=0</formula>
    </cfRule>
  </conditionalFormatting>
  <conditionalFormatting sqref="FGC14:FGL14 FJX14:FJZ14 FFX14:FGA14 FGZ14:FIH14 FGN14:FGR14">
    <cfRule type="expression" dxfId="0" priority="5353" stopIfTrue="1">
      <formula>MOD(ROW(),2)=0</formula>
    </cfRule>
  </conditionalFormatting>
  <conditionalFormatting sqref="FPY14:FQH14 FTT14:FTV14 FPT14:FPW14 FQV14:FSD14 FQJ14:FQN14">
    <cfRule type="expression" dxfId="0" priority="5347" stopIfTrue="1">
      <formula>MOD(ROW(),2)=0</formula>
    </cfRule>
  </conditionalFormatting>
  <conditionalFormatting sqref="FZU14:GAD14 GDP14:GDR14 FZP14:FZS14 GAR14:GBZ14 GAF14:GAJ14">
    <cfRule type="expression" dxfId="0" priority="5341" stopIfTrue="1">
      <formula>MOD(ROW(),2)=0</formula>
    </cfRule>
  </conditionalFormatting>
  <conditionalFormatting sqref="GJQ14:GJZ14 GNL14:GNN14 GJL14:GJO14 GKN14:GLV14 GKB14:GKF14">
    <cfRule type="expression" dxfId="0" priority="5335" stopIfTrue="1">
      <formula>MOD(ROW(),2)=0</formula>
    </cfRule>
  </conditionalFormatting>
  <conditionalFormatting sqref="GTM14:GTV14 GXH14:GXJ14 GTH14:GTK14 GUJ14:GVR14 GTX14:GUB14">
    <cfRule type="expression" dxfId="0" priority="5329" stopIfTrue="1">
      <formula>MOD(ROW(),2)=0</formula>
    </cfRule>
  </conditionalFormatting>
  <conditionalFormatting sqref="HDI14:HDR14 HHD14:HHF14 HDD14:HDG14 HEF14:HFN14 HDT14:HDX14">
    <cfRule type="expression" dxfId="0" priority="5323" stopIfTrue="1">
      <formula>MOD(ROW(),2)=0</formula>
    </cfRule>
  </conditionalFormatting>
  <conditionalFormatting sqref="HNE14:HNN14 HQZ14:HRB14 HMZ14:HNC14 HOB14:HPJ14 HNP14:HNT14">
    <cfRule type="expression" dxfId="0" priority="5317" stopIfTrue="1">
      <formula>MOD(ROW(),2)=0</formula>
    </cfRule>
  </conditionalFormatting>
  <conditionalFormatting sqref="HXA14:HXJ14 IAV14:IAX14 HWV14:HWY14 HXX14:HZF14 HXL14:HXP14">
    <cfRule type="expression" dxfId="0" priority="5311" stopIfTrue="1">
      <formula>MOD(ROW(),2)=0</formula>
    </cfRule>
  </conditionalFormatting>
  <conditionalFormatting sqref="IGW14:IHF14 IKR14:IKT14 IGR14:IGU14 IHT14:IJB14 IHH14:IHL14">
    <cfRule type="expression" dxfId="0" priority="5305" stopIfTrue="1">
      <formula>MOD(ROW(),2)=0</formula>
    </cfRule>
  </conditionalFormatting>
  <conditionalFormatting sqref="IQS14:IRB14 IUN14:IUP14 IQN14:IQQ14 IRP14:ISX14 IRD14:IRH14">
    <cfRule type="expression" dxfId="0" priority="5299" stopIfTrue="1">
      <formula>MOD(ROW(),2)=0</formula>
    </cfRule>
  </conditionalFormatting>
  <conditionalFormatting sqref="JAO14:JAX14 JEJ14:JEL14 JAJ14:JAM14 JBL14:JCT14 JAZ14:JBD14">
    <cfRule type="expression" dxfId="0" priority="5293" stopIfTrue="1">
      <formula>MOD(ROW(),2)=0</formula>
    </cfRule>
  </conditionalFormatting>
  <conditionalFormatting sqref="JKK14:JKT14 JOF14:JOH14 JKF14:JKI14 JLH14:JMP14 JKV14:JKZ14">
    <cfRule type="expression" dxfId="0" priority="5287" stopIfTrue="1">
      <formula>MOD(ROW(),2)=0</formula>
    </cfRule>
  </conditionalFormatting>
  <conditionalFormatting sqref="JUG14:JUP14 JYB14:JYD14 JUB14:JUE14 JVD14:JWL14 JUR14:JUV14">
    <cfRule type="expression" dxfId="0" priority="5281" stopIfTrue="1">
      <formula>MOD(ROW(),2)=0</formula>
    </cfRule>
  </conditionalFormatting>
  <conditionalFormatting sqref="KEC14:KEL14 KHX14:KHZ14 KDX14:KEA14 KEZ14:KGH14 KEN14:KER14">
    <cfRule type="expression" dxfId="0" priority="5275" stopIfTrue="1">
      <formula>MOD(ROW(),2)=0</formula>
    </cfRule>
  </conditionalFormatting>
  <conditionalFormatting sqref="KNY14:KOH14 KRT14:KRV14 KNT14:KNW14 KOV14:KQD14 KOJ14:KON14">
    <cfRule type="expression" dxfId="0" priority="5269" stopIfTrue="1">
      <formula>MOD(ROW(),2)=0</formula>
    </cfRule>
  </conditionalFormatting>
  <conditionalFormatting sqref="KXU14:KYD14 LBP14:LBR14 KXP14:KXS14 KYR14:KZZ14 KYF14:KYJ14">
    <cfRule type="expression" dxfId="0" priority="5263" stopIfTrue="1">
      <formula>MOD(ROW(),2)=0</formula>
    </cfRule>
  </conditionalFormatting>
  <conditionalFormatting sqref="LHQ14:LHZ14 LLL14:LLN14 LHL14:LHO14 LIN14:LJV14 LIB14:LIF14">
    <cfRule type="expression" dxfId="0" priority="5257" stopIfTrue="1">
      <formula>MOD(ROW(),2)=0</formula>
    </cfRule>
  </conditionalFormatting>
  <conditionalFormatting sqref="LRM14:LRV14 LVH14:LVJ14 LRH14:LRK14 LSJ14:LTR14 LRX14:LSB14">
    <cfRule type="expression" dxfId="0" priority="5251" stopIfTrue="1">
      <formula>MOD(ROW(),2)=0</formula>
    </cfRule>
  </conditionalFormatting>
  <conditionalFormatting sqref="MBI14:MBR14 MFD14:MFF14 MBD14:MBG14 MCF14:MDN14 MBT14:MBX14">
    <cfRule type="expression" dxfId="0" priority="5245" stopIfTrue="1">
      <formula>MOD(ROW(),2)=0</formula>
    </cfRule>
  </conditionalFormatting>
  <conditionalFormatting sqref="MLE14:MLN14 MOZ14:MPB14 MKZ14:MLC14 MMB14:MNJ14 MLP14:MLT14">
    <cfRule type="expression" dxfId="0" priority="5239" stopIfTrue="1">
      <formula>MOD(ROW(),2)=0</formula>
    </cfRule>
  </conditionalFormatting>
  <conditionalFormatting sqref="MVA14:MVJ14 MYV14:MYX14 MUV14:MUY14 MVX14:MXF14 MVL14:MVP14">
    <cfRule type="expression" dxfId="0" priority="5233" stopIfTrue="1">
      <formula>MOD(ROW(),2)=0</formula>
    </cfRule>
  </conditionalFormatting>
  <conditionalFormatting sqref="NEW14:NFF14 NIR14:NIT14 NER14:NEU14 NFT14:NHB14 NFH14:NFL14">
    <cfRule type="expression" dxfId="0" priority="5227" stopIfTrue="1">
      <formula>MOD(ROW(),2)=0</formula>
    </cfRule>
  </conditionalFormatting>
  <conditionalFormatting sqref="NOS14:NPB14 NSN14:NSP14 NON14:NOQ14 NPP14:NQX14 NPD14:NPH14">
    <cfRule type="expression" dxfId="0" priority="5221" stopIfTrue="1">
      <formula>MOD(ROW(),2)=0</formula>
    </cfRule>
  </conditionalFormatting>
  <conditionalFormatting sqref="NYO14:NYX14 OCJ14:OCL14 NYJ14:NYM14 NZL14:OAT14 NYZ14:NZD14">
    <cfRule type="expression" dxfId="0" priority="5215" stopIfTrue="1">
      <formula>MOD(ROW(),2)=0</formula>
    </cfRule>
  </conditionalFormatting>
  <conditionalFormatting sqref="OIK14:OIT14 OMF14:OMH14 OIF14:OII14 OJH14:OKP14 OIV14:OIZ14">
    <cfRule type="expression" dxfId="0" priority="5209" stopIfTrue="1">
      <formula>MOD(ROW(),2)=0</formula>
    </cfRule>
  </conditionalFormatting>
  <conditionalFormatting sqref="OSG14:OSP14 OWB14:OWD14 OSB14:OSE14 OTD14:OUL14 OSR14:OSV14">
    <cfRule type="expression" dxfId="0" priority="5203" stopIfTrue="1">
      <formula>MOD(ROW(),2)=0</formula>
    </cfRule>
  </conditionalFormatting>
  <conditionalFormatting sqref="PCC14:PCL14 PFX14:PFZ14 PBX14:PCA14 PCZ14:PEH14 PCN14:PCR14">
    <cfRule type="expression" dxfId="0" priority="5197" stopIfTrue="1">
      <formula>MOD(ROW(),2)=0</formula>
    </cfRule>
  </conditionalFormatting>
  <conditionalFormatting sqref="PLY14:PMH14 PPT14:PPV14 PLT14:PLW14 PMV14:POD14 PMJ14:PMN14">
    <cfRule type="expression" dxfId="0" priority="5191" stopIfTrue="1">
      <formula>MOD(ROW(),2)=0</formula>
    </cfRule>
  </conditionalFormatting>
  <conditionalFormatting sqref="PVU14:PWD14 PZP14:PZR14 PVP14:PVS14 PWR14:PXZ14 PWF14:PWJ14">
    <cfRule type="expression" dxfId="0" priority="5185" stopIfTrue="1">
      <formula>MOD(ROW(),2)=0</formula>
    </cfRule>
  </conditionalFormatting>
  <conditionalFormatting sqref="QFQ14:QFZ14 QJL14:QJN14 QFL14:QFO14 QGN14:QHV14 QGB14:QGF14">
    <cfRule type="expression" dxfId="0" priority="5179" stopIfTrue="1">
      <formula>MOD(ROW(),2)=0</formula>
    </cfRule>
  </conditionalFormatting>
  <conditionalFormatting sqref="QPM14:QPV14 QTH14:QTJ14 QPH14:QPK14 QQJ14:QRR14 QPX14:QQB14">
    <cfRule type="expression" dxfId="0" priority="5173" stopIfTrue="1">
      <formula>MOD(ROW(),2)=0</formula>
    </cfRule>
  </conditionalFormatting>
  <conditionalFormatting sqref="QZI14:QZR14 RDD14:RDF14 QZD14:QZG14 RAF14:RBN14 QZT14:QZX14">
    <cfRule type="expression" dxfId="0" priority="5167" stopIfTrue="1">
      <formula>MOD(ROW(),2)=0</formula>
    </cfRule>
  </conditionalFormatting>
  <conditionalFormatting sqref="RJE14:RJN14 RMZ14:RNB14 RIZ14:RJC14 RKB14:RLJ14 RJP14:RJT14">
    <cfRule type="expression" dxfId="0" priority="5161" stopIfTrue="1">
      <formula>MOD(ROW(),2)=0</formula>
    </cfRule>
  </conditionalFormatting>
  <conditionalFormatting sqref="RTA14:RTJ14 RWV14:RWX14 RSV14:RSY14 RTX14:RVF14 RTL14:RTP14">
    <cfRule type="expression" dxfId="0" priority="5155" stopIfTrue="1">
      <formula>MOD(ROW(),2)=0</formula>
    </cfRule>
  </conditionalFormatting>
  <conditionalFormatting sqref="SCW14:SDF14 SGR14:SGT14 SCR14:SCU14 SDT14:SFB14 SDH14:SDL14">
    <cfRule type="expression" dxfId="0" priority="5149" stopIfTrue="1">
      <formula>MOD(ROW(),2)=0</formula>
    </cfRule>
  </conditionalFormatting>
  <conditionalFormatting sqref="SMS14:SNB14 SQN14:SQP14 SMN14:SMQ14 SNP14:SOX14 SND14:SNH14">
    <cfRule type="expression" dxfId="0" priority="5143" stopIfTrue="1">
      <formula>MOD(ROW(),2)=0</formula>
    </cfRule>
  </conditionalFormatting>
  <conditionalFormatting sqref="SWO14:SWX14 TAJ14:TAL14 SWJ14:SWM14 SXL14:SYT14 SWZ14:SXD14">
    <cfRule type="expression" dxfId="0" priority="5137" stopIfTrue="1">
      <formula>MOD(ROW(),2)=0</formula>
    </cfRule>
  </conditionalFormatting>
  <conditionalFormatting sqref="TGK14:TGT14 TKF14:TKH14 TGF14:TGI14 THH14:TIP14 TGV14:TGZ14">
    <cfRule type="expression" dxfId="0" priority="5131" stopIfTrue="1">
      <formula>MOD(ROW(),2)=0</formula>
    </cfRule>
  </conditionalFormatting>
  <conditionalFormatting sqref="TQG14:TQP14 TUB14:TUD14 TQB14:TQE14 TRD14:TSL14 TQR14:TQV14">
    <cfRule type="expression" dxfId="0" priority="5125" stopIfTrue="1">
      <formula>MOD(ROW(),2)=0</formula>
    </cfRule>
  </conditionalFormatting>
  <conditionalFormatting sqref="UAC14:UAL14 UDX14:UDZ14 TZX14:UAA14 UAZ14:UCH14 UAN14:UAR14">
    <cfRule type="expression" dxfId="0" priority="5119" stopIfTrue="1">
      <formula>MOD(ROW(),2)=0</formula>
    </cfRule>
  </conditionalFormatting>
  <conditionalFormatting sqref="UJY14:UKH14 UNT14:UNV14 UJT14:UJW14 UKV14:UMD14 UKJ14:UKN14">
    <cfRule type="expression" dxfId="0" priority="5113" stopIfTrue="1">
      <formula>MOD(ROW(),2)=0</formula>
    </cfRule>
  </conditionalFormatting>
  <conditionalFormatting sqref="UTU14:UUD14 UXP14:UXR14 UTP14:UTS14 UUR14:UVZ14 UUF14:UUJ14">
    <cfRule type="expression" dxfId="0" priority="5107" stopIfTrue="1">
      <formula>MOD(ROW(),2)=0</formula>
    </cfRule>
  </conditionalFormatting>
  <conditionalFormatting sqref="VDQ14:VDZ14 VHL14:VHN14 VDL14:VDO14 VEN14:VFV14 VEB14:VEF14">
    <cfRule type="expression" dxfId="0" priority="5101" stopIfTrue="1">
      <formula>MOD(ROW(),2)=0</formula>
    </cfRule>
  </conditionalFormatting>
  <conditionalFormatting sqref="VNM14:VNV14 VRH14:VRJ14 VNH14:VNK14 VOJ14:VPR14 VNX14:VOB14">
    <cfRule type="expression" dxfId="0" priority="5095" stopIfTrue="1">
      <formula>MOD(ROW(),2)=0</formula>
    </cfRule>
  </conditionalFormatting>
  <conditionalFormatting sqref="VXI14:VXR14 WBD14:WBF14 VXD14:VXG14 VYF14:VZN14 VXT14:VXX14">
    <cfRule type="expression" dxfId="0" priority="5089" stopIfTrue="1">
      <formula>MOD(ROW(),2)=0</formula>
    </cfRule>
  </conditionalFormatting>
  <conditionalFormatting sqref="WHE14:WHN14 WKZ14:WLB14 WGZ14:WHC14 WIB14:WJJ14 WHP14:WHT14">
    <cfRule type="expression" dxfId="0" priority="5083" stopIfTrue="1">
      <formula>MOD(ROW(),2)=0</formula>
    </cfRule>
  </conditionalFormatting>
  <conditionalFormatting sqref="WRA14:WRJ14 WUV14:WUX14 WQV14:WQY14 WRX14:WTF14 WRL14:WRP14">
    <cfRule type="expression" dxfId="0" priority="5077" stopIfTrue="1">
      <formula>MOD(ROW(),2)=0</formula>
    </cfRule>
  </conditionalFormatting>
  <conditionalFormatting sqref="F15 A15:B15 D15">
    <cfRule type="expression" dxfId="0" priority="1889" stopIfTrue="1">
      <formula>MOD(ROW(),2)=0</formula>
    </cfRule>
  </conditionalFormatting>
  <conditionalFormatting sqref="EO15:EX15 IJ15:IL15 EJ15:EM15 FL15:GT15 EZ15:FD15">
    <cfRule type="expression" dxfId="0" priority="1888" stopIfTrue="1">
      <formula>MOD(ROW(),2)=0</formula>
    </cfRule>
  </conditionalFormatting>
  <conditionalFormatting sqref="OK15:OT15 SF15:SH15 OF15:OI15 PH15:QP15 OV15:OZ15">
    <cfRule type="expression" dxfId="0" priority="1887" stopIfTrue="1">
      <formula>MOD(ROW(),2)=0</formula>
    </cfRule>
  </conditionalFormatting>
  <conditionalFormatting sqref="YG15:YP15 ACB15:ACD15 YB15:YE15 ZD15:AAL15 YR15:YV15">
    <cfRule type="expression" dxfId="0" priority="1886" stopIfTrue="1">
      <formula>MOD(ROW(),2)=0</formula>
    </cfRule>
  </conditionalFormatting>
  <conditionalFormatting sqref="AIC15:AIL15 ALX15:ALZ15 AHX15:AIA15 AIZ15:AKH15 AIN15:AIR15">
    <cfRule type="expression" dxfId="0" priority="1885" stopIfTrue="1">
      <formula>MOD(ROW(),2)=0</formula>
    </cfRule>
  </conditionalFormatting>
  <conditionalFormatting sqref="ARY15:ASH15 AVT15:AVV15 ART15:ARW15 ASV15:AUD15 ASJ15:ASN15">
    <cfRule type="expression" dxfId="0" priority="1884" stopIfTrue="1">
      <formula>MOD(ROW(),2)=0</formula>
    </cfRule>
  </conditionalFormatting>
  <conditionalFormatting sqref="BBU15:BCD15 BFP15:BFR15 BBP15:BBS15 BCR15:BDZ15 BCF15:BCJ15">
    <cfRule type="expression" dxfId="0" priority="1883" stopIfTrue="1">
      <formula>MOD(ROW(),2)=0</formula>
    </cfRule>
  </conditionalFormatting>
  <conditionalFormatting sqref="BLQ15:BLZ15 BPL15:BPN15 BLL15:BLO15 BMN15:BNV15 BMB15:BMF15">
    <cfRule type="expression" dxfId="0" priority="1882" stopIfTrue="1">
      <formula>MOD(ROW(),2)=0</formula>
    </cfRule>
  </conditionalFormatting>
  <conditionalFormatting sqref="BVM15:BVV15 BZH15:BZJ15 BVH15:BVK15 BWJ15:BXR15 BVX15:BWB15">
    <cfRule type="expression" dxfId="0" priority="1881" stopIfTrue="1">
      <formula>MOD(ROW(),2)=0</formula>
    </cfRule>
  </conditionalFormatting>
  <conditionalFormatting sqref="CFI15:CFR15 CJD15:CJF15 CFD15:CFG15 CGF15:CHN15 CFT15:CFX15">
    <cfRule type="expression" dxfId="0" priority="1880" stopIfTrue="1">
      <formula>MOD(ROW(),2)=0</formula>
    </cfRule>
  </conditionalFormatting>
  <conditionalFormatting sqref="CPE15:CPN15 CSZ15:CTB15 COZ15:CPC15 CQB15:CRJ15 CPP15:CPT15">
    <cfRule type="expression" dxfId="0" priority="1879" stopIfTrue="1">
      <formula>MOD(ROW(),2)=0</formula>
    </cfRule>
  </conditionalFormatting>
  <conditionalFormatting sqref="CZA15:CZJ15 DCV15:DCX15 CYV15:CYY15 CZX15:DBF15 CZL15:CZP15">
    <cfRule type="expression" dxfId="0" priority="1878" stopIfTrue="1">
      <formula>MOD(ROW(),2)=0</formula>
    </cfRule>
  </conditionalFormatting>
  <conditionalFormatting sqref="DIW15:DJF15 DMR15:DMT15 DIR15:DIU15 DJT15:DLB15 DJH15:DJL15">
    <cfRule type="expression" dxfId="0" priority="1877" stopIfTrue="1">
      <formula>MOD(ROW(),2)=0</formula>
    </cfRule>
  </conditionalFormatting>
  <conditionalFormatting sqref="DSS15:DTB15 DWN15:DWP15 DSN15:DSQ15 DTP15:DUX15 DTD15:DTH15">
    <cfRule type="expression" dxfId="0" priority="1876" stopIfTrue="1">
      <formula>MOD(ROW(),2)=0</formula>
    </cfRule>
  </conditionalFormatting>
  <conditionalFormatting sqref="ECO15:ECX15 EGJ15:EGL15 ECJ15:ECM15 EDL15:EET15 ECZ15:EDD15">
    <cfRule type="expression" dxfId="0" priority="1875" stopIfTrue="1">
      <formula>MOD(ROW(),2)=0</formula>
    </cfRule>
  </conditionalFormatting>
  <conditionalFormatting sqref="EMK15:EMT15 EQF15:EQH15 EMF15:EMI15 ENH15:EOP15 EMV15:EMZ15">
    <cfRule type="expression" dxfId="0" priority="1874" stopIfTrue="1">
      <formula>MOD(ROW(),2)=0</formula>
    </cfRule>
  </conditionalFormatting>
  <conditionalFormatting sqref="EWG15:EWP15 FAB15:FAD15 EWB15:EWE15 EXD15:EYL15 EWR15:EWV15">
    <cfRule type="expression" dxfId="0" priority="1873" stopIfTrue="1">
      <formula>MOD(ROW(),2)=0</formula>
    </cfRule>
  </conditionalFormatting>
  <conditionalFormatting sqref="FGC15:FGL15 FJX15:FJZ15 FFX15:FGA15 FGZ15:FIH15 FGN15:FGR15">
    <cfRule type="expression" dxfId="0" priority="1872" stopIfTrue="1">
      <formula>MOD(ROW(),2)=0</formula>
    </cfRule>
  </conditionalFormatting>
  <conditionalFormatting sqref="FPY15:FQH15 FTT15:FTV15 FPT15:FPW15 FQV15:FSD15 FQJ15:FQN15">
    <cfRule type="expression" dxfId="0" priority="1871" stopIfTrue="1">
      <formula>MOD(ROW(),2)=0</formula>
    </cfRule>
  </conditionalFormatting>
  <conditionalFormatting sqref="FZU15:GAD15 GDP15:GDR15 FZP15:FZS15 GAR15:GBZ15 GAF15:GAJ15">
    <cfRule type="expression" dxfId="0" priority="1870" stopIfTrue="1">
      <formula>MOD(ROW(),2)=0</formula>
    </cfRule>
  </conditionalFormatting>
  <conditionalFormatting sqref="GJQ15:GJZ15 GNL15:GNN15 GJL15:GJO15 GKN15:GLV15 GKB15:GKF15">
    <cfRule type="expression" dxfId="0" priority="1869" stopIfTrue="1">
      <formula>MOD(ROW(),2)=0</formula>
    </cfRule>
  </conditionalFormatting>
  <conditionalFormatting sqref="GTM15:GTV15 GXH15:GXJ15 GTH15:GTK15 GUJ15:GVR15 GTX15:GUB15">
    <cfRule type="expression" dxfId="0" priority="1868" stopIfTrue="1">
      <formula>MOD(ROW(),2)=0</formula>
    </cfRule>
  </conditionalFormatting>
  <conditionalFormatting sqref="HDI15:HDR15 HHD15:HHF15 HDD15:HDG15 HEF15:HFN15 HDT15:HDX15">
    <cfRule type="expression" dxfId="0" priority="1867" stopIfTrue="1">
      <formula>MOD(ROW(),2)=0</formula>
    </cfRule>
  </conditionalFormatting>
  <conditionalFormatting sqref="HNE15:HNN15 HQZ15:HRB15 HMZ15:HNC15 HOB15:HPJ15 HNP15:HNT15">
    <cfRule type="expression" dxfId="0" priority="1866" stopIfTrue="1">
      <formula>MOD(ROW(),2)=0</formula>
    </cfRule>
  </conditionalFormatting>
  <conditionalFormatting sqref="HXA15:HXJ15 IAV15:IAX15 HWV15:HWY15 HXX15:HZF15 HXL15:HXP15">
    <cfRule type="expression" dxfId="0" priority="1865" stopIfTrue="1">
      <formula>MOD(ROW(),2)=0</formula>
    </cfRule>
  </conditionalFormatting>
  <conditionalFormatting sqref="IGW15:IHF15 IKR15:IKT15 IGR15:IGU15 IHT15:IJB15 IHH15:IHL15">
    <cfRule type="expression" dxfId="0" priority="1864" stopIfTrue="1">
      <formula>MOD(ROW(),2)=0</formula>
    </cfRule>
  </conditionalFormatting>
  <conditionalFormatting sqref="IQS15:IRB15 IUN15:IUP15 IQN15:IQQ15 IRP15:ISX15 IRD15:IRH15">
    <cfRule type="expression" dxfId="0" priority="1863" stopIfTrue="1">
      <formula>MOD(ROW(),2)=0</formula>
    </cfRule>
  </conditionalFormatting>
  <conditionalFormatting sqref="JAO15:JAX15 JEJ15:JEL15 JAJ15:JAM15 JBL15:JCT15 JAZ15:JBD15">
    <cfRule type="expression" dxfId="0" priority="1862" stopIfTrue="1">
      <formula>MOD(ROW(),2)=0</formula>
    </cfRule>
  </conditionalFormatting>
  <conditionalFormatting sqref="JKK15:JKT15 JOF15:JOH15 JKF15:JKI15 JLH15:JMP15 JKV15:JKZ15">
    <cfRule type="expression" dxfId="0" priority="1861" stopIfTrue="1">
      <formula>MOD(ROW(),2)=0</formula>
    </cfRule>
  </conditionalFormatting>
  <conditionalFormatting sqref="JUG15:JUP15 JYB15:JYD15 JUB15:JUE15 JVD15:JWL15 JUR15:JUV15">
    <cfRule type="expression" dxfId="0" priority="1860" stopIfTrue="1">
      <formula>MOD(ROW(),2)=0</formula>
    </cfRule>
  </conditionalFormatting>
  <conditionalFormatting sqref="KEC15:KEL15 KHX15:KHZ15 KDX15:KEA15 KEZ15:KGH15 KEN15:KER15">
    <cfRule type="expression" dxfId="0" priority="1859" stopIfTrue="1">
      <formula>MOD(ROW(),2)=0</formula>
    </cfRule>
  </conditionalFormatting>
  <conditionalFormatting sqref="KNY15:KOH15 KRT15:KRV15 KNT15:KNW15 KOV15:KQD15 KOJ15:KON15">
    <cfRule type="expression" dxfId="0" priority="1858" stopIfTrue="1">
      <formula>MOD(ROW(),2)=0</formula>
    </cfRule>
  </conditionalFormatting>
  <conditionalFormatting sqref="KXU15:KYD15 LBP15:LBR15 KXP15:KXS15 KYR15:KZZ15 KYF15:KYJ15">
    <cfRule type="expression" dxfId="0" priority="1857" stopIfTrue="1">
      <formula>MOD(ROW(),2)=0</formula>
    </cfRule>
  </conditionalFormatting>
  <conditionalFormatting sqref="LHQ15:LHZ15 LLL15:LLN15 LHL15:LHO15 LIN15:LJV15 LIB15:LIF15">
    <cfRule type="expression" dxfId="0" priority="1856" stopIfTrue="1">
      <formula>MOD(ROW(),2)=0</formula>
    </cfRule>
  </conditionalFormatting>
  <conditionalFormatting sqref="LRM15:LRV15 LVH15:LVJ15 LRH15:LRK15 LSJ15:LTR15 LRX15:LSB15">
    <cfRule type="expression" dxfId="0" priority="1855" stopIfTrue="1">
      <formula>MOD(ROW(),2)=0</formula>
    </cfRule>
  </conditionalFormatting>
  <conditionalFormatting sqref="MBI15:MBR15 MFD15:MFF15 MBD15:MBG15 MCF15:MDN15 MBT15:MBX15">
    <cfRule type="expression" dxfId="0" priority="1854" stopIfTrue="1">
      <formula>MOD(ROW(),2)=0</formula>
    </cfRule>
  </conditionalFormatting>
  <conditionalFormatting sqref="MLE15:MLN15 MOZ15:MPB15 MKZ15:MLC15 MMB15:MNJ15 MLP15:MLT15">
    <cfRule type="expression" dxfId="0" priority="1853" stopIfTrue="1">
      <formula>MOD(ROW(),2)=0</formula>
    </cfRule>
  </conditionalFormatting>
  <conditionalFormatting sqref="MVA15:MVJ15 MYV15:MYX15 MUV15:MUY15 MVX15:MXF15 MVL15:MVP15">
    <cfRule type="expression" dxfId="0" priority="1852" stopIfTrue="1">
      <formula>MOD(ROW(),2)=0</formula>
    </cfRule>
  </conditionalFormatting>
  <conditionalFormatting sqref="NEW15:NFF15 NIR15:NIT15 NER15:NEU15 NFT15:NHB15 NFH15:NFL15">
    <cfRule type="expression" dxfId="0" priority="1851" stopIfTrue="1">
      <formula>MOD(ROW(),2)=0</formula>
    </cfRule>
  </conditionalFormatting>
  <conditionalFormatting sqref="NOS15:NPB15 NSN15:NSP15 NON15:NOQ15 NPP15:NQX15 NPD15:NPH15">
    <cfRule type="expression" dxfId="0" priority="1850" stopIfTrue="1">
      <formula>MOD(ROW(),2)=0</formula>
    </cfRule>
  </conditionalFormatting>
  <conditionalFormatting sqref="NYO15:NYX15 OCJ15:OCL15 NYJ15:NYM15 NZL15:OAT15 NYZ15:NZD15">
    <cfRule type="expression" dxfId="0" priority="1849" stopIfTrue="1">
      <formula>MOD(ROW(),2)=0</formula>
    </cfRule>
  </conditionalFormatting>
  <conditionalFormatting sqref="OIK15:OIT15 OMF15:OMH15 OIF15:OII15 OJH15:OKP15 OIV15:OIZ15">
    <cfRule type="expression" dxfId="0" priority="1848" stopIfTrue="1">
      <formula>MOD(ROW(),2)=0</formula>
    </cfRule>
  </conditionalFormatting>
  <conditionalFormatting sqref="OSG15:OSP15 OWB15:OWD15 OSB15:OSE15 OTD15:OUL15 OSR15:OSV15">
    <cfRule type="expression" dxfId="0" priority="1847" stopIfTrue="1">
      <formula>MOD(ROW(),2)=0</formula>
    </cfRule>
  </conditionalFormatting>
  <conditionalFormatting sqref="PCC15:PCL15 PFX15:PFZ15 PBX15:PCA15 PCZ15:PEH15 PCN15:PCR15">
    <cfRule type="expression" dxfId="0" priority="1846" stopIfTrue="1">
      <formula>MOD(ROW(),2)=0</formula>
    </cfRule>
  </conditionalFormatting>
  <conditionalFormatting sqref="PLY15:PMH15 PPT15:PPV15 PLT15:PLW15 PMV15:POD15 PMJ15:PMN15">
    <cfRule type="expression" dxfId="0" priority="1845" stopIfTrue="1">
      <formula>MOD(ROW(),2)=0</formula>
    </cfRule>
  </conditionalFormatting>
  <conditionalFormatting sqref="PVU15:PWD15 PZP15:PZR15 PVP15:PVS15 PWR15:PXZ15 PWF15:PWJ15">
    <cfRule type="expression" dxfId="0" priority="1844" stopIfTrue="1">
      <formula>MOD(ROW(),2)=0</formula>
    </cfRule>
  </conditionalFormatting>
  <conditionalFormatting sqref="QFQ15:QFZ15 QJL15:QJN15 QFL15:QFO15 QGN15:QHV15 QGB15:QGF15">
    <cfRule type="expression" dxfId="0" priority="1843" stopIfTrue="1">
      <formula>MOD(ROW(),2)=0</formula>
    </cfRule>
  </conditionalFormatting>
  <conditionalFormatting sqref="QPM15:QPV15 QTH15:QTJ15 QPH15:QPK15 QQJ15:QRR15 QPX15:QQB15">
    <cfRule type="expression" dxfId="0" priority="1842" stopIfTrue="1">
      <formula>MOD(ROW(),2)=0</formula>
    </cfRule>
  </conditionalFormatting>
  <conditionalFormatting sqref="QZI15:QZR15 RDD15:RDF15 QZD15:QZG15 RAF15:RBN15 QZT15:QZX15">
    <cfRule type="expression" dxfId="0" priority="1841" stopIfTrue="1">
      <formula>MOD(ROW(),2)=0</formula>
    </cfRule>
  </conditionalFormatting>
  <conditionalFormatting sqref="RJE15:RJN15 RMZ15:RNB15 RIZ15:RJC15 RKB15:RLJ15 RJP15:RJT15">
    <cfRule type="expression" dxfId="0" priority="1840" stopIfTrue="1">
      <formula>MOD(ROW(),2)=0</formula>
    </cfRule>
  </conditionalFormatting>
  <conditionalFormatting sqref="RTA15:RTJ15 RWV15:RWX15 RSV15:RSY15 RTX15:RVF15 RTL15:RTP15">
    <cfRule type="expression" dxfId="0" priority="1839" stopIfTrue="1">
      <formula>MOD(ROW(),2)=0</formula>
    </cfRule>
  </conditionalFormatting>
  <conditionalFormatting sqref="SCW15:SDF15 SGR15:SGT15 SCR15:SCU15 SDT15:SFB15 SDH15:SDL15">
    <cfRule type="expression" dxfId="0" priority="1838" stopIfTrue="1">
      <formula>MOD(ROW(),2)=0</formula>
    </cfRule>
  </conditionalFormatting>
  <conditionalFormatting sqref="SMS15:SNB15 SQN15:SQP15 SMN15:SMQ15 SNP15:SOX15 SND15:SNH15">
    <cfRule type="expression" dxfId="0" priority="1837" stopIfTrue="1">
      <formula>MOD(ROW(),2)=0</formula>
    </cfRule>
  </conditionalFormatting>
  <conditionalFormatting sqref="SWO15:SWX15 TAJ15:TAL15 SWJ15:SWM15 SXL15:SYT15 SWZ15:SXD15">
    <cfRule type="expression" dxfId="0" priority="1836" stopIfTrue="1">
      <formula>MOD(ROW(),2)=0</formula>
    </cfRule>
  </conditionalFormatting>
  <conditionalFormatting sqref="TGK15:TGT15 TKF15:TKH15 TGF15:TGI15 THH15:TIP15 TGV15:TGZ15">
    <cfRule type="expression" dxfId="0" priority="1835" stopIfTrue="1">
      <formula>MOD(ROW(),2)=0</formula>
    </cfRule>
  </conditionalFormatting>
  <conditionalFormatting sqref="TQG15:TQP15 TUB15:TUD15 TQB15:TQE15 TRD15:TSL15 TQR15:TQV15">
    <cfRule type="expression" dxfId="0" priority="1834" stopIfTrue="1">
      <formula>MOD(ROW(),2)=0</formula>
    </cfRule>
  </conditionalFormatting>
  <conditionalFormatting sqref="UAC15:UAL15 UDX15:UDZ15 TZX15:UAA15 UAZ15:UCH15 UAN15:UAR15">
    <cfRule type="expression" dxfId="0" priority="1833" stopIfTrue="1">
      <formula>MOD(ROW(),2)=0</formula>
    </cfRule>
  </conditionalFormatting>
  <conditionalFormatting sqref="UJY15:UKH15 UNT15:UNV15 UJT15:UJW15 UKV15:UMD15 UKJ15:UKN15">
    <cfRule type="expression" dxfId="0" priority="1832" stopIfTrue="1">
      <formula>MOD(ROW(),2)=0</formula>
    </cfRule>
  </conditionalFormatting>
  <conditionalFormatting sqref="UTU15:UUD15 UXP15:UXR15 UTP15:UTS15 UUR15:UVZ15 UUF15:UUJ15">
    <cfRule type="expression" dxfId="0" priority="1831" stopIfTrue="1">
      <formula>MOD(ROW(),2)=0</formula>
    </cfRule>
  </conditionalFormatting>
  <conditionalFormatting sqref="VDQ15:VDZ15 VHL15:VHN15 VDL15:VDO15 VEN15:VFV15 VEB15:VEF15">
    <cfRule type="expression" dxfId="0" priority="1830" stopIfTrue="1">
      <formula>MOD(ROW(),2)=0</formula>
    </cfRule>
  </conditionalFormatting>
  <conditionalFormatting sqref="VNM15:VNV15 VRH15:VRJ15 VNH15:VNK15 VOJ15:VPR15 VNX15:VOB15">
    <cfRule type="expression" dxfId="0" priority="1829" stopIfTrue="1">
      <formula>MOD(ROW(),2)=0</formula>
    </cfRule>
  </conditionalFormatting>
  <conditionalFormatting sqref="VXI15:VXR15 WBD15:WBF15 VXD15:VXG15 VYF15:VZN15 VXT15:VXX15">
    <cfRule type="expression" dxfId="0" priority="1828" stopIfTrue="1">
      <formula>MOD(ROW(),2)=0</formula>
    </cfRule>
  </conditionalFormatting>
  <conditionalFormatting sqref="WHE15:WHN15 WKZ15:WLB15 WGZ15:WHC15 WIB15:WJJ15 WHP15:WHT15">
    <cfRule type="expression" dxfId="0" priority="1827" stopIfTrue="1">
      <formula>MOD(ROW(),2)=0</formula>
    </cfRule>
  </conditionalFormatting>
  <conditionalFormatting sqref="WRA15:WRJ15 WUV15:WUX15 WQV15:WQY15 WRX15:WTF15 WRL15:WRP15">
    <cfRule type="expression" dxfId="0" priority="1826" stopIfTrue="1">
      <formula>MOD(ROW(),2)=0</formula>
    </cfRule>
  </conditionalFormatting>
  <conditionalFormatting sqref="F16:F17 A16:B17 D16:D17">
    <cfRule type="expression" dxfId="0" priority="1115" stopIfTrue="1">
      <formula>MOD(ROW(),2)=0</formula>
    </cfRule>
  </conditionalFormatting>
  <conditionalFormatting sqref="EO16:EX17 IJ16:IL17 EJ16:EM17 FL16:GT17 EZ16:FD17">
    <cfRule type="expression" dxfId="0" priority="1114" stopIfTrue="1">
      <formula>MOD(ROW(),2)=0</formula>
    </cfRule>
  </conditionalFormatting>
  <conditionalFormatting sqref="GU16:II17">
    <cfRule type="expression" dxfId="0" priority="1051" stopIfTrue="1">
      <formula>MOD(ROW(),2)=0</formula>
    </cfRule>
  </conditionalFormatting>
  <conditionalFormatting sqref="OK16:OT17 SF16:SH17 OF16:OI17 PH16:QP17 OV16:OZ17">
    <cfRule type="expression" dxfId="0" priority="1113" stopIfTrue="1">
      <formula>MOD(ROW(),2)=0</formula>
    </cfRule>
  </conditionalFormatting>
  <conditionalFormatting sqref="QQ16:SE17">
    <cfRule type="expression" dxfId="0" priority="1050" stopIfTrue="1">
      <formula>MOD(ROW(),2)=0</formula>
    </cfRule>
  </conditionalFormatting>
  <conditionalFormatting sqref="YG16:YP17 ACB16:ACD17 YB16:YE17 ZD16:AAL17 YR16:YV17">
    <cfRule type="expression" dxfId="0" priority="1112" stopIfTrue="1">
      <formula>MOD(ROW(),2)=0</formula>
    </cfRule>
  </conditionalFormatting>
  <conditionalFormatting sqref="AAM16:ACA17">
    <cfRule type="expression" dxfId="0" priority="1049" stopIfTrue="1">
      <formula>MOD(ROW(),2)=0</formula>
    </cfRule>
  </conditionalFormatting>
  <conditionalFormatting sqref="AIC16:AIL17 ALX16:ALZ17 AHX16:AIA17 AIZ16:AKH17 AIN16:AIR17">
    <cfRule type="expression" dxfId="0" priority="1111" stopIfTrue="1">
      <formula>MOD(ROW(),2)=0</formula>
    </cfRule>
  </conditionalFormatting>
  <conditionalFormatting sqref="AKI16:ALW17">
    <cfRule type="expression" dxfId="0" priority="1048" stopIfTrue="1">
      <formula>MOD(ROW(),2)=0</formula>
    </cfRule>
  </conditionalFormatting>
  <conditionalFormatting sqref="ARY16:ASH17 AVT16:AVV17 ART16:ARW17 ASV16:AUD17 ASJ16:ASN17">
    <cfRule type="expression" dxfId="0" priority="1110" stopIfTrue="1">
      <formula>MOD(ROW(),2)=0</formula>
    </cfRule>
  </conditionalFormatting>
  <conditionalFormatting sqref="AUE16:AVS17">
    <cfRule type="expression" dxfId="0" priority="1047" stopIfTrue="1">
      <formula>MOD(ROW(),2)=0</formula>
    </cfRule>
  </conditionalFormatting>
  <conditionalFormatting sqref="BBU16:BCD17 BFP16:BFR17 BBP16:BBS17 BCR16:BDZ17 BCF16:BCJ17">
    <cfRule type="expression" dxfId="0" priority="1109" stopIfTrue="1">
      <formula>MOD(ROW(),2)=0</formula>
    </cfRule>
  </conditionalFormatting>
  <conditionalFormatting sqref="BEA16:BFO17">
    <cfRule type="expression" dxfId="0" priority="1046" stopIfTrue="1">
      <formula>MOD(ROW(),2)=0</formula>
    </cfRule>
  </conditionalFormatting>
  <conditionalFormatting sqref="BLQ16:BLZ17 BPL16:BPN17 BLL16:BLO17 BMN16:BNV17 BMB16:BMF17">
    <cfRule type="expression" dxfId="0" priority="1108" stopIfTrue="1">
      <formula>MOD(ROW(),2)=0</formula>
    </cfRule>
  </conditionalFormatting>
  <conditionalFormatting sqref="BNW16:BPK17">
    <cfRule type="expression" dxfId="0" priority="1045" stopIfTrue="1">
      <formula>MOD(ROW(),2)=0</formula>
    </cfRule>
  </conditionalFormatting>
  <conditionalFormatting sqref="BVM16:BVV17 BZH16:BZJ17 BVH16:BVK17 BWJ16:BXR17 BVX16:BWB17">
    <cfRule type="expression" dxfId="0" priority="1107" stopIfTrue="1">
      <formula>MOD(ROW(),2)=0</formula>
    </cfRule>
  </conditionalFormatting>
  <conditionalFormatting sqref="BXS16:BZG17">
    <cfRule type="expression" dxfId="0" priority="1044" stopIfTrue="1">
      <formula>MOD(ROW(),2)=0</formula>
    </cfRule>
  </conditionalFormatting>
  <conditionalFormatting sqref="CFI16:CFR17 CJD16:CJF17 CFD16:CFG17 CGF16:CHN17 CFT16:CFX17">
    <cfRule type="expression" dxfId="0" priority="1106" stopIfTrue="1">
      <formula>MOD(ROW(),2)=0</formula>
    </cfRule>
  </conditionalFormatting>
  <conditionalFormatting sqref="CHO16:CJC17">
    <cfRule type="expression" dxfId="0" priority="1043" stopIfTrue="1">
      <formula>MOD(ROW(),2)=0</formula>
    </cfRule>
  </conditionalFormatting>
  <conditionalFormatting sqref="CPE16:CPN17 CSZ16:CTB17 COZ16:CPC17 CQB16:CRJ17 CPP16:CPT17">
    <cfRule type="expression" dxfId="0" priority="1105" stopIfTrue="1">
      <formula>MOD(ROW(),2)=0</formula>
    </cfRule>
  </conditionalFormatting>
  <conditionalFormatting sqref="CRK16:CSY17">
    <cfRule type="expression" dxfId="0" priority="1042" stopIfTrue="1">
      <formula>MOD(ROW(),2)=0</formula>
    </cfRule>
  </conditionalFormatting>
  <conditionalFormatting sqref="CZA16:CZJ17 DCV16:DCX17 CYV16:CYY17 CZX16:DBF17 CZL16:CZP17">
    <cfRule type="expression" dxfId="0" priority="1104" stopIfTrue="1">
      <formula>MOD(ROW(),2)=0</formula>
    </cfRule>
  </conditionalFormatting>
  <conditionalFormatting sqref="DBG16:DCU17">
    <cfRule type="expression" dxfId="0" priority="1041" stopIfTrue="1">
      <formula>MOD(ROW(),2)=0</formula>
    </cfRule>
  </conditionalFormatting>
  <conditionalFormatting sqref="DIW16:DJF17 DMR16:DMT17 DIR16:DIU17 DJT16:DLB17 DJH16:DJL17">
    <cfRule type="expression" dxfId="0" priority="1103" stopIfTrue="1">
      <formula>MOD(ROW(),2)=0</formula>
    </cfRule>
  </conditionalFormatting>
  <conditionalFormatting sqref="DLC16:DMQ17">
    <cfRule type="expression" dxfId="0" priority="1040" stopIfTrue="1">
      <formula>MOD(ROW(),2)=0</formula>
    </cfRule>
  </conditionalFormatting>
  <conditionalFormatting sqref="DSS16:DTB17 DWN16:DWP17 DSN16:DSQ17 DTP16:DUX17 DTD16:DTH17">
    <cfRule type="expression" dxfId="0" priority="1102" stopIfTrue="1">
      <formula>MOD(ROW(),2)=0</formula>
    </cfRule>
  </conditionalFormatting>
  <conditionalFormatting sqref="DUY16:DWM17">
    <cfRule type="expression" dxfId="0" priority="1039" stopIfTrue="1">
      <formula>MOD(ROW(),2)=0</formula>
    </cfRule>
  </conditionalFormatting>
  <conditionalFormatting sqref="ECO16:ECX17 EGJ16:EGL17 ECJ16:ECM17 EDL16:EET17 ECZ16:EDD17">
    <cfRule type="expression" dxfId="0" priority="1101" stopIfTrue="1">
      <formula>MOD(ROW(),2)=0</formula>
    </cfRule>
  </conditionalFormatting>
  <conditionalFormatting sqref="EEU16:EGI17">
    <cfRule type="expression" dxfId="0" priority="1038" stopIfTrue="1">
      <formula>MOD(ROW(),2)=0</formula>
    </cfRule>
  </conditionalFormatting>
  <conditionalFormatting sqref="EMK16:EMT17 EQF16:EQH17 EMF16:EMI17 ENH16:EOP17 EMV16:EMZ17">
    <cfRule type="expression" dxfId="0" priority="1100" stopIfTrue="1">
      <formula>MOD(ROW(),2)=0</formula>
    </cfRule>
  </conditionalFormatting>
  <conditionalFormatting sqref="EOQ16:EQE17">
    <cfRule type="expression" dxfId="0" priority="1037" stopIfTrue="1">
      <formula>MOD(ROW(),2)=0</formula>
    </cfRule>
  </conditionalFormatting>
  <conditionalFormatting sqref="EWG16:EWP17 FAB16:FAD17 EWB16:EWE17 EXD16:EYL17 EWR16:EWV17">
    <cfRule type="expression" dxfId="0" priority="1099" stopIfTrue="1">
      <formula>MOD(ROW(),2)=0</formula>
    </cfRule>
  </conditionalFormatting>
  <conditionalFormatting sqref="EYM16:FAA17">
    <cfRule type="expression" dxfId="0" priority="1036" stopIfTrue="1">
      <formula>MOD(ROW(),2)=0</formula>
    </cfRule>
  </conditionalFormatting>
  <conditionalFormatting sqref="FGC16:FGL17 FJX16:FJZ17 FFX16:FGA17 FGZ16:FIH17 FGN16:FGR17">
    <cfRule type="expression" dxfId="0" priority="1098" stopIfTrue="1">
      <formula>MOD(ROW(),2)=0</formula>
    </cfRule>
  </conditionalFormatting>
  <conditionalFormatting sqref="FII16:FJW17">
    <cfRule type="expression" dxfId="0" priority="1035" stopIfTrue="1">
      <formula>MOD(ROW(),2)=0</formula>
    </cfRule>
  </conditionalFormatting>
  <conditionalFormatting sqref="FPY16:FQH17 FTT16:FTV17 FPT16:FPW17 FQV16:FSD17 FQJ16:FQN17">
    <cfRule type="expression" dxfId="0" priority="1097" stopIfTrue="1">
      <formula>MOD(ROW(),2)=0</formula>
    </cfRule>
  </conditionalFormatting>
  <conditionalFormatting sqref="FSE16:FTS17">
    <cfRule type="expression" dxfId="0" priority="1034" stopIfTrue="1">
      <formula>MOD(ROW(),2)=0</formula>
    </cfRule>
  </conditionalFormatting>
  <conditionalFormatting sqref="FZU16:GAD17 GDP16:GDR17 FZP16:FZS17 GAR16:GBZ17 GAF16:GAJ17">
    <cfRule type="expression" dxfId="0" priority="1096" stopIfTrue="1">
      <formula>MOD(ROW(),2)=0</formula>
    </cfRule>
  </conditionalFormatting>
  <conditionalFormatting sqref="GCA16:GDO17">
    <cfRule type="expression" dxfId="0" priority="1033" stopIfTrue="1">
      <formula>MOD(ROW(),2)=0</formula>
    </cfRule>
  </conditionalFormatting>
  <conditionalFormatting sqref="GJQ16:GJZ17 GNL16:GNN17 GJL16:GJO17 GKN16:GLV17 GKB16:GKF17">
    <cfRule type="expression" dxfId="0" priority="1095" stopIfTrue="1">
      <formula>MOD(ROW(),2)=0</formula>
    </cfRule>
  </conditionalFormatting>
  <conditionalFormatting sqref="GLW16:GNK17">
    <cfRule type="expression" dxfId="0" priority="1032" stopIfTrue="1">
      <formula>MOD(ROW(),2)=0</formula>
    </cfRule>
  </conditionalFormatting>
  <conditionalFormatting sqref="GTM16:GTV17 GXH16:GXJ17 GTH16:GTK17 GUJ16:GVR17 GTX16:GUB17">
    <cfRule type="expression" dxfId="0" priority="1094" stopIfTrue="1">
      <formula>MOD(ROW(),2)=0</formula>
    </cfRule>
  </conditionalFormatting>
  <conditionalFormatting sqref="GVS16:GXG17">
    <cfRule type="expression" dxfId="0" priority="1031" stopIfTrue="1">
      <formula>MOD(ROW(),2)=0</formula>
    </cfRule>
  </conditionalFormatting>
  <conditionalFormatting sqref="HDI16:HDR17 HHD16:HHF17 HDD16:HDG17 HEF16:HFN17 HDT16:HDX17">
    <cfRule type="expression" dxfId="0" priority="1093" stopIfTrue="1">
      <formula>MOD(ROW(),2)=0</formula>
    </cfRule>
  </conditionalFormatting>
  <conditionalFormatting sqref="HFO16:HHC17">
    <cfRule type="expression" dxfId="0" priority="1030" stopIfTrue="1">
      <formula>MOD(ROW(),2)=0</formula>
    </cfRule>
  </conditionalFormatting>
  <conditionalFormatting sqref="HNE16:HNN17 HQZ16:HRB17 HMZ16:HNC17 HOB16:HPJ17 HNP16:HNT17">
    <cfRule type="expression" dxfId="0" priority="1092" stopIfTrue="1">
      <formula>MOD(ROW(),2)=0</formula>
    </cfRule>
  </conditionalFormatting>
  <conditionalFormatting sqref="HPK16:HQY17">
    <cfRule type="expression" dxfId="0" priority="1029" stopIfTrue="1">
      <formula>MOD(ROW(),2)=0</formula>
    </cfRule>
  </conditionalFormatting>
  <conditionalFormatting sqref="HXA16:HXJ17 IAV16:IAX17 HWV16:HWY17 HXX16:HZF17 HXL16:HXP17">
    <cfRule type="expression" dxfId="0" priority="1091" stopIfTrue="1">
      <formula>MOD(ROW(),2)=0</formula>
    </cfRule>
  </conditionalFormatting>
  <conditionalFormatting sqref="HZG16:IAU17">
    <cfRule type="expression" dxfId="0" priority="1028" stopIfTrue="1">
      <formula>MOD(ROW(),2)=0</formula>
    </cfRule>
  </conditionalFormatting>
  <conditionalFormatting sqref="IGW16:IHF17 IKR16:IKT17 IGR16:IGU17 IHT16:IJB17 IHH16:IHL17">
    <cfRule type="expression" dxfId="0" priority="1090" stopIfTrue="1">
      <formula>MOD(ROW(),2)=0</formula>
    </cfRule>
  </conditionalFormatting>
  <conditionalFormatting sqref="IJC16:IKQ17">
    <cfRule type="expression" dxfId="0" priority="1027" stopIfTrue="1">
      <formula>MOD(ROW(),2)=0</formula>
    </cfRule>
  </conditionalFormatting>
  <conditionalFormatting sqref="IQS16:IRB17 IUN16:IUP17 IQN16:IQQ17 IRP16:ISX17 IRD16:IRH17">
    <cfRule type="expression" dxfId="0" priority="1089" stopIfTrue="1">
      <formula>MOD(ROW(),2)=0</formula>
    </cfRule>
  </conditionalFormatting>
  <conditionalFormatting sqref="ISY16:IUM17">
    <cfRule type="expression" dxfId="0" priority="1026" stopIfTrue="1">
      <formula>MOD(ROW(),2)=0</formula>
    </cfRule>
  </conditionalFormatting>
  <conditionalFormatting sqref="JAO16:JAX17 JEJ16:JEL17 JAJ16:JAM17 JBL16:JCT17 JAZ16:JBD17">
    <cfRule type="expression" dxfId="0" priority="1088" stopIfTrue="1">
      <formula>MOD(ROW(),2)=0</formula>
    </cfRule>
  </conditionalFormatting>
  <conditionalFormatting sqref="JCU16:JEI17">
    <cfRule type="expression" dxfId="0" priority="1025" stopIfTrue="1">
      <formula>MOD(ROW(),2)=0</formula>
    </cfRule>
  </conditionalFormatting>
  <conditionalFormatting sqref="JKK16:JKT17 JOF16:JOH17 JKF16:JKI17 JLH16:JMP17 JKV16:JKZ17">
    <cfRule type="expression" dxfId="0" priority="1087" stopIfTrue="1">
      <formula>MOD(ROW(),2)=0</formula>
    </cfRule>
  </conditionalFormatting>
  <conditionalFormatting sqref="JMQ16:JOE17">
    <cfRule type="expression" dxfId="0" priority="1024" stopIfTrue="1">
      <formula>MOD(ROW(),2)=0</formula>
    </cfRule>
  </conditionalFormatting>
  <conditionalFormatting sqref="JUG16:JUP17 JYB16:JYD17 JUB16:JUE17 JVD16:JWL17 JUR16:JUV17">
    <cfRule type="expression" dxfId="0" priority="1086" stopIfTrue="1">
      <formula>MOD(ROW(),2)=0</formula>
    </cfRule>
  </conditionalFormatting>
  <conditionalFormatting sqref="JWM16:JYA17">
    <cfRule type="expression" dxfId="0" priority="1023" stopIfTrue="1">
      <formula>MOD(ROW(),2)=0</formula>
    </cfRule>
  </conditionalFormatting>
  <conditionalFormatting sqref="KEC16:KEL17 KHX16:KHZ17 KDX16:KEA17 KEZ16:KGH17 KEN16:KER17">
    <cfRule type="expression" dxfId="0" priority="1085" stopIfTrue="1">
      <formula>MOD(ROW(),2)=0</formula>
    </cfRule>
  </conditionalFormatting>
  <conditionalFormatting sqref="KGI16:KHW17">
    <cfRule type="expression" dxfId="0" priority="1022" stopIfTrue="1">
      <formula>MOD(ROW(),2)=0</formula>
    </cfRule>
  </conditionalFormatting>
  <conditionalFormatting sqref="KNY16:KOH17 KRT16:KRV17 KNT16:KNW17 KOV16:KQD17 KOJ16:KON17">
    <cfRule type="expression" dxfId="0" priority="1084" stopIfTrue="1">
      <formula>MOD(ROW(),2)=0</formula>
    </cfRule>
  </conditionalFormatting>
  <conditionalFormatting sqref="KQE16:KRS17">
    <cfRule type="expression" dxfId="0" priority="1021" stopIfTrue="1">
      <formula>MOD(ROW(),2)=0</formula>
    </cfRule>
  </conditionalFormatting>
  <conditionalFormatting sqref="KXU16:KYD17 LBP16:LBR17 KXP16:KXS17 KYR16:KZZ17 KYF16:KYJ17">
    <cfRule type="expression" dxfId="0" priority="1083" stopIfTrue="1">
      <formula>MOD(ROW(),2)=0</formula>
    </cfRule>
  </conditionalFormatting>
  <conditionalFormatting sqref="LAA16:LBO17">
    <cfRule type="expression" dxfId="0" priority="1020" stopIfTrue="1">
      <formula>MOD(ROW(),2)=0</formula>
    </cfRule>
  </conditionalFormatting>
  <conditionalFormatting sqref="LHQ16:LHZ17 LLL16:LLN17 LHL16:LHO17 LIN16:LJV17 LIB16:LIF17">
    <cfRule type="expression" dxfId="0" priority="1082" stopIfTrue="1">
      <formula>MOD(ROW(),2)=0</formula>
    </cfRule>
  </conditionalFormatting>
  <conditionalFormatting sqref="LJW16:LLK17">
    <cfRule type="expression" dxfId="0" priority="1019" stopIfTrue="1">
      <formula>MOD(ROW(),2)=0</formula>
    </cfRule>
  </conditionalFormatting>
  <conditionalFormatting sqref="LRM16:LRV17 LVH16:LVJ17 LRH16:LRK17 LSJ16:LTR17 LRX16:LSB17">
    <cfRule type="expression" dxfId="0" priority="1081" stopIfTrue="1">
      <formula>MOD(ROW(),2)=0</formula>
    </cfRule>
  </conditionalFormatting>
  <conditionalFormatting sqref="LTS16:LVG17">
    <cfRule type="expression" dxfId="0" priority="1018" stopIfTrue="1">
      <formula>MOD(ROW(),2)=0</formula>
    </cfRule>
  </conditionalFormatting>
  <conditionalFormatting sqref="MBI16:MBR17 MFD16:MFF17 MBD16:MBG17 MCF16:MDN17 MBT16:MBX17">
    <cfRule type="expression" dxfId="0" priority="1080" stopIfTrue="1">
      <formula>MOD(ROW(),2)=0</formula>
    </cfRule>
  </conditionalFormatting>
  <conditionalFormatting sqref="MDO16:MFC17">
    <cfRule type="expression" dxfId="0" priority="1017" stopIfTrue="1">
      <formula>MOD(ROW(),2)=0</formula>
    </cfRule>
  </conditionalFormatting>
  <conditionalFormatting sqref="MLE16:MLN17 MOZ16:MPB17 MKZ16:MLC17 MMB16:MNJ17 MLP16:MLT17">
    <cfRule type="expression" dxfId="0" priority="1079" stopIfTrue="1">
      <formula>MOD(ROW(),2)=0</formula>
    </cfRule>
  </conditionalFormatting>
  <conditionalFormatting sqref="MNK16:MOY17">
    <cfRule type="expression" dxfId="0" priority="1016" stopIfTrue="1">
      <formula>MOD(ROW(),2)=0</formula>
    </cfRule>
  </conditionalFormatting>
  <conditionalFormatting sqref="MVA16:MVJ17 MYV16:MYX17 MUV16:MUY17 MVX16:MXF17 MVL16:MVP17">
    <cfRule type="expression" dxfId="0" priority="1078" stopIfTrue="1">
      <formula>MOD(ROW(),2)=0</formula>
    </cfRule>
  </conditionalFormatting>
  <conditionalFormatting sqref="MXG16:MYU17">
    <cfRule type="expression" dxfId="0" priority="1015" stopIfTrue="1">
      <formula>MOD(ROW(),2)=0</formula>
    </cfRule>
  </conditionalFormatting>
  <conditionalFormatting sqref="NEW16:NFF17 NIR16:NIT17 NER16:NEU17 NFT16:NHB17 NFH16:NFL17">
    <cfRule type="expression" dxfId="0" priority="1077" stopIfTrue="1">
      <formula>MOD(ROW(),2)=0</formula>
    </cfRule>
  </conditionalFormatting>
  <conditionalFormatting sqref="NHC16:NIQ17">
    <cfRule type="expression" dxfId="0" priority="1014" stopIfTrue="1">
      <formula>MOD(ROW(),2)=0</formula>
    </cfRule>
  </conditionalFormatting>
  <conditionalFormatting sqref="NOS16:NPB17 NSN16:NSP17 NON16:NOQ17 NPP16:NQX17 NPD16:NPH17">
    <cfRule type="expression" dxfId="0" priority="1076" stopIfTrue="1">
      <formula>MOD(ROW(),2)=0</formula>
    </cfRule>
  </conditionalFormatting>
  <conditionalFormatting sqref="NQY16:NSM17">
    <cfRule type="expression" dxfId="0" priority="1013" stopIfTrue="1">
      <formula>MOD(ROW(),2)=0</formula>
    </cfRule>
  </conditionalFormatting>
  <conditionalFormatting sqref="NYO16:NYX17 OCJ16:OCL17 NYJ16:NYM17 NZL16:OAT17 NYZ16:NZD17">
    <cfRule type="expression" dxfId="0" priority="1075" stopIfTrue="1">
      <formula>MOD(ROW(),2)=0</formula>
    </cfRule>
  </conditionalFormatting>
  <conditionalFormatting sqref="OAU16:OCI17">
    <cfRule type="expression" dxfId="0" priority="1012" stopIfTrue="1">
      <formula>MOD(ROW(),2)=0</formula>
    </cfRule>
  </conditionalFormatting>
  <conditionalFormatting sqref="OIK16:OIT17 OMF16:OMH17 OIF16:OII17 OJH16:OKP17 OIV16:OIZ17">
    <cfRule type="expression" dxfId="0" priority="1074" stopIfTrue="1">
      <formula>MOD(ROW(),2)=0</formula>
    </cfRule>
  </conditionalFormatting>
  <conditionalFormatting sqref="OKQ16:OME17">
    <cfRule type="expression" dxfId="0" priority="1011" stopIfTrue="1">
      <formula>MOD(ROW(),2)=0</formula>
    </cfRule>
  </conditionalFormatting>
  <conditionalFormatting sqref="OSG16:OSP17 OWB16:OWD17 OSB16:OSE17 OTD16:OUL17 OSR16:OSV17">
    <cfRule type="expression" dxfId="0" priority="1073" stopIfTrue="1">
      <formula>MOD(ROW(),2)=0</formula>
    </cfRule>
  </conditionalFormatting>
  <conditionalFormatting sqref="OUM16:OWA17">
    <cfRule type="expression" dxfId="0" priority="1010" stopIfTrue="1">
      <formula>MOD(ROW(),2)=0</formula>
    </cfRule>
  </conditionalFormatting>
  <conditionalFormatting sqref="PCC16:PCL17 PFX16:PFZ17 PBX16:PCA17 PCZ16:PEH17 PCN16:PCR17">
    <cfRule type="expression" dxfId="0" priority="1072" stopIfTrue="1">
      <formula>MOD(ROW(),2)=0</formula>
    </cfRule>
  </conditionalFormatting>
  <conditionalFormatting sqref="PEI16:PFW17">
    <cfRule type="expression" dxfId="0" priority="1009" stopIfTrue="1">
      <formula>MOD(ROW(),2)=0</formula>
    </cfRule>
  </conditionalFormatting>
  <conditionalFormatting sqref="PLY16:PMH17 PPT16:PPV17 PLT16:PLW17 PMV16:POD17 PMJ16:PMN17">
    <cfRule type="expression" dxfId="0" priority="1071" stopIfTrue="1">
      <formula>MOD(ROW(),2)=0</formula>
    </cfRule>
  </conditionalFormatting>
  <conditionalFormatting sqref="POE16:PPS17">
    <cfRule type="expression" dxfId="0" priority="1008" stopIfTrue="1">
      <formula>MOD(ROW(),2)=0</formula>
    </cfRule>
  </conditionalFormatting>
  <conditionalFormatting sqref="PVU16:PWD17 PZP16:PZR17 PVP16:PVS17 PWR16:PXZ17 PWF16:PWJ17">
    <cfRule type="expression" dxfId="0" priority="1070" stopIfTrue="1">
      <formula>MOD(ROW(),2)=0</formula>
    </cfRule>
  </conditionalFormatting>
  <conditionalFormatting sqref="PYA16:PZO17">
    <cfRule type="expression" dxfId="0" priority="1007" stopIfTrue="1">
      <formula>MOD(ROW(),2)=0</formula>
    </cfRule>
  </conditionalFormatting>
  <conditionalFormatting sqref="QFQ16:QFZ17 QJL16:QJN17 QFL16:QFO17 QGN16:QHV17 QGB16:QGF17">
    <cfRule type="expression" dxfId="0" priority="1069" stopIfTrue="1">
      <formula>MOD(ROW(),2)=0</formula>
    </cfRule>
  </conditionalFormatting>
  <conditionalFormatting sqref="QHW16:QJK17">
    <cfRule type="expression" dxfId="0" priority="1006" stopIfTrue="1">
      <formula>MOD(ROW(),2)=0</formula>
    </cfRule>
  </conditionalFormatting>
  <conditionalFormatting sqref="QPM16:QPV17 QTH16:QTJ17 QPH16:QPK17 QQJ16:QRR17 QPX16:QQB17">
    <cfRule type="expression" dxfId="0" priority="1068" stopIfTrue="1">
      <formula>MOD(ROW(),2)=0</formula>
    </cfRule>
  </conditionalFormatting>
  <conditionalFormatting sqref="QRS16:QTG17">
    <cfRule type="expression" dxfId="0" priority="1005" stopIfTrue="1">
      <formula>MOD(ROW(),2)=0</formula>
    </cfRule>
  </conditionalFormatting>
  <conditionalFormatting sqref="QZI16:QZR17 RDD16:RDF17 QZD16:QZG17 RAF16:RBN17 QZT16:QZX17">
    <cfRule type="expression" dxfId="0" priority="1067" stopIfTrue="1">
      <formula>MOD(ROW(),2)=0</formula>
    </cfRule>
  </conditionalFormatting>
  <conditionalFormatting sqref="RBO16:RDC17">
    <cfRule type="expression" dxfId="0" priority="1004" stopIfTrue="1">
      <formula>MOD(ROW(),2)=0</formula>
    </cfRule>
  </conditionalFormatting>
  <conditionalFormatting sqref="RJE16:RJN17 RMZ16:RNB17 RIZ16:RJC17 RKB16:RLJ17 RJP16:RJT17">
    <cfRule type="expression" dxfId="0" priority="1066" stopIfTrue="1">
      <formula>MOD(ROW(),2)=0</formula>
    </cfRule>
  </conditionalFormatting>
  <conditionalFormatting sqref="RLK16:RMY17">
    <cfRule type="expression" dxfId="0" priority="1003" stopIfTrue="1">
      <formula>MOD(ROW(),2)=0</formula>
    </cfRule>
  </conditionalFormatting>
  <conditionalFormatting sqref="RTA16:RTJ17 RWV16:RWX17 RSV16:RSY17 RTX16:RVF17 RTL16:RTP17">
    <cfRule type="expression" dxfId="0" priority="1065" stopIfTrue="1">
      <formula>MOD(ROW(),2)=0</formula>
    </cfRule>
  </conditionalFormatting>
  <conditionalFormatting sqref="RVG16:RWU17">
    <cfRule type="expression" dxfId="0" priority="1002" stopIfTrue="1">
      <formula>MOD(ROW(),2)=0</formula>
    </cfRule>
  </conditionalFormatting>
  <conditionalFormatting sqref="SCW16:SDF17 SGR16:SGT17 SCR16:SCU17 SDT16:SFB17 SDH16:SDL17">
    <cfRule type="expression" dxfId="0" priority="1064" stopIfTrue="1">
      <formula>MOD(ROW(),2)=0</formula>
    </cfRule>
  </conditionalFormatting>
  <conditionalFormatting sqref="SFC16:SGQ17">
    <cfRule type="expression" dxfId="0" priority="1001" stopIfTrue="1">
      <formula>MOD(ROW(),2)=0</formula>
    </cfRule>
  </conditionalFormatting>
  <conditionalFormatting sqref="SMS16:SNB17 SQN16:SQP17 SMN16:SMQ17 SNP16:SOX17 SND16:SNH17">
    <cfRule type="expression" dxfId="0" priority="1063" stopIfTrue="1">
      <formula>MOD(ROW(),2)=0</formula>
    </cfRule>
  </conditionalFormatting>
  <conditionalFormatting sqref="SOY16:SQM17">
    <cfRule type="expression" dxfId="0" priority="1000" stopIfTrue="1">
      <formula>MOD(ROW(),2)=0</formula>
    </cfRule>
  </conditionalFormatting>
  <conditionalFormatting sqref="SWO16:SWX17 TAJ16:TAL17 SWJ16:SWM17 SXL16:SYT17 SWZ16:SXD17">
    <cfRule type="expression" dxfId="0" priority="1062" stopIfTrue="1">
      <formula>MOD(ROW(),2)=0</formula>
    </cfRule>
  </conditionalFormatting>
  <conditionalFormatting sqref="SYU16:TAI17">
    <cfRule type="expression" dxfId="0" priority="999" stopIfTrue="1">
      <formula>MOD(ROW(),2)=0</formula>
    </cfRule>
  </conditionalFormatting>
  <conditionalFormatting sqref="TGK16:TGT17 TKF16:TKH17 TGF16:TGI17 THH16:TIP17 TGV16:TGZ17">
    <cfRule type="expression" dxfId="0" priority="1061" stopIfTrue="1">
      <formula>MOD(ROW(),2)=0</formula>
    </cfRule>
  </conditionalFormatting>
  <conditionalFormatting sqref="TIQ16:TKE17">
    <cfRule type="expression" dxfId="0" priority="998" stopIfTrue="1">
      <formula>MOD(ROW(),2)=0</formula>
    </cfRule>
  </conditionalFormatting>
  <conditionalFormatting sqref="TQG16:TQP17 TUB16:TUD17 TQB16:TQE17 TRD16:TSL17 TQR16:TQV17">
    <cfRule type="expression" dxfId="0" priority="1060" stopIfTrue="1">
      <formula>MOD(ROW(),2)=0</formula>
    </cfRule>
  </conditionalFormatting>
  <conditionalFormatting sqref="TSM16:TUA17">
    <cfRule type="expression" dxfId="0" priority="997" stopIfTrue="1">
      <formula>MOD(ROW(),2)=0</formula>
    </cfRule>
  </conditionalFormatting>
  <conditionalFormatting sqref="UAC16:UAL17 UDX16:UDZ17 TZX16:UAA17 UAZ16:UCH17 UAN16:UAR17">
    <cfRule type="expression" dxfId="0" priority="1059" stopIfTrue="1">
      <formula>MOD(ROW(),2)=0</formula>
    </cfRule>
  </conditionalFormatting>
  <conditionalFormatting sqref="UCI16:UDW17">
    <cfRule type="expression" dxfId="0" priority="996" stopIfTrue="1">
      <formula>MOD(ROW(),2)=0</formula>
    </cfRule>
  </conditionalFormatting>
  <conditionalFormatting sqref="UJY16:UKH17 UNT16:UNV17 UJT16:UJW17 UKV16:UMD17 UKJ16:UKN17">
    <cfRule type="expression" dxfId="0" priority="1058" stopIfTrue="1">
      <formula>MOD(ROW(),2)=0</formula>
    </cfRule>
  </conditionalFormatting>
  <conditionalFormatting sqref="UME16:UNS17">
    <cfRule type="expression" dxfId="0" priority="995" stopIfTrue="1">
      <formula>MOD(ROW(),2)=0</formula>
    </cfRule>
  </conditionalFormatting>
  <conditionalFormatting sqref="UTU16:UUD17 UXP16:UXR17 UTP16:UTS17 UUR16:UVZ17 UUF16:UUJ17">
    <cfRule type="expression" dxfId="0" priority="1057" stopIfTrue="1">
      <formula>MOD(ROW(),2)=0</formula>
    </cfRule>
  </conditionalFormatting>
  <conditionalFormatting sqref="UWA16:UXO17">
    <cfRule type="expression" dxfId="0" priority="994" stopIfTrue="1">
      <formula>MOD(ROW(),2)=0</formula>
    </cfRule>
  </conditionalFormatting>
  <conditionalFormatting sqref="VDQ16:VDZ17 VHL16:VHN17 VDL16:VDO17 VEN16:VFV17 VEB16:VEF17">
    <cfRule type="expression" dxfId="0" priority="1056" stopIfTrue="1">
      <formula>MOD(ROW(),2)=0</formula>
    </cfRule>
  </conditionalFormatting>
  <conditionalFormatting sqref="VFW16:VHK17">
    <cfRule type="expression" dxfId="0" priority="993" stopIfTrue="1">
      <formula>MOD(ROW(),2)=0</formula>
    </cfRule>
  </conditionalFormatting>
  <conditionalFormatting sqref="VNM16:VNV17 VRH16:VRJ17 VNH16:VNK17 VOJ16:VPR17 VNX16:VOB17">
    <cfRule type="expression" dxfId="0" priority="1055" stopIfTrue="1">
      <formula>MOD(ROW(),2)=0</formula>
    </cfRule>
  </conditionalFormatting>
  <conditionalFormatting sqref="VPS16:VRG17">
    <cfRule type="expression" dxfId="0" priority="992" stopIfTrue="1">
      <formula>MOD(ROW(),2)=0</formula>
    </cfRule>
  </conditionalFormatting>
  <conditionalFormatting sqref="VXI16:VXR17 WBD16:WBF17 VXD16:VXG17 VYF16:VZN17 VXT16:VXX17">
    <cfRule type="expression" dxfId="0" priority="1054" stopIfTrue="1">
      <formula>MOD(ROW(),2)=0</formula>
    </cfRule>
  </conditionalFormatting>
  <conditionalFormatting sqref="VZO16:WBC17">
    <cfRule type="expression" dxfId="0" priority="991" stopIfTrue="1">
      <formula>MOD(ROW(),2)=0</formula>
    </cfRule>
  </conditionalFormatting>
  <conditionalFormatting sqref="WHE16:WHN17 WKZ16:WLB17 WGZ16:WHC17 WIB16:WJJ17 WHP16:WHT17">
    <cfRule type="expression" dxfId="0" priority="1053" stopIfTrue="1">
      <formula>MOD(ROW(),2)=0</formula>
    </cfRule>
  </conditionalFormatting>
  <conditionalFormatting sqref="WJK16:WKY17">
    <cfRule type="expression" dxfId="0" priority="990" stopIfTrue="1">
      <formula>MOD(ROW(),2)=0</formula>
    </cfRule>
  </conditionalFormatting>
  <conditionalFormatting sqref="WRA16:WRJ17 WUV16:WUX17 WQV16:WQY17 WRX16:WTF17 WRL16:WRP17">
    <cfRule type="expression" dxfId="0" priority="1052" stopIfTrue="1">
      <formula>MOD(ROW(),2)=0</formula>
    </cfRule>
  </conditionalFormatting>
  <conditionalFormatting sqref="WTG16:WUU17">
    <cfRule type="expression" dxfId="0" priority="989" stopIfTrue="1">
      <formula>MOD(ROW(),2)=0</formula>
    </cfRule>
  </conditionalFormatting>
  <conditionalFormatting sqref="F19 J19:K19 D19 A19:B19">
    <cfRule type="expression" dxfId="0" priority="3931" stopIfTrue="1">
      <formula>MOD(ROW(),2)=0</formula>
    </cfRule>
  </conditionalFormatting>
  <conditionalFormatting sqref="I19:I49 M19">
    <cfRule type="expression" dxfId="0" priority="2915" stopIfTrue="1">
      <formula>MOD(ROW(),2)=0</formula>
    </cfRule>
  </conditionalFormatting>
  <conditionalFormatting sqref="EO19:EX19 IJ19:IL19 EJ19:EM19 FL19:GT19 EZ19:FD19">
    <cfRule type="expression" dxfId="0" priority="3927" stopIfTrue="1">
      <formula>MOD(ROW(),2)=0</formula>
    </cfRule>
  </conditionalFormatting>
  <conditionalFormatting sqref="OK19:OT19 SF19:SH19 OF19:OI19 PH19:QP19 OV19:OZ19">
    <cfRule type="expression" dxfId="0" priority="3923" stopIfTrue="1">
      <formula>MOD(ROW(),2)=0</formula>
    </cfRule>
  </conditionalFormatting>
  <conditionalFormatting sqref="YG19:YP19 ACB19:ACD19 YB19:YE19 ZD19:AAL19 YR19:YV19">
    <cfRule type="expression" dxfId="0" priority="3919" stopIfTrue="1">
      <formula>MOD(ROW(),2)=0</formula>
    </cfRule>
  </conditionalFormatting>
  <conditionalFormatting sqref="AIC19:AIL19 ALX19:ALZ19 AHX19:AIA19 AIZ19:AKH19 AIN19:AIR19">
    <cfRule type="expression" dxfId="0" priority="3915" stopIfTrue="1">
      <formula>MOD(ROW(),2)=0</formula>
    </cfRule>
  </conditionalFormatting>
  <conditionalFormatting sqref="ARY19:ASH19 AVT19:AVV19 ART19:ARW19 ASV19:AUD19 ASJ19:ASN19">
    <cfRule type="expression" dxfId="0" priority="3911" stopIfTrue="1">
      <formula>MOD(ROW(),2)=0</formula>
    </cfRule>
  </conditionalFormatting>
  <conditionalFormatting sqref="BBU19:BCD19 BFP19:BFR19 BBP19:BBS19 BCR19:BDZ19 BCF19:BCJ19">
    <cfRule type="expression" dxfId="0" priority="3907" stopIfTrue="1">
      <formula>MOD(ROW(),2)=0</formula>
    </cfRule>
  </conditionalFormatting>
  <conditionalFormatting sqref="BLQ19:BLZ19 BPL19:BPN19 BLL19:BLO19 BMN19:BNV19 BMB19:BMF19">
    <cfRule type="expression" dxfId="0" priority="3903" stopIfTrue="1">
      <formula>MOD(ROW(),2)=0</formula>
    </cfRule>
  </conditionalFormatting>
  <conditionalFormatting sqref="BVM19:BVV19 BZH19:BZJ19 BVH19:BVK19 BWJ19:BXR19 BVX19:BWB19">
    <cfRule type="expression" dxfId="0" priority="3899" stopIfTrue="1">
      <formula>MOD(ROW(),2)=0</formula>
    </cfRule>
  </conditionalFormatting>
  <conditionalFormatting sqref="CFI19:CFR19 CJD19:CJF19 CFD19:CFG19 CGF19:CHN19 CFT19:CFX19">
    <cfRule type="expression" dxfId="0" priority="3895" stopIfTrue="1">
      <formula>MOD(ROW(),2)=0</formula>
    </cfRule>
  </conditionalFormatting>
  <conditionalFormatting sqref="CPE19:CPN19 CSZ19:CTB19 COZ19:CPC19 CQB19:CRJ19 CPP19:CPT19">
    <cfRule type="expression" dxfId="0" priority="3891" stopIfTrue="1">
      <formula>MOD(ROW(),2)=0</formula>
    </cfRule>
  </conditionalFormatting>
  <conditionalFormatting sqref="CZA19:CZJ19 DCV19:DCX19 CYV19:CYY19 CZX19:DBF19 CZL19:CZP19">
    <cfRule type="expression" dxfId="0" priority="3887" stopIfTrue="1">
      <formula>MOD(ROW(),2)=0</formula>
    </cfRule>
  </conditionalFormatting>
  <conditionalFormatting sqref="DIW19:DJF19 DMR19:DMT19 DIR19:DIU19 DJT19:DLB19 DJH19:DJL19">
    <cfRule type="expression" dxfId="0" priority="3883" stopIfTrue="1">
      <formula>MOD(ROW(),2)=0</formula>
    </cfRule>
  </conditionalFormatting>
  <conditionalFormatting sqref="DSS19:DTB19 DWN19:DWP19 DSN19:DSQ19 DTP19:DUX19 DTD19:DTH19">
    <cfRule type="expression" dxfId="0" priority="3879" stopIfTrue="1">
      <formula>MOD(ROW(),2)=0</formula>
    </cfRule>
  </conditionalFormatting>
  <conditionalFormatting sqref="ECO19:ECX19 EGJ19:EGL19 ECJ19:ECM19 EDL19:EET19 ECZ19:EDD19">
    <cfRule type="expression" dxfId="0" priority="3875" stopIfTrue="1">
      <formula>MOD(ROW(),2)=0</formula>
    </cfRule>
  </conditionalFormatting>
  <conditionalFormatting sqref="EMK19:EMT19 EQF19:EQH19 EMF19:EMI19 ENH19:EOP19 EMV19:EMZ19">
    <cfRule type="expression" dxfId="0" priority="3871" stopIfTrue="1">
      <formula>MOD(ROW(),2)=0</formula>
    </cfRule>
  </conditionalFormatting>
  <conditionalFormatting sqref="EWG19:EWP19 FAB19:FAD19 EWB19:EWE19 EXD19:EYL19 EWR19:EWV19">
    <cfRule type="expression" dxfId="0" priority="3867" stopIfTrue="1">
      <formula>MOD(ROW(),2)=0</formula>
    </cfRule>
  </conditionalFormatting>
  <conditionalFormatting sqref="FGC19:FGL19 FJX19:FJZ19 FFX19:FGA19 FGZ19:FIH19 FGN19:FGR19">
    <cfRule type="expression" dxfId="0" priority="3863" stopIfTrue="1">
      <formula>MOD(ROW(),2)=0</formula>
    </cfRule>
  </conditionalFormatting>
  <conditionalFormatting sqref="FPY19:FQH19 FTT19:FTV19 FPT19:FPW19 FQV19:FSD19 FQJ19:FQN19">
    <cfRule type="expression" dxfId="0" priority="3859" stopIfTrue="1">
      <formula>MOD(ROW(),2)=0</formula>
    </cfRule>
  </conditionalFormatting>
  <conditionalFormatting sqref="FZU19:GAD19 GDP19:GDR19 FZP19:FZS19 GAR19:GBZ19 GAF19:GAJ19">
    <cfRule type="expression" dxfId="0" priority="3855" stopIfTrue="1">
      <formula>MOD(ROW(),2)=0</formula>
    </cfRule>
  </conditionalFormatting>
  <conditionalFormatting sqref="GJQ19:GJZ19 GNL19:GNN19 GJL19:GJO19 GKN19:GLV19 GKB19:GKF19">
    <cfRule type="expression" dxfId="0" priority="3851" stopIfTrue="1">
      <formula>MOD(ROW(),2)=0</formula>
    </cfRule>
  </conditionalFormatting>
  <conditionalFormatting sqref="GTM19:GTV19 GXH19:GXJ19 GTH19:GTK19 GUJ19:GVR19 GTX19:GUB19">
    <cfRule type="expression" dxfId="0" priority="3847" stopIfTrue="1">
      <formula>MOD(ROW(),2)=0</formula>
    </cfRule>
  </conditionalFormatting>
  <conditionalFormatting sqref="HDI19:HDR19 HHD19:HHF19 HDD19:HDG19 HEF19:HFN19 HDT19:HDX19">
    <cfRule type="expression" dxfId="0" priority="3843" stopIfTrue="1">
      <formula>MOD(ROW(),2)=0</formula>
    </cfRule>
  </conditionalFormatting>
  <conditionalFormatting sqref="HNE19:HNN19 HQZ19:HRB19 HMZ19:HNC19 HOB19:HPJ19 HNP19:HNT19">
    <cfRule type="expression" dxfId="0" priority="3839" stopIfTrue="1">
      <formula>MOD(ROW(),2)=0</formula>
    </cfRule>
  </conditionalFormatting>
  <conditionalFormatting sqref="HXA19:HXJ19 IAV19:IAX19 HWV19:HWY19 HXX19:HZF19 HXL19:HXP19">
    <cfRule type="expression" dxfId="0" priority="3835" stopIfTrue="1">
      <formula>MOD(ROW(),2)=0</formula>
    </cfRule>
  </conditionalFormatting>
  <conditionalFormatting sqref="IGW19:IHF19 IKR19:IKT19 IGR19:IGU19 IHT19:IJB19 IHH19:IHL19">
    <cfRule type="expression" dxfId="0" priority="3831" stopIfTrue="1">
      <formula>MOD(ROW(),2)=0</formula>
    </cfRule>
  </conditionalFormatting>
  <conditionalFormatting sqref="IQS19:IRB19 IUN19:IUP19 IQN19:IQQ19 IRP19:ISX19 IRD19:IRH19">
    <cfRule type="expression" dxfId="0" priority="3827" stopIfTrue="1">
      <formula>MOD(ROW(),2)=0</formula>
    </cfRule>
  </conditionalFormatting>
  <conditionalFormatting sqref="JAO19:JAX19 JEJ19:JEL19 JAJ19:JAM19 JBL19:JCT19 JAZ19:JBD19">
    <cfRule type="expression" dxfId="0" priority="3823" stopIfTrue="1">
      <formula>MOD(ROW(),2)=0</formula>
    </cfRule>
  </conditionalFormatting>
  <conditionalFormatting sqref="JKK19:JKT19 JOF19:JOH19 JKF19:JKI19 JLH19:JMP19 JKV19:JKZ19">
    <cfRule type="expression" dxfId="0" priority="3819" stopIfTrue="1">
      <formula>MOD(ROW(),2)=0</formula>
    </cfRule>
  </conditionalFormatting>
  <conditionalFormatting sqref="JUG19:JUP19 JYB19:JYD19 JUB19:JUE19 JVD19:JWL19 JUR19:JUV19">
    <cfRule type="expression" dxfId="0" priority="3815" stopIfTrue="1">
      <formula>MOD(ROW(),2)=0</formula>
    </cfRule>
  </conditionalFormatting>
  <conditionalFormatting sqref="KEC19:KEL19 KHX19:KHZ19 KDX19:KEA19 KEZ19:KGH19 KEN19:KER19">
    <cfRule type="expression" dxfId="0" priority="3811" stopIfTrue="1">
      <formula>MOD(ROW(),2)=0</formula>
    </cfRule>
  </conditionalFormatting>
  <conditionalFormatting sqref="KNY19:KOH19 KRT19:KRV19 KNT19:KNW19 KOV19:KQD19 KOJ19:KON19">
    <cfRule type="expression" dxfId="0" priority="3807" stopIfTrue="1">
      <formula>MOD(ROW(),2)=0</formula>
    </cfRule>
  </conditionalFormatting>
  <conditionalFormatting sqref="KXU19:KYD19 LBP19:LBR19 KXP19:KXS19 KYR19:KZZ19 KYF19:KYJ19">
    <cfRule type="expression" dxfId="0" priority="3803" stopIfTrue="1">
      <formula>MOD(ROW(),2)=0</formula>
    </cfRule>
  </conditionalFormatting>
  <conditionalFormatting sqref="LHQ19:LHZ19 LLL19:LLN19 LHL19:LHO19 LIN19:LJV19 LIB19:LIF19">
    <cfRule type="expression" dxfId="0" priority="3799" stopIfTrue="1">
      <formula>MOD(ROW(),2)=0</formula>
    </cfRule>
  </conditionalFormatting>
  <conditionalFormatting sqref="LRM19:LRV19 LVH19:LVJ19 LRH19:LRK19 LSJ19:LTR19 LRX19:LSB19">
    <cfRule type="expression" dxfId="0" priority="3795" stopIfTrue="1">
      <formula>MOD(ROW(),2)=0</formula>
    </cfRule>
  </conditionalFormatting>
  <conditionalFormatting sqref="MBI19:MBR19 MFD19:MFF19 MBD19:MBG19 MCF19:MDN19 MBT19:MBX19">
    <cfRule type="expression" dxfId="0" priority="3791" stopIfTrue="1">
      <formula>MOD(ROW(),2)=0</formula>
    </cfRule>
  </conditionalFormatting>
  <conditionalFormatting sqref="MLE19:MLN19 MOZ19:MPB19 MKZ19:MLC19 MMB19:MNJ19 MLP19:MLT19">
    <cfRule type="expression" dxfId="0" priority="3787" stopIfTrue="1">
      <formula>MOD(ROW(),2)=0</formula>
    </cfRule>
  </conditionalFormatting>
  <conditionalFormatting sqref="MVA19:MVJ19 MYV19:MYX19 MUV19:MUY19 MVX19:MXF19 MVL19:MVP19">
    <cfRule type="expression" dxfId="0" priority="3783" stopIfTrue="1">
      <formula>MOD(ROW(),2)=0</formula>
    </cfRule>
  </conditionalFormatting>
  <conditionalFormatting sqref="NEW19:NFF19 NIR19:NIT19 NER19:NEU19 NFT19:NHB19 NFH19:NFL19">
    <cfRule type="expression" dxfId="0" priority="3779" stopIfTrue="1">
      <formula>MOD(ROW(),2)=0</formula>
    </cfRule>
  </conditionalFormatting>
  <conditionalFormatting sqref="NOS19:NPB19 NSN19:NSP19 NON19:NOQ19 NPP19:NQX19 NPD19:NPH19">
    <cfRule type="expression" dxfId="0" priority="3775" stopIfTrue="1">
      <formula>MOD(ROW(),2)=0</formula>
    </cfRule>
  </conditionalFormatting>
  <conditionalFormatting sqref="NYO19:NYX19 OCJ19:OCL19 NYJ19:NYM19 NZL19:OAT19 NYZ19:NZD19">
    <cfRule type="expression" dxfId="0" priority="3771" stopIfTrue="1">
      <formula>MOD(ROW(),2)=0</formula>
    </cfRule>
  </conditionalFormatting>
  <conditionalFormatting sqref="OIK19:OIT19 OMF19:OMH19 OIF19:OII19 OJH19:OKP19 OIV19:OIZ19">
    <cfRule type="expression" dxfId="0" priority="3767" stopIfTrue="1">
      <formula>MOD(ROW(),2)=0</formula>
    </cfRule>
  </conditionalFormatting>
  <conditionalFormatting sqref="OSG19:OSP19 OWB19:OWD19 OSB19:OSE19 OTD19:OUL19 OSR19:OSV19">
    <cfRule type="expression" dxfId="0" priority="3763" stopIfTrue="1">
      <formula>MOD(ROW(),2)=0</formula>
    </cfRule>
  </conditionalFormatting>
  <conditionalFormatting sqref="PCC19:PCL19 PFX19:PFZ19 PBX19:PCA19 PCZ19:PEH19 PCN19:PCR19">
    <cfRule type="expression" dxfId="0" priority="3759" stopIfTrue="1">
      <formula>MOD(ROW(),2)=0</formula>
    </cfRule>
  </conditionalFormatting>
  <conditionalFormatting sqref="PLY19:PMH19 PPT19:PPV19 PLT19:PLW19 PMV19:POD19 PMJ19:PMN19">
    <cfRule type="expression" dxfId="0" priority="3755" stopIfTrue="1">
      <formula>MOD(ROW(),2)=0</formula>
    </cfRule>
  </conditionalFormatting>
  <conditionalFormatting sqref="PVU19:PWD19 PZP19:PZR19 PVP19:PVS19 PWR19:PXZ19 PWF19:PWJ19">
    <cfRule type="expression" dxfId="0" priority="3751" stopIfTrue="1">
      <formula>MOD(ROW(),2)=0</formula>
    </cfRule>
  </conditionalFormatting>
  <conditionalFormatting sqref="QFQ19:QFZ19 QJL19:QJN19 QFL19:QFO19 QGN19:QHV19 QGB19:QGF19">
    <cfRule type="expression" dxfId="0" priority="3747" stopIfTrue="1">
      <formula>MOD(ROW(),2)=0</formula>
    </cfRule>
  </conditionalFormatting>
  <conditionalFormatting sqref="QPM19:QPV19 QTH19:QTJ19 QPH19:QPK19 QQJ19:QRR19 QPX19:QQB19">
    <cfRule type="expression" dxfId="0" priority="3743" stopIfTrue="1">
      <formula>MOD(ROW(),2)=0</formula>
    </cfRule>
  </conditionalFormatting>
  <conditionalFormatting sqref="QZI19:QZR19 RDD19:RDF19 QZD19:QZG19 RAF19:RBN19 QZT19:QZX19">
    <cfRule type="expression" dxfId="0" priority="3739" stopIfTrue="1">
      <formula>MOD(ROW(),2)=0</formula>
    </cfRule>
  </conditionalFormatting>
  <conditionalFormatting sqref="RJE19:RJN19 RMZ19:RNB19 RIZ19:RJC19 RKB19:RLJ19 RJP19:RJT19">
    <cfRule type="expression" dxfId="0" priority="3735" stopIfTrue="1">
      <formula>MOD(ROW(),2)=0</formula>
    </cfRule>
  </conditionalFormatting>
  <conditionalFormatting sqref="RTA19:RTJ19 RWV19:RWX19 RSV19:RSY19 RTX19:RVF19 RTL19:RTP19">
    <cfRule type="expression" dxfId="0" priority="3731" stopIfTrue="1">
      <formula>MOD(ROW(),2)=0</formula>
    </cfRule>
  </conditionalFormatting>
  <conditionalFormatting sqref="SCW19:SDF19 SGR19:SGT19 SCR19:SCU19 SDT19:SFB19 SDH19:SDL19">
    <cfRule type="expression" dxfId="0" priority="3727" stopIfTrue="1">
      <formula>MOD(ROW(),2)=0</formula>
    </cfRule>
  </conditionalFormatting>
  <conditionalFormatting sqref="SMS19:SNB19 SQN19:SQP19 SMN19:SMQ19 SNP19:SOX19 SND19:SNH19">
    <cfRule type="expression" dxfId="0" priority="3723" stopIfTrue="1">
      <formula>MOD(ROW(),2)=0</formula>
    </cfRule>
  </conditionalFormatting>
  <conditionalFormatting sqref="SWO19:SWX19 TAJ19:TAL19 SWJ19:SWM19 SXL19:SYT19 SWZ19:SXD19">
    <cfRule type="expression" dxfId="0" priority="3719" stopIfTrue="1">
      <formula>MOD(ROW(),2)=0</formula>
    </cfRule>
  </conditionalFormatting>
  <conditionalFormatting sqref="TGK19:TGT19 TKF19:TKH19 TGF19:TGI19 THH19:TIP19 TGV19:TGZ19">
    <cfRule type="expression" dxfId="0" priority="3715" stopIfTrue="1">
      <formula>MOD(ROW(),2)=0</formula>
    </cfRule>
  </conditionalFormatting>
  <conditionalFormatting sqref="TQG19:TQP19 TUB19:TUD19 TQB19:TQE19 TRD19:TSL19 TQR19:TQV19">
    <cfRule type="expression" dxfId="0" priority="3711" stopIfTrue="1">
      <formula>MOD(ROW(),2)=0</formula>
    </cfRule>
  </conditionalFormatting>
  <conditionalFormatting sqref="UAC19:UAL19 UDX19:UDZ19 TZX19:UAA19 UAZ19:UCH19 UAN19:UAR19">
    <cfRule type="expression" dxfId="0" priority="3707" stopIfTrue="1">
      <formula>MOD(ROW(),2)=0</formula>
    </cfRule>
  </conditionalFormatting>
  <conditionalFormatting sqref="UJY19:UKH19 UNT19:UNV19 UJT19:UJW19 UKV19:UMD19 UKJ19:UKN19">
    <cfRule type="expression" dxfId="0" priority="3703" stopIfTrue="1">
      <formula>MOD(ROW(),2)=0</formula>
    </cfRule>
  </conditionalFormatting>
  <conditionalFormatting sqref="UTU19:UUD19 UXP19:UXR19 UTP19:UTS19 UUR19:UVZ19 UUF19:UUJ19">
    <cfRule type="expression" dxfId="0" priority="3699" stopIfTrue="1">
      <formula>MOD(ROW(),2)=0</formula>
    </cfRule>
  </conditionalFormatting>
  <conditionalFormatting sqref="VDQ19:VDZ19 VHL19:VHN19 VDL19:VDO19 VEN19:VFV19 VEB19:VEF19">
    <cfRule type="expression" dxfId="0" priority="3695" stopIfTrue="1">
      <formula>MOD(ROW(),2)=0</formula>
    </cfRule>
  </conditionalFormatting>
  <conditionalFormatting sqref="VNM19:VNV19 VRH19:VRJ19 VNH19:VNK19 VOJ19:VPR19 VNX19:VOB19">
    <cfRule type="expression" dxfId="0" priority="3691" stopIfTrue="1">
      <formula>MOD(ROW(),2)=0</formula>
    </cfRule>
  </conditionalFormatting>
  <conditionalFormatting sqref="VXI19:VXR19 WBD19:WBF19 VXD19:VXG19 VYF19:VZN19 VXT19:VXX19">
    <cfRule type="expression" dxfId="0" priority="3687" stopIfTrue="1">
      <formula>MOD(ROW(),2)=0</formula>
    </cfRule>
  </conditionalFormatting>
  <conditionalFormatting sqref="WHE19:WHN19 WKZ19:WLB19 WGZ19:WHC19 WIB19:WJJ19 WHP19:WHT19">
    <cfRule type="expression" dxfId="0" priority="3683" stopIfTrue="1">
      <formula>MOD(ROW(),2)=0</formula>
    </cfRule>
  </conditionalFormatting>
  <conditionalFormatting sqref="WRA19:WRJ19 WUV19:WUX19 WQV19:WQY19 WRX19:WTF19 WRL19:WRP19">
    <cfRule type="expression" dxfId="0" priority="3679" stopIfTrue="1">
      <formula>MOD(ROW(),2)=0</formula>
    </cfRule>
  </conditionalFormatting>
  <conditionalFormatting sqref="F20:F23 A20:B23 D20:D23">
    <cfRule type="expression" dxfId="0" priority="3930" stopIfTrue="1">
      <formula>MOD(ROW(),2)=0</formula>
    </cfRule>
  </conditionalFormatting>
  <conditionalFormatting sqref="J20:K23">
    <cfRule type="expression" dxfId="0" priority="857" stopIfTrue="1">
      <formula>MOD(ROW(),2)=0</formula>
    </cfRule>
  </conditionalFormatting>
  <conditionalFormatting sqref="EO20:EX23 IJ20:IL23 FL20:GT23 EZ20:FD23 EJ20:EM23">
    <cfRule type="expression" dxfId="0" priority="3926" stopIfTrue="1">
      <formula>MOD(ROW(),2)=0</formula>
    </cfRule>
  </conditionalFormatting>
  <conditionalFormatting sqref="GU20:II23">
    <cfRule type="expression" dxfId="0" priority="3674" stopIfTrue="1">
      <formula>MOD(ROW(),2)=0</formula>
    </cfRule>
  </conditionalFormatting>
  <conditionalFormatting sqref="OK20:OT23 SF20:SH23 PH20:QP23 OV20:OZ23 OF20:OI23">
    <cfRule type="expression" dxfId="0" priority="3922" stopIfTrue="1">
      <formula>MOD(ROW(),2)=0</formula>
    </cfRule>
  </conditionalFormatting>
  <conditionalFormatting sqref="QQ20:SE23">
    <cfRule type="expression" dxfId="0" priority="3670" stopIfTrue="1">
      <formula>MOD(ROW(),2)=0</formula>
    </cfRule>
  </conditionalFormatting>
  <conditionalFormatting sqref="YG20:YP23 ACB20:ACD23 ZD20:AAL23 YR20:YV23 YB20:YE23">
    <cfRule type="expression" dxfId="0" priority="3918" stopIfTrue="1">
      <formula>MOD(ROW(),2)=0</formula>
    </cfRule>
  </conditionalFormatting>
  <conditionalFormatting sqref="AAM20:ACA23">
    <cfRule type="expression" dxfId="0" priority="3666" stopIfTrue="1">
      <formula>MOD(ROW(),2)=0</formula>
    </cfRule>
  </conditionalFormatting>
  <conditionalFormatting sqref="AIC20:AIL23 ALX20:ALZ23 AIZ20:AKH23 AIN20:AIR23 AHX20:AIA23">
    <cfRule type="expression" dxfId="0" priority="3914" stopIfTrue="1">
      <formula>MOD(ROW(),2)=0</formula>
    </cfRule>
  </conditionalFormatting>
  <conditionalFormatting sqref="AKI20:ALW23">
    <cfRule type="expression" dxfId="0" priority="3662" stopIfTrue="1">
      <formula>MOD(ROW(),2)=0</formula>
    </cfRule>
  </conditionalFormatting>
  <conditionalFormatting sqref="ARY20:ASH23 AVT20:AVV23 ASV20:AUD23 ASJ20:ASN23 ART20:ARW23">
    <cfRule type="expression" dxfId="0" priority="3910" stopIfTrue="1">
      <formula>MOD(ROW(),2)=0</formula>
    </cfRule>
  </conditionalFormatting>
  <conditionalFormatting sqref="AUE20:AVS23">
    <cfRule type="expression" dxfId="0" priority="3658" stopIfTrue="1">
      <formula>MOD(ROW(),2)=0</formula>
    </cfRule>
  </conditionalFormatting>
  <conditionalFormatting sqref="BBU20:BCD23 BFP20:BFR23 BCR20:BDZ23 BCF20:BCJ23 BBP20:BBS23">
    <cfRule type="expression" dxfId="0" priority="3906" stopIfTrue="1">
      <formula>MOD(ROW(),2)=0</formula>
    </cfRule>
  </conditionalFormatting>
  <conditionalFormatting sqref="BEA20:BFO23">
    <cfRule type="expression" dxfId="0" priority="3654" stopIfTrue="1">
      <formula>MOD(ROW(),2)=0</formula>
    </cfRule>
  </conditionalFormatting>
  <conditionalFormatting sqref="BLQ20:BLZ23 BPL20:BPN23 BMN20:BNV23 BMB20:BMF23 BLL20:BLO23">
    <cfRule type="expression" dxfId="0" priority="3902" stopIfTrue="1">
      <formula>MOD(ROW(),2)=0</formula>
    </cfRule>
  </conditionalFormatting>
  <conditionalFormatting sqref="BNW20:BPK23">
    <cfRule type="expression" dxfId="0" priority="3650" stopIfTrue="1">
      <formula>MOD(ROW(),2)=0</formula>
    </cfRule>
  </conditionalFormatting>
  <conditionalFormatting sqref="BVM20:BVV23 BZH20:BZJ23 BWJ20:BXR23 BVX20:BWB23 BVH20:BVK23">
    <cfRule type="expression" dxfId="0" priority="3898" stopIfTrue="1">
      <formula>MOD(ROW(),2)=0</formula>
    </cfRule>
  </conditionalFormatting>
  <conditionalFormatting sqref="BXS20:BZG23">
    <cfRule type="expression" dxfId="0" priority="3646" stopIfTrue="1">
      <formula>MOD(ROW(),2)=0</formula>
    </cfRule>
  </conditionalFormatting>
  <conditionalFormatting sqref="CFI20:CFR23 CJD20:CJF23 CGF20:CHN23 CFT20:CFX23 CFD20:CFG23">
    <cfRule type="expression" dxfId="0" priority="3894" stopIfTrue="1">
      <formula>MOD(ROW(),2)=0</formula>
    </cfRule>
  </conditionalFormatting>
  <conditionalFormatting sqref="CHO20:CJC23">
    <cfRule type="expression" dxfId="0" priority="3642" stopIfTrue="1">
      <formula>MOD(ROW(),2)=0</formula>
    </cfRule>
  </conditionalFormatting>
  <conditionalFormatting sqref="CPE20:CPN23 CSZ20:CTB23 CQB20:CRJ23 CPP20:CPT23 COZ20:CPC23">
    <cfRule type="expression" dxfId="0" priority="3890" stopIfTrue="1">
      <formula>MOD(ROW(),2)=0</formula>
    </cfRule>
  </conditionalFormatting>
  <conditionalFormatting sqref="CRK20:CSY23">
    <cfRule type="expression" dxfId="0" priority="3638" stopIfTrue="1">
      <formula>MOD(ROW(),2)=0</formula>
    </cfRule>
  </conditionalFormatting>
  <conditionalFormatting sqref="CZA20:CZJ23 DCV20:DCX23 CZX20:DBF23 CZL20:CZP23 CYV20:CYY23">
    <cfRule type="expression" dxfId="0" priority="3886" stopIfTrue="1">
      <formula>MOD(ROW(),2)=0</formula>
    </cfRule>
  </conditionalFormatting>
  <conditionalFormatting sqref="DBG20:DCU23">
    <cfRule type="expression" dxfId="0" priority="3634" stopIfTrue="1">
      <formula>MOD(ROW(),2)=0</formula>
    </cfRule>
  </conditionalFormatting>
  <conditionalFormatting sqref="DIW20:DJF23 DMR20:DMT23 DJT20:DLB23 DJH20:DJL23 DIR20:DIU23">
    <cfRule type="expression" dxfId="0" priority="3882" stopIfTrue="1">
      <formula>MOD(ROW(),2)=0</formula>
    </cfRule>
  </conditionalFormatting>
  <conditionalFormatting sqref="DLC20:DMQ23">
    <cfRule type="expression" dxfId="0" priority="3630" stopIfTrue="1">
      <formula>MOD(ROW(),2)=0</formula>
    </cfRule>
  </conditionalFormatting>
  <conditionalFormatting sqref="DSS20:DTB23 DWN20:DWP23 DTP20:DUX23 DTD20:DTH23 DSN20:DSQ23">
    <cfRule type="expression" dxfId="0" priority="3878" stopIfTrue="1">
      <formula>MOD(ROW(),2)=0</formula>
    </cfRule>
  </conditionalFormatting>
  <conditionalFormatting sqref="DUY20:DWM23">
    <cfRule type="expression" dxfId="0" priority="3626" stopIfTrue="1">
      <formula>MOD(ROW(),2)=0</formula>
    </cfRule>
  </conditionalFormatting>
  <conditionalFormatting sqref="ECO20:ECX23 EGJ20:EGL23 EDL20:EET23 ECZ20:EDD23 ECJ20:ECM23">
    <cfRule type="expression" dxfId="0" priority="3874" stopIfTrue="1">
      <formula>MOD(ROW(),2)=0</formula>
    </cfRule>
  </conditionalFormatting>
  <conditionalFormatting sqref="EEU20:EGI23">
    <cfRule type="expression" dxfId="0" priority="3622" stopIfTrue="1">
      <formula>MOD(ROW(),2)=0</formula>
    </cfRule>
  </conditionalFormatting>
  <conditionalFormatting sqref="EMK20:EMT23 EQF20:EQH23 ENH20:EOP23 EMV20:EMZ23 EMF20:EMI23">
    <cfRule type="expression" dxfId="0" priority="3870" stopIfTrue="1">
      <formula>MOD(ROW(),2)=0</formula>
    </cfRule>
  </conditionalFormatting>
  <conditionalFormatting sqref="EOQ20:EQE23">
    <cfRule type="expression" dxfId="0" priority="3618" stopIfTrue="1">
      <formula>MOD(ROW(),2)=0</formula>
    </cfRule>
  </conditionalFormatting>
  <conditionalFormatting sqref="EWG20:EWP23 FAB20:FAD23 EXD20:EYL23 EWR20:EWV23 EWB20:EWE23">
    <cfRule type="expression" dxfId="0" priority="3866" stopIfTrue="1">
      <formula>MOD(ROW(),2)=0</formula>
    </cfRule>
  </conditionalFormatting>
  <conditionalFormatting sqref="EYM20:FAA23">
    <cfRule type="expression" dxfId="0" priority="3614" stopIfTrue="1">
      <formula>MOD(ROW(),2)=0</formula>
    </cfRule>
  </conditionalFormatting>
  <conditionalFormatting sqref="FGC20:FGL23 FJX20:FJZ23 FGZ20:FIH23 FGN20:FGR23 FFX20:FGA23">
    <cfRule type="expression" dxfId="0" priority="3862" stopIfTrue="1">
      <formula>MOD(ROW(),2)=0</formula>
    </cfRule>
  </conditionalFormatting>
  <conditionalFormatting sqref="FII20:FJW23">
    <cfRule type="expression" dxfId="0" priority="3610" stopIfTrue="1">
      <formula>MOD(ROW(),2)=0</formula>
    </cfRule>
  </conditionalFormatting>
  <conditionalFormatting sqref="FPY20:FQH23 FTT20:FTV23 FQV20:FSD23 FQJ20:FQN23 FPT20:FPW23">
    <cfRule type="expression" dxfId="0" priority="3858" stopIfTrue="1">
      <formula>MOD(ROW(),2)=0</formula>
    </cfRule>
  </conditionalFormatting>
  <conditionalFormatting sqref="FSE20:FTS23">
    <cfRule type="expression" dxfId="0" priority="3606" stopIfTrue="1">
      <formula>MOD(ROW(),2)=0</formula>
    </cfRule>
  </conditionalFormatting>
  <conditionalFormatting sqref="FZU20:GAD23 GDP20:GDR23 GAR20:GBZ23 GAF20:GAJ23 FZP20:FZS23">
    <cfRule type="expression" dxfId="0" priority="3854" stopIfTrue="1">
      <formula>MOD(ROW(),2)=0</formula>
    </cfRule>
  </conditionalFormatting>
  <conditionalFormatting sqref="GCA20:GDO23">
    <cfRule type="expression" dxfId="0" priority="3602" stopIfTrue="1">
      <formula>MOD(ROW(),2)=0</formula>
    </cfRule>
  </conditionalFormatting>
  <conditionalFormatting sqref="GJQ20:GJZ23 GNL20:GNN23 GKN20:GLV23 GKB20:GKF23 GJL20:GJO23">
    <cfRule type="expression" dxfId="0" priority="3850" stopIfTrue="1">
      <formula>MOD(ROW(),2)=0</formula>
    </cfRule>
  </conditionalFormatting>
  <conditionalFormatting sqref="GLW20:GNK23">
    <cfRule type="expression" dxfId="0" priority="3598" stopIfTrue="1">
      <formula>MOD(ROW(),2)=0</formula>
    </cfRule>
  </conditionalFormatting>
  <conditionalFormatting sqref="GTM20:GTV23 GXH20:GXJ23 GUJ20:GVR23 GTX20:GUB23 GTH20:GTK23">
    <cfRule type="expression" dxfId="0" priority="3846" stopIfTrue="1">
      <formula>MOD(ROW(),2)=0</formula>
    </cfRule>
  </conditionalFormatting>
  <conditionalFormatting sqref="GVS20:GXG23">
    <cfRule type="expression" dxfId="0" priority="3594" stopIfTrue="1">
      <formula>MOD(ROW(),2)=0</formula>
    </cfRule>
  </conditionalFormatting>
  <conditionalFormatting sqref="HDI20:HDR23 HHD20:HHF23 HEF20:HFN23 HDT20:HDX23 HDD20:HDG23">
    <cfRule type="expression" dxfId="0" priority="3842" stopIfTrue="1">
      <formula>MOD(ROW(),2)=0</formula>
    </cfRule>
  </conditionalFormatting>
  <conditionalFormatting sqref="HFO20:HHC23">
    <cfRule type="expression" dxfId="0" priority="3590" stopIfTrue="1">
      <formula>MOD(ROW(),2)=0</formula>
    </cfRule>
  </conditionalFormatting>
  <conditionalFormatting sqref="HNE20:HNN23 HQZ20:HRB23 HOB20:HPJ23 HNP20:HNT23 HMZ20:HNC23">
    <cfRule type="expression" dxfId="0" priority="3838" stopIfTrue="1">
      <formula>MOD(ROW(),2)=0</formula>
    </cfRule>
  </conditionalFormatting>
  <conditionalFormatting sqref="HPK20:HQY23">
    <cfRule type="expression" dxfId="0" priority="3586" stopIfTrue="1">
      <formula>MOD(ROW(),2)=0</formula>
    </cfRule>
  </conditionalFormatting>
  <conditionalFormatting sqref="HXA20:HXJ23 IAV20:IAX23 HXX20:HZF23 HXL20:HXP23 HWV20:HWY23">
    <cfRule type="expression" dxfId="0" priority="3834" stopIfTrue="1">
      <formula>MOD(ROW(),2)=0</formula>
    </cfRule>
  </conditionalFormatting>
  <conditionalFormatting sqref="HZG20:IAU23">
    <cfRule type="expression" dxfId="0" priority="3582" stopIfTrue="1">
      <formula>MOD(ROW(),2)=0</formula>
    </cfRule>
  </conditionalFormatting>
  <conditionalFormatting sqref="IGW20:IHF23 IKR20:IKT23 IHT20:IJB23 IHH20:IHL23 IGR20:IGU23">
    <cfRule type="expression" dxfId="0" priority="3830" stopIfTrue="1">
      <formula>MOD(ROW(),2)=0</formula>
    </cfRule>
  </conditionalFormatting>
  <conditionalFormatting sqref="IJC20:IKQ23">
    <cfRule type="expression" dxfId="0" priority="3578" stopIfTrue="1">
      <formula>MOD(ROW(),2)=0</formula>
    </cfRule>
  </conditionalFormatting>
  <conditionalFormatting sqref="IQS20:IRB23 IUN20:IUP23 IRP20:ISX23 IRD20:IRH23 IQN20:IQQ23">
    <cfRule type="expression" dxfId="0" priority="3826" stopIfTrue="1">
      <formula>MOD(ROW(),2)=0</formula>
    </cfRule>
  </conditionalFormatting>
  <conditionalFormatting sqref="ISY20:IUM23">
    <cfRule type="expression" dxfId="0" priority="3574" stopIfTrue="1">
      <formula>MOD(ROW(),2)=0</formula>
    </cfRule>
  </conditionalFormatting>
  <conditionalFormatting sqref="JAO20:JAX23 JEJ20:JEL23 JBL20:JCT23 JAZ20:JBD23 JAJ20:JAM23">
    <cfRule type="expression" dxfId="0" priority="3822" stopIfTrue="1">
      <formula>MOD(ROW(),2)=0</formula>
    </cfRule>
  </conditionalFormatting>
  <conditionalFormatting sqref="JCU20:JEI23">
    <cfRule type="expression" dxfId="0" priority="3570" stopIfTrue="1">
      <formula>MOD(ROW(),2)=0</formula>
    </cfRule>
  </conditionalFormatting>
  <conditionalFormatting sqref="JKK20:JKT23 JOF20:JOH23 JLH20:JMP23 JKV20:JKZ23 JKF20:JKI23">
    <cfRule type="expression" dxfId="0" priority="3818" stopIfTrue="1">
      <formula>MOD(ROW(),2)=0</formula>
    </cfRule>
  </conditionalFormatting>
  <conditionalFormatting sqref="JMQ20:JOE23">
    <cfRule type="expression" dxfId="0" priority="3566" stopIfTrue="1">
      <formula>MOD(ROW(),2)=0</formula>
    </cfRule>
  </conditionalFormatting>
  <conditionalFormatting sqref="JUG20:JUP23 JYB20:JYD23 JVD20:JWL23 JUR20:JUV23 JUB20:JUE23">
    <cfRule type="expression" dxfId="0" priority="3814" stopIfTrue="1">
      <formula>MOD(ROW(),2)=0</formula>
    </cfRule>
  </conditionalFormatting>
  <conditionalFormatting sqref="JWM20:JYA23">
    <cfRule type="expression" dxfId="0" priority="3562" stopIfTrue="1">
      <formula>MOD(ROW(),2)=0</formula>
    </cfRule>
  </conditionalFormatting>
  <conditionalFormatting sqref="KEC20:KEL23 KHX20:KHZ23 KEZ20:KGH23 KEN20:KER23 KDX20:KEA23">
    <cfRule type="expression" dxfId="0" priority="3810" stopIfTrue="1">
      <formula>MOD(ROW(),2)=0</formula>
    </cfRule>
  </conditionalFormatting>
  <conditionalFormatting sqref="KGI20:KHW23">
    <cfRule type="expression" dxfId="0" priority="3558" stopIfTrue="1">
      <formula>MOD(ROW(),2)=0</formula>
    </cfRule>
  </conditionalFormatting>
  <conditionalFormatting sqref="KNY20:KOH23 KRT20:KRV23 KOV20:KQD23 KOJ20:KON23 KNT20:KNW23">
    <cfRule type="expression" dxfId="0" priority="3806" stopIfTrue="1">
      <formula>MOD(ROW(),2)=0</formula>
    </cfRule>
  </conditionalFormatting>
  <conditionalFormatting sqref="KQE20:KRS23">
    <cfRule type="expression" dxfId="0" priority="3554" stopIfTrue="1">
      <formula>MOD(ROW(),2)=0</formula>
    </cfRule>
  </conditionalFormatting>
  <conditionalFormatting sqref="KXU20:KYD23 LBP20:LBR23 KYR20:KZZ23 KYF20:KYJ23 KXP20:KXS23">
    <cfRule type="expression" dxfId="0" priority="3802" stopIfTrue="1">
      <formula>MOD(ROW(),2)=0</formula>
    </cfRule>
  </conditionalFormatting>
  <conditionalFormatting sqref="LAA20:LBO23">
    <cfRule type="expression" dxfId="0" priority="3550" stopIfTrue="1">
      <formula>MOD(ROW(),2)=0</formula>
    </cfRule>
  </conditionalFormatting>
  <conditionalFormatting sqref="LHQ20:LHZ23 LLL20:LLN23 LIN20:LJV23 LIB20:LIF23 LHL20:LHO23">
    <cfRule type="expression" dxfId="0" priority="3798" stopIfTrue="1">
      <formula>MOD(ROW(),2)=0</formula>
    </cfRule>
  </conditionalFormatting>
  <conditionalFormatting sqref="LJW20:LLK23">
    <cfRule type="expression" dxfId="0" priority="3546" stopIfTrue="1">
      <formula>MOD(ROW(),2)=0</formula>
    </cfRule>
  </conditionalFormatting>
  <conditionalFormatting sqref="LRM20:LRV23 LVH20:LVJ23 LSJ20:LTR23 LRX20:LSB23 LRH20:LRK23">
    <cfRule type="expression" dxfId="0" priority="3794" stopIfTrue="1">
      <formula>MOD(ROW(),2)=0</formula>
    </cfRule>
  </conditionalFormatting>
  <conditionalFormatting sqref="LTS20:LVG23">
    <cfRule type="expression" dxfId="0" priority="3542" stopIfTrue="1">
      <formula>MOD(ROW(),2)=0</formula>
    </cfRule>
  </conditionalFormatting>
  <conditionalFormatting sqref="MBI20:MBR23 MFD20:MFF23 MCF20:MDN23 MBT20:MBX23 MBD20:MBG23">
    <cfRule type="expression" dxfId="0" priority="3790" stopIfTrue="1">
      <formula>MOD(ROW(),2)=0</formula>
    </cfRule>
  </conditionalFormatting>
  <conditionalFormatting sqref="MDO20:MFC23">
    <cfRule type="expression" dxfId="0" priority="3538" stopIfTrue="1">
      <formula>MOD(ROW(),2)=0</formula>
    </cfRule>
  </conditionalFormatting>
  <conditionalFormatting sqref="MLE20:MLN23 MOZ20:MPB23 MMB20:MNJ23 MLP20:MLT23 MKZ20:MLC23">
    <cfRule type="expression" dxfId="0" priority="3786" stopIfTrue="1">
      <formula>MOD(ROW(),2)=0</formula>
    </cfRule>
  </conditionalFormatting>
  <conditionalFormatting sqref="MNK20:MOY23">
    <cfRule type="expression" dxfId="0" priority="3534" stopIfTrue="1">
      <formula>MOD(ROW(),2)=0</formula>
    </cfRule>
  </conditionalFormatting>
  <conditionalFormatting sqref="MVA20:MVJ23 MYV20:MYX23 MVX20:MXF23 MVL20:MVP23 MUV20:MUY23">
    <cfRule type="expression" dxfId="0" priority="3782" stopIfTrue="1">
      <formula>MOD(ROW(),2)=0</formula>
    </cfRule>
  </conditionalFormatting>
  <conditionalFormatting sqref="MXG20:MYU23">
    <cfRule type="expression" dxfId="0" priority="3530" stopIfTrue="1">
      <formula>MOD(ROW(),2)=0</formula>
    </cfRule>
  </conditionalFormatting>
  <conditionalFormatting sqref="NEW20:NFF23 NIR20:NIT23 NFT20:NHB23 NFH20:NFL23 NER20:NEU23">
    <cfRule type="expression" dxfId="0" priority="3778" stopIfTrue="1">
      <formula>MOD(ROW(),2)=0</formula>
    </cfRule>
  </conditionalFormatting>
  <conditionalFormatting sqref="NHC20:NIQ23">
    <cfRule type="expression" dxfId="0" priority="3526" stopIfTrue="1">
      <formula>MOD(ROW(),2)=0</formula>
    </cfRule>
  </conditionalFormatting>
  <conditionalFormatting sqref="NOS20:NPB23 NSN20:NSP23 NPP20:NQX23 NPD20:NPH23 NON20:NOQ23">
    <cfRule type="expression" dxfId="0" priority="3774" stopIfTrue="1">
      <formula>MOD(ROW(),2)=0</formula>
    </cfRule>
  </conditionalFormatting>
  <conditionalFormatting sqref="NQY20:NSM23">
    <cfRule type="expression" dxfId="0" priority="3522" stopIfTrue="1">
      <formula>MOD(ROW(),2)=0</formula>
    </cfRule>
  </conditionalFormatting>
  <conditionalFormatting sqref="NYO20:NYX23 OCJ20:OCL23 NZL20:OAT23 NYZ20:NZD23 NYJ20:NYM23">
    <cfRule type="expression" dxfId="0" priority="3770" stopIfTrue="1">
      <formula>MOD(ROW(),2)=0</formula>
    </cfRule>
  </conditionalFormatting>
  <conditionalFormatting sqref="OAU20:OCI23">
    <cfRule type="expression" dxfId="0" priority="3518" stopIfTrue="1">
      <formula>MOD(ROW(),2)=0</formula>
    </cfRule>
  </conditionalFormatting>
  <conditionalFormatting sqref="OIK20:OIT23 OMF20:OMH23 OJH20:OKP23 OIV20:OIZ23 OIF20:OII23">
    <cfRule type="expression" dxfId="0" priority="3766" stopIfTrue="1">
      <formula>MOD(ROW(),2)=0</formula>
    </cfRule>
  </conditionalFormatting>
  <conditionalFormatting sqref="OKQ20:OME23">
    <cfRule type="expression" dxfId="0" priority="3514" stopIfTrue="1">
      <formula>MOD(ROW(),2)=0</formula>
    </cfRule>
  </conditionalFormatting>
  <conditionalFormatting sqref="OSG20:OSP23 OWB20:OWD23 OTD20:OUL23 OSR20:OSV23 OSB20:OSE23">
    <cfRule type="expression" dxfId="0" priority="3762" stopIfTrue="1">
      <formula>MOD(ROW(),2)=0</formula>
    </cfRule>
  </conditionalFormatting>
  <conditionalFormatting sqref="OUM20:OWA23">
    <cfRule type="expression" dxfId="0" priority="3510" stopIfTrue="1">
      <formula>MOD(ROW(),2)=0</formula>
    </cfRule>
  </conditionalFormatting>
  <conditionalFormatting sqref="PCC20:PCL23 PFX20:PFZ23 PCZ20:PEH23 PCN20:PCR23 PBX20:PCA23">
    <cfRule type="expression" dxfId="0" priority="3758" stopIfTrue="1">
      <formula>MOD(ROW(),2)=0</formula>
    </cfRule>
  </conditionalFormatting>
  <conditionalFormatting sqref="PEI20:PFW23">
    <cfRule type="expression" dxfId="0" priority="3506" stopIfTrue="1">
      <formula>MOD(ROW(),2)=0</formula>
    </cfRule>
  </conditionalFormatting>
  <conditionalFormatting sqref="PLY20:PMH23 PPT20:PPV23 PMV20:POD23 PMJ20:PMN23 PLT20:PLW23">
    <cfRule type="expression" dxfId="0" priority="3754" stopIfTrue="1">
      <formula>MOD(ROW(),2)=0</formula>
    </cfRule>
  </conditionalFormatting>
  <conditionalFormatting sqref="POE20:PPS23">
    <cfRule type="expression" dxfId="0" priority="3502" stopIfTrue="1">
      <formula>MOD(ROW(),2)=0</formula>
    </cfRule>
  </conditionalFormatting>
  <conditionalFormatting sqref="PVU20:PWD23 PZP20:PZR23 PWR20:PXZ23 PWF20:PWJ23 PVP20:PVS23">
    <cfRule type="expression" dxfId="0" priority="3750" stopIfTrue="1">
      <formula>MOD(ROW(),2)=0</formula>
    </cfRule>
  </conditionalFormatting>
  <conditionalFormatting sqref="PYA20:PZO23">
    <cfRule type="expression" dxfId="0" priority="3498" stopIfTrue="1">
      <formula>MOD(ROW(),2)=0</formula>
    </cfRule>
  </conditionalFormatting>
  <conditionalFormatting sqref="QFQ20:QFZ23 QJL20:QJN23 QGN20:QHV23 QGB20:QGF23 QFL20:QFO23">
    <cfRule type="expression" dxfId="0" priority="3746" stopIfTrue="1">
      <formula>MOD(ROW(),2)=0</formula>
    </cfRule>
  </conditionalFormatting>
  <conditionalFormatting sqref="QHW20:QJK23">
    <cfRule type="expression" dxfId="0" priority="3494" stopIfTrue="1">
      <formula>MOD(ROW(),2)=0</formula>
    </cfRule>
  </conditionalFormatting>
  <conditionalFormatting sqref="QPM20:QPV23 QTH20:QTJ23 QQJ20:QRR23 QPX20:QQB23 QPH20:QPK23">
    <cfRule type="expression" dxfId="0" priority="3742" stopIfTrue="1">
      <formula>MOD(ROW(),2)=0</formula>
    </cfRule>
  </conditionalFormatting>
  <conditionalFormatting sqref="QRS20:QTG23">
    <cfRule type="expression" dxfId="0" priority="3490" stopIfTrue="1">
      <formula>MOD(ROW(),2)=0</formula>
    </cfRule>
  </conditionalFormatting>
  <conditionalFormatting sqref="QZI20:QZR23 RDD20:RDF23 RAF20:RBN23 QZT20:QZX23 QZD20:QZG23">
    <cfRule type="expression" dxfId="0" priority="3738" stopIfTrue="1">
      <formula>MOD(ROW(),2)=0</formula>
    </cfRule>
  </conditionalFormatting>
  <conditionalFormatting sqref="RBO20:RDC23">
    <cfRule type="expression" dxfId="0" priority="3486" stopIfTrue="1">
      <formula>MOD(ROW(),2)=0</formula>
    </cfRule>
  </conditionalFormatting>
  <conditionalFormatting sqref="RJE20:RJN23 RMZ20:RNB23 RKB20:RLJ23 RJP20:RJT23 RIZ20:RJC23">
    <cfRule type="expression" dxfId="0" priority="3734" stopIfTrue="1">
      <formula>MOD(ROW(),2)=0</formula>
    </cfRule>
  </conditionalFormatting>
  <conditionalFormatting sqref="RLK20:RMY23">
    <cfRule type="expression" dxfId="0" priority="3482" stopIfTrue="1">
      <formula>MOD(ROW(),2)=0</formula>
    </cfRule>
  </conditionalFormatting>
  <conditionalFormatting sqref="RTA20:RTJ23 RWV20:RWX23 RTX20:RVF23 RTL20:RTP23 RSV20:RSY23">
    <cfRule type="expression" dxfId="0" priority="3730" stopIfTrue="1">
      <formula>MOD(ROW(),2)=0</formula>
    </cfRule>
  </conditionalFormatting>
  <conditionalFormatting sqref="RVG20:RWU23">
    <cfRule type="expression" dxfId="0" priority="3478" stopIfTrue="1">
      <formula>MOD(ROW(),2)=0</formula>
    </cfRule>
  </conditionalFormatting>
  <conditionalFormatting sqref="SCW20:SDF23 SGR20:SGT23 SDT20:SFB23 SDH20:SDL23 SCR20:SCU23">
    <cfRule type="expression" dxfId="0" priority="3726" stopIfTrue="1">
      <formula>MOD(ROW(),2)=0</formula>
    </cfRule>
  </conditionalFormatting>
  <conditionalFormatting sqref="SFC20:SGQ23">
    <cfRule type="expression" dxfId="0" priority="3474" stopIfTrue="1">
      <formula>MOD(ROW(),2)=0</formula>
    </cfRule>
  </conditionalFormatting>
  <conditionalFormatting sqref="SMS20:SNB23 SQN20:SQP23 SNP20:SOX23 SND20:SNH23 SMN20:SMQ23">
    <cfRule type="expression" dxfId="0" priority="3722" stopIfTrue="1">
      <formula>MOD(ROW(),2)=0</formula>
    </cfRule>
  </conditionalFormatting>
  <conditionalFormatting sqref="SOY20:SQM23">
    <cfRule type="expression" dxfId="0" priority="3470" stopIfTrue="1">
      <formula>MOD(ROW(),2)=0</formula>
    </cfRule>
  </conditionalFormatting>
  <conditionalFormatting sqref="SWO20:SWX23 TAJ20:TAL23 SXL20:SYT23 SWZ20:SXD23 SWJ20:SWM23">
    <cfRule type="expression" dxfId="0" priority="3718" stopIfTrue="1">
      <formula>MOD(ROW(),2)=0</formula>
    </cfRule>
  </conditionalFormatting>
  <conditionalFormatting sqref="SYU20:TAI23">
    <cfRule type="expression" dxfId="0" priority="3466" stopIfTrue="1">
      <formula>MOD(ROW(),2)=0</formula>
    </cfRule>
  </conditionalFormatting>
  <conditionalFormatting sqref="TGK20:TGT23 TKF20:TKH23 THH20:TIP23 TGV20:TGZ23 TGF20:TGI23">
    <cfRule type="expression" dxfId="0" priority="3714" stopIfTrue="1">
      <formula>MOD(ROW(),2)=0</formula>
    </cfRule>
  </conditionalFormatting>
  <conditionalFormatting sqref="TIQ20:TKE23">
    <cfRule type="expression" dxfId="0" priority="3462" stopIfTrue="1">
      <formula>MOD(ROW(),2)=0</formula>
    </cfRule>
  </conditionalFormatting>
  <conditionalFormatting sqref="TQG20:TQP23 TUB20:TUD23 TRD20:TSL23 TQR20:TQV23 TQB20:TQE23">
    <cfRule type="expression" dxfId="0" priority="3710" stopIfTrue="1">
      <formula>MOD(ROW(),2)=0</formula>
    </cfRule>
  </conditionalFormatting>
  <conditionalFormatting sqref="TSM20:TUA23">
    <cfRule type="expression" dxfId="0" priority="3458" stopIfTrue="1">
      <formula>MOD(ROW(),2)=0</formula>
    </cfRule>
  </conditionalFormatting>
  <conditionalFormatting sqref="UAC20:UAL23 UDX20:UDZ23 UAZ20:UCH23 UAN20:UAR23 TZX20:UAA23">
    <cfRule type="expression" dxfId="0" priority="3706" stopIfTrue="1">
      <formula>MOD(ROW(),2)=0</formula>
    </cfRule>
  </conditionalFormatting>
  <conditionalFormatting sqref="UCI20:UDW23">
    <cfRule type="expression" dxfId="0" priority="3454" stopIfTrue="1">
      <formula>MOD(ROW(),2)=0</formula>
    </cfRule>
  </conditionalFormatting>
  <conditionalFormatting sqref="UJY20:UKH23 UNT20:UNV23 UKV20:UMD23 UKJ20:UKN23 UJT20:UJW23">
    <cfRule type="expression" dxfId="0" priority="3702" stopIfTrue="1">
      <formula>MOD(ROW(),2)=0</formula>
    </cfRule>
  </conditionalFormatting>
  <conditionalFormatting sqref="UME20:UNS23">
    <cfRule type="expression" dxfId="0" priority="3450" stopIfTrue="1">
      <formula>MOD(ROW(),2)=0</formula>
    </cfRule>
  </conditionalFormatting>
  <conditionalFormatting sqref="UTU20:UUD23 UXP20:UXR23 UUR20:UVZ23 UUF20:UUJ23 UTP20:UTS23">
    <cfRule type="expression" dxfId="0" priority="3698" stopIfTrue="1">
      <formula>MOD(ROW(),2)=0</formula>
    </cfRule>
  </conditionalFormatting>
  <conditionalFormatting sqref="UWA20:UXO23">
    <cfRule type="expression" dxfId="0" priority="3446" stopIfTrue="1">
      <formula>MOD(ROW(),2)=0</formula>
    </cfRule>
  </conditionalFormatting>
  <conditionalFormatting sqref="VDQ20:VDZ23 VHL20:VHN23 VEN20:VFV23 VEB20:VEF23 VDL20:VDO23">
    <cfRule type="expression" dxfId="0" priority="3694" stopIfTrue="1">
      <formula>MOD(ROW(),2)=0</formula>
    </cfRule>
  </conditionalFormatting>
  <conditionalFormatting sqref="VFW20:VHK23">
    <cfRule type="expression" dxfId="0" priority="3442" stopIfTrue="1">
      <formula>MOD(ROW(),2)=0</formula>
    </cfRule>
  </conditionalFormatting>
  <conditionalFormatting sqref="VNM20:VNV23 VRH20:VRJ23 VOJ20:VPR23 VNX20:VOB23 VNH20:VNK23">
    <cfRule type="expression" dxfId="0" priority="3690" stopIfTrue="1">
      <formula>MOD(ROW(),2)=0</formula>
    </cfRule>
  </conditionalFormatting>
  <conditionalFormatting sqref="VPS20:VRG23">
    <cfRule type="expression" dxfId="0" priority="3438" stopIfTrue="1">
      <formula>MOD(ROW(),2)=0</formula>
    </cfRule>
  </conditionalFormatting>
  <conditionalFormatting sqref="VXI20:VXR23 WBD20:WBF23 VYF20:VZN23 VXT20:VXX23 VXD20:VXG23">
    <cfRule type="expression" dxfId="0" priority="3686" stopIfTrue="1">
      <formula>MOD(ROW(),2)=0</formula>
    </cfRule>
  </conditionalFormatting>
  <conditionalFormatting sqref="VZO20:WBC23">
    <cfRule type="expression" dxfId="0" priority="3434" stopIfTrue="1">
      <formula>MOD(ROW(),2)=0</formula>
    </cfRule>
  </conditionalFormatting>
  <conditionalFormatting sqref="WHE20:WHN23 WKZ20:WLB23 WIB20:WJJ23 WHP20:WHT23 WGZ20:WHC23">
    <cfRule type="expression" dxfId="0" priority="3682" stopIfTrue="1">
      <formula>MOD(ROW(),2)=0</formula>
    </cfRule>
  </conditionalFormatting>
  <conditionalFormatting sqref="WJK20:WKY23">
    <cfRule type="expression" dxfId="0" priority="3430" stopIfTrue="1">
      <formula>MOD(ROW(),2)=0</formula>
    </cfRule>
  </conditionalFormatting>
  <conditionalFormatting sqref="WRA20:WRJ23 WUV20:WUX23 WRX20:WTF23 WRL20:WRP23 WQV20:WQY23">
    <cfRule type="expression" dxfId="0" priority="3678" stopIfTrue="1">
      <formula>MOD(ROW(),2)=0</formula>
    </cfRule>
  </conditionalFormatting>
  <conditionalFormatting sqref="WTG20:WUU23">
    <cfRule type="expression" dxfId="0" priority="3426" stopIfTrue="1">
      <formula>MOD(ROW(),2)=0</formula>
    </cfRule>
  </conditionalFormatting>
  <conditionalFormatting sqref="F24 D24 A24:B24 A26">
    <cfRule type="expression" dxfId="0" priority="3929" stopIfTrue="1">
      <formula>MOD(ROW(),2)=0</formula>
    </cfRule>
  </conditionalFormatting>
  <conditionalFormatting sqref="EO24:EX24 IJ24:IL24 EJ24:EM24 FL24:GT24 EZ24:FD24">
    <cfRule type="expression" dxfId="0" priority="3925" stopIfTrue="1">
      <formula>MOD(ROW(),2)=0</formula>
    </cfRule>
  </conditionalFormatting>
  <conditionalFormatting sqref="OK24:OT24 SF24:SH24 OF24:OI24 PH24:QP24 OV24:OZ24">
    <cfRule type="expression" dxfId="0" priority="3921" stopIfTrue="1">
      <formula>MOD(ROW(),2)=0</formula>
    </cfRule>
  </conditionalFormatting>
  <conditionalFormatting sqref="YG24:YP24 ACB24:ACD24 YB24:YE24 ZD24:AAL24 YR24:YV24">
    <cfRule type="expression" dxfId="0" priority="3917" stopIfTrue="1">
      <formula>MOD(ROW(),2)=0</formula>
    </cfRule>
  </conditionalFormatting>
  <conditionalFormatting sqref="AIC24:AIL24 ALX24:ALZ24 AHX24:AIA24 AIZ24:AKH24 AIN24:AIR24">
    <cfRule type="expression" dxfId="0" priority="3913" stopIfTrue="1">
      <formula>MOD(ROW(),2)=0</formula>
    </cfRule>
  </conditionalFormatting>
  <conditionalFormatting sqref="ARY24:ASH24 AVT24:AVV24 ART24:ARW24 ASV24:AUD24 ASJ24:ASN24">
    <cfRule type="expression" dxfId="0" priority="3909" stopIfTrue="1">
      <formula>MOD(ROW(),2)=0</formula>
    </cfRule>
  </conditionalFormatting>
  <conditionalFormatting sqref="BBU24:BCD24 BFP24:BFR24 BBP24:BBS24 BCR24:BDZ24 BCF24:BCJ24">
    <cfRule type="expression" dxfId="0" priority="3905" stopIfTrue="1">
      <formula>MOD(ROW(),2)=0</formula>
    </cfRule>
  </conditionalFormatting>
  <conditionalFormatting sqref="BLQ24:BLZ24 BPL24:BPN24 BLL24:BLO24 BMN24:BNV24 BMB24:BMF24">
    <cfRule type="expression" dxfId="0" priority="3901" stopIfTrue="1">
      <formula>MOD(ROW(),2)=0</formula>
    </cfRule>
  </conditionalFormatting>
  <conditionalFormatting sqref="BVM24:BVV24 BZH24:BZJ24 BVH24:BVK24 BWJ24:BXR24 BVX24:BWB24">
    <cfRule type="expression" dxfId="0" priority="3897" stopIfTrue="1">
      <formula>MOD(ROW(),2)=0</formula>
    </cfRule>
  </conditionalFormatting>
  <conditionalFormatting sqref="CFI24:CFR24 CJD24:CJF24 CFD24:CFG24 CGF24:CHN24 CFT24:CFX24">
    <cfRule type="expression" dxfId="0" priority="3893" stopIfTrue="1">
      <formula>MOD(ROW(),2)=0</formula>
    </cfRule>
  </conditionalFormatting>
  <conditionalFormatting sqref="CPE24:CPN24 CSZ24:CTB24 COZ24:CPC24 CQB24:CRJ24 CPP24:CPT24">
    <cfRule type="expression" dxfId="0" priority="3889" stopIfTrue="1">
      <formula>MOD(ROW(),2)=0</formula>
    </cfRule>
  </conditionalFormatting>
  <conditionalFormatting sqref="CZA24:CZJ24 DCV24:DCX24 CYV24:CYY24 CZX24:DBF24 CZL24:CZP24">
    <cfRule type="expression" dxfId="0" priority="3885" stopIfTrue="1">
      <formula>MOD(ROW(),2)=0</formula>
    </cfRule>
  </conditionalFormatting>
  <conditionalFormatting sqref="DIW24:DJF24 DMR24:DMT24 DIR24:DIU24 DJT24:DLB24 DJH24:DJL24">
    <cfRule type="expression" dxfId="0" priority="3881" stopIfTrue="1">
      <formula>MOD(ROW(),2)=0</formula>
    </cfRule>
  </conditionalFormatting>
  <conditionalFormatting sqref="DSS24:DTB24 DWN24:DWP24 DSN24:DSQ24 DTP24:DUX24 DTD24:DTH24">
    <cfRule type="expression" dxfId="0" priority="3877" stopIfTrue="1">
      <formula>MOD(ROW(),2)=0</formula>
    </cfRule>
  </conditionalFormatting>
  <conditionalFormatting sqref="ECO24:ECX24 EGJ24:EGL24 ECJ24:ECM24 EDL24:EET24 ECZ24:EDD24">
    <cfRule type="expression" dxfId="0" priority="3873" stopIfTrue="1">
      <formula>MOD(ROW(),2)=0</formula>
    </cfRule>
  </conditionalFormatting>
  <conditionalFormatting sqref="EMK24:EMT24 EQF24:EQH24 EMF24:EMI24 ENH24:EOP24 EMV24:EMZ24">
    <cfRule type="expression" dxfId="0" priority="3869" stopIfTrue="1">
      <formula>MOD(ROW(),2)=0</formula>
    </cfRule>
  </conditionalFormatting>
  <conditionalFormatting sqref="EWG24:EWP24 FAB24:FAD24 EWB24:EWE24 EXD24:EYL24 EWR24:EWV24">
    <cfRule type="expression" dxfId="0" priority="3865" stopIfTrue="1">
      <formula>MOD(ROW(),2)=0</formula>
    </cfRule>
  </conditionalFormatting>
  <conditionalFormatting sqref="FGC24:FGL24 FJX24:FJZ24 FFX24:FGA24 FGZ24:FIH24 FGN24:FGR24">
    <cfRule type="expression" dxfId="0" priority="3861" stopIfTrue="1">
      <formula>MOD(ROW(),2)=0</formula>
    </cfRule>
  </conditionalFormatting>
  <conditionalFormatting sqref="FPY24:FQH24 FTT24:FTV24 FPT24:FPW24 FQV24:FSD24 FQJ24:FQN24">
    <cfRule type="expression" dxfId="0" priority="3857" stopIfTrue="1">
      <formula>MOD(ROW(),2)=0</formula>
    </cfRule>
  </conditionalFormatting>
  <conditionalFormatting sqref="FZU24:GAD24 GDP24:GDR24 FZP24:FZS24 GAR24:GBZ24 GAF24:GAJ24">
    <cfRule type="expression" dxfId="0" priority="3853" stopIfTrue="1">
      <formula>MOD(ROW(),2)=0</formula>
    </cfRule>
  </conditionalFormatting>
  <conditionalFormatting sqref="GJQ24:GJZ24 GNL24:GNN24 GJL24:GJO24 GKN24:GLV24 GKB24:GKF24">
    <cfRule type="expression" dxfId="0" priority="3849" stopIfTrue="1">
      <formula>MOD(ROW(),2)=0</formula>
    </cfRule>
  </conditionalFormatting>
  <conditionalFormatting sqref="GTM24:GTV24 GXH24:GXJ24 GTH24:GTK24 GUJ24:GVR24 GTX24:GUB24">
    <cfRule type="expression" dxfId="0" priority="3845" stopIfTrue="1">
      <formula>MOD(ROW(),2)=0</formula>
    </cfRule>
  </conditionalFormatting>
  <conditionalFormatting sqref="HDI24:HDR24 HHD24:HHF24 HDD24:HDG24 HEF24:HFN24 HDT24:HDX24">
    <cfRule type="expression" dxfId="0" priority="3841" stopIfTrue="1">
      <formula>MOD(ROW(),2)=0</formula>
    </cfRule>
  </conditionalFormatting>
  <conditionalFormatting sqref="HNE24:HNN24 HQZ24:HRB24 HMZ24:HNC24 HOB24:HPJ24 HNP24:HNT24">
    <cfRule type="expression" dxfId="0" priority="3837" stopIfTrue="1">
      <formula>MOD(ROW(),2)=0</formula>
    </cfRule>
  </conditionalFormatting>
  <conditionalFormatting sqref="HXA24:HXJ24 IAV24:IAX24 HWV24:HWY24 HXX24:HZF24 HXL24:HXP24">
    <cfRule type="expression" dxfId="0" priority="3833" stopIfTrue="1">
      <formula>MOD(ROW(),2)=0</formula>
    </cfRule>
  </conditionalFormatting>
  <conditionalFormatting sqref="IGW24:IHF24 IKR24:IKT24 IGR24:IGU24 IHT24:IJB24 IHH24:IHL24">
    <cfRule type="expression" dxfId="0" priority="3829" stopIfTrue="1">
      <formula>MOD(ROW(),2)=0</formula>
    </cfRule>
  </conditionalFormatting>
  <conditionalFormatting sqref="IQS24:IRB24 IUN24:IUP24 IQN24:IQQ24 IRP24:ISX24 IRD24:IRH24">
    <cfRule type="expression" dxfId="0" priority="3825" stopIfTrue="1">
      <formula>MOD(ROW(),2)=0</formula>
    </cfRule>
  </conditionalFormatting>
  <conditionalFormatting sqref="JAO24:JAX24 JEJ24:JEL24 JAJ24:JAM24 JBL24:JCT24 JAZ24:JBD24">
    <cfRule type="expression" dxfId="0" priority="3821" stopIfTrue="1">
      <formula>MOD(ROW(),2)=0</formula>
    </cfRule>
  </conditionalFormatting>
  <conditionalFormatting sqref="JKK24:JKT24 JOF24:JOH24 JKF24:JKI24 JLH24:JMP24 JKV24:JKZ24">
    <cfRule type="expression" dxfId="0" priority="3817" stopIfTrue="1">
      <formula>MOD(ROW(),2)=0</formula>
    </cfRule>
  </conditionalFormatting>
  <conditionalFormatting sqref="JUG24:JUP24 JYB24:JYD24 JUB24:JUE24 JVD24:JWL24 JUR24:JUV24">
    <cfRule type="expression" dxfId="0" priority="3813" stopIfTrue="1">
      <formula>MOD(ROW(),2)=0</formula>
    </cfRule>
  </conditionalFormatting>
  <conditionalFormatting sqref="KEC24:KEL24 KHX24:KHZ24 KDX24:KEA24 KEZ24:KGH24 KEN24:KER24">
    <cfRule type="expression" dxfId="0" priority="3809" stopIfTrue="1">
      <formula>MOD(ROW(),2)=0</formula>
    </cfRule>
  </conditionalFormatting>
  <conditionalFormatting sqref="KNY24:KOH24 KRT24:KRV24 KNT24:KNW24 KOV24:KQD24 KOJ24:KON24">
    <cfRule type="expression" dxfId="0" priority="3805" stopIfTrue="1">
      <formula>MOD(ROW(),2)=0</formula>
    </cfRule>
  </conditionalFormatting>
  <conditionalFormatting sqref="KXU24:KYD24 LBP24:LBR24 KXP24:KXS24 KYR24:KZZ24 KYF24:KYJ24">
    <cfRule type="expression" dxfId="0" priority="3801" stopIfTrue="1">
      <formula>MOD(ROW(),2)=0</formula>
    </cfRule>
  </conditionalFormatting>
  <conditionalFormatting sqref="LHQ24:LHZ24 LLL24:LLN24 LHL24:LHO24 LIN24:LJV24 LIB24:LIF24">
    <cfRule type="expression" dxfId="0" priority="3797" stopIfTrue="1">
      <formula>MOD(ROW(),2)=0</formula>
    </cfRule>
  </conditionalFormatting>
  <conditionalFormatting sqref="LRM24:LRV24 LVH24:LVJ24 LRH24:LRK24 LSJ24:LTR24 LRX24:LSB24">
    <cfRule type="expression" dxfId="0" priority="3793" stopIfTrue="1">
      <formula>MOD(ROW(),2)=0</formula>
    </cfRule>
  </conditionalFormatting>
  <conditionalFormatting sqref="MBI24:MBR24 MFD24:MFF24 MBD24:MBG24 MCF24:MDN24 MBT24:MBX24">
    <cfRule type="expression" dxfId="0" priority="3789" stopIfTrue="1">
      <formula>MOD(ROW(),2)=0</formula>
    </cfRule>
  </conditionalFormatting>
  <conditionalFormatting sqref="MLE24:MLN24 MOZ24:MPB24 MKZ24:MLC24 MMB24:MNJ24 MLP24:MLT24">
    <cfRule type="expression" dxfId="0" priority="3785" stopIfTrue="1">
      <formula>MOD(ROW(),2)=0</formula>
    </cfRule>
  </conditionalFormatting>
  <conditionalFormatting sqref="MVA24:MVJ24 MYV24:MYX24 MUV24:MUY24 MVX24:MXF24 MVL24:MVP24">
    <cfRule type="expression" dxfId="0" priority="3781" stopIfTrue="1">
      <formula>MOD(ROW(),2)=0</formula>
    </cfRule>
  </conditionalFormatting>
  <conditionalFormatting sqref="NEW24:NFF24 NIR24:NIT24 NER24:NEU24 NFT24:NHB24 NFH24:NFL24">
    <cfRule type="expression" dxfId="0" priority="3777" stopIfTrue="1">
      <formula>MOD(ROW(),2)=0</formula>
    </cfRule>
  </conditionalFormatting>
  <conditionalFormatting sqref="NOS24:NPB24 NSN24:NSP24 NON24:NOQ24 NPP24:NQX24 NPD24:NPH24">
    <cfRule type="expression" dxfId="0" priority="3773" stopIfTrue="1">
      <formula>MOD(ROW(),2)=0</formula>
    </cfRule>
  </conditionalFormatting>
  <conditionalFormatting sqref="NYO24:NYX24 OCJ24:OCL24 NYJ24:NYM24 NZL24:OAT24 NYZ24:NZD24">
    <cfRule type="expression" dxfId="0" priority="3769" stopIfTrue="1">
      <formula>MOD(ROW(),2)=0</formula>
    </cfRule>
  </conditionalFormatting>
  <conditionalFormatting sqref="OIK24:OIT24 OMF24:OMH24 OIF24:OII24 OJH24:OKP24 OIV24:OIZ24">
    <cfRule type="expression" dxfId="0" priority="3765" stopIfTrue="1">
      <formula>MOD(ROW(),2)=0</formula>
    </cfRule>
  </conditionalFormatting>
  <conditionalFormatting sqref="OSG24:OSP24 OWB24:OWD24 OSB24:OSE24 OTD24:OUL24 OSR24:OSV24">
    <cfRule type="expression" dxfId="0" priority="3761" stopIfTrue="1">
      <formula>MOD(ROW(),2)=0</formula>
    </cfRule>
  </conditionalFormatting>
  <conditionalFormatting sqref="PCC24:PCL24 PFX24:PFZ24 PBX24:PCA24 PCZ24:PEH24 PCN24:PCR24">
    <cfRule type="expression" dxfId="0" priority="3757" stopIfTrue="1">
      <formula>MOD(ROW(),2)=0</formula>
    </cfRule>
  </conditionalFormatting>
  <conditionalFormatting sqref="PLY24:PMH24 PPT24:PPV24 PLT24:PLW24 PMV24:POD24 PMJ24:PMN24">
    <cfRule type="expression" dxfId="0" priority="3753" stopIfTrue="1">
      <formula>MOD(ROW(),2)=0</formula>
    </cfRule>
  </conditionalFormatting>
  <conditionalFormatting sqref="PVU24:PWD24 PZP24:PZR24 PVP24:PVS24 PWR24:PXZ24 PWF24:PWJ24">
    <cfRule type="expression" dxfId="0" priority="3749" stopIfTrue="1">
      <formula>MOD(ROW(),2)=0</formula>
    </cfRule>
  </conditionalFormatting>
  <conditionalFormatting sqref="QFQ24:QFZ24 QJL24:QJN24 QFL24:QFO24 QGN24:QHV24 QGB24:QGF24">
    <cfRule type="expression" dxfId="0" priority="3745" stopIfTrue="1">
      <formula>MOD(ROW(),2)=0</formula>
    </cfRule>
  </conditionalFormatting>
  <conditionalFormatting sqref="QPM24:QPV24 QTH24:QTJ24 QPH24:QPK24 QQJ24:QRR24 QPX24:QQB24">
    <cfRule type="expression" dxfId="0" priority="3741" stopIfTrue="1">
      <formula>MOD(ROW(),2)=0</formula>
    </cfRule>
  </conditionalFormatting>
  <conditionalFormatting sqref="QZI24:QZR24 RDD24:RDF24 QZD24:QZG24 RAF24:RBN24 QZT24:QZX24">
    <cfRule type="expression" dxfId="0" priority="3737" stopIfTrue="1">
      <formula>MOD(ROW(),2)=0</formula>
    </cfRule>
  </conditionalFormatting>
  <conditionalFormatting sqref="RJE24:RJN24 RMZ24:RNB24 RIZ24:RJC24 RKB24:RLJ24 RJP24:RJT24">
    <cfRule type="expression" dxfId="0" priority="3733" stopIfTrue="1">
      <formula>MOD(ROW(),2)=0</formula>
    </cfRule>
  </conditionalFormatting>
  <conditionalFormatting sqref="RTA24:RTJ24 RWV24:RWX24 RSV24:RSY24 RTX24:RVF24 RTL24:RTP24">
    <cfRule type="expression" dxfId="0" priority="3729" stopIfTrue="1">
      <formula>MOD(ROW(),2)=0</formula>
    </cfRule>
  </conditionalFormatting>
  <conditionalFormatting sqref="SCW24:SDF24 SGR24:SGT24 SCR24:SCU24 SDT24:SFB24 SDH24:SDL24">
    <cfRule type="expression" dxfId="0" priority="3725" stopIfTrue="1">
      <formula>MOD(ROW(),2)=0</formula>
    </cfRule>
  </conditionalFormatting>
  <conditionalFormatting sqref="SMS24:SNB24 SQN24:SQP24 SMN24:SMQ24 SNP24:SOX24 SND24:SNH24">
    <cfRule type="expression" dxfId="0" priority="3721" stopIfTrue="1">
      <formula>MOD(ROW(),2)=0</formula>
    </cfRule>
  </conditionalFormatting>
  <conditionalFormatting sqref="SWO24:SWX24 TAJ24:TAL24 SWJ24:SWM24 SXL24:SYT24 SWZ24:SXD24">
    <cfRule type="expression" dxfId="0" priority="3717" stopIfTrue="1">
      <formula>MOD(ROW(),2)=0</formula>
    </cfRule>
  </conditionalFormatting>
  <conditionalFormatting sqref="TGK24:TGT24 TKF24:TKH24 TGF24:TGI24 THH24:TIP24 TGV24:TGZ24">
    <cfRule type="expression" dxfId="0" priority="3713" stopIfTrue="1">
      <formula>MOD(ROW(),2)=0</formula>
    </cfRule>
  </conditionalFormatting>
  <conditionalFormatting sqref="TQG24:TQP24 TUB24:TUD24 TQB24:TQE24 TRD24:TSL24 TQR24:TQV24">
    <cfRule type="expression" dxfId="0" priority="3709" stopIfTrue="1">
      <formula>MOD(ROW(),2)=0</formula>
    </cfRule>
  </conditionalFormatting>
  <conditionalFormatting sqref="UAC24:UAL24 UDX24:UDZ24 TZX24:UAA24 UAZ24:UCH24 UAN24:UAR24">
    <cfRule type="expression" dxfId="0" priority="3705" stopIfTrue="1">
      <formula>MOD(ROW(),2)=0</formula>
    </cfRule>
  </conditionalFormatting>
  <conditionalFormatting sqref="UJY24:UKH24 UNT24:UNV24 UJT24:UJW24 UKV24:UMD24 UKJ24:UKN24">
    <cfRule type="expression" dxfId="0" priority="3701" stopIfTrue="1">
      <formula>MOD(ROW(),2)=0</formula>
    </cfRule>
  </conditionalFormatting>
  <conditionalFormatting sqref="UTU24:UUD24 UXP24:UXR24 UTP24:UTS24 UUR24:UVZ24 UUF24:UUJ24">
    <cfRule type="expression" dxfId="0" priority="3697" stopIfTrue="1">
      <formula>MOD(ROW(),2)=0</formula>
    </cfRule>
  </conditionalFormatting>
  <conditionalFormatting sqref="VDQ24:VDZ24 VHL24:VHN24 VDL24:VDO24 VEN24:VFV24 VEB24:VEF24">
    <cfRule type="expression" dxfId="0" priority="3693" stopIfTrue="1">
      <formula>MOD(ROW(),2)=0</formula>
    </cfRule>
  </conditionalFormatting>
  <conditionalFormatting sqref="VNM24:VNV24 VRH24:VRJ24 VNH24:VNK24 VOJ24:VPR24 VNX24:VOB24">
    <cfRule type="expression" dxfId="0" priority="3689" stopIfTrue="1">
      <formula>MOD(ROW(),2)=0</formula>
    </cfRule>
  </conditionalFormatting>
  <conditionalFormatting sqref="VXI24:VXR24 WBD24:WBF24 VXD24:VXG24 VYF24:VZN24 VXT24:VXX24">
    <cfRule type="expression" dxfId="0" priority="3685" stopIfTrue="1">
      <formula>MOD(ROW(),2)=0</formula>
    </cfRule>
  </conditionalFormatting>
  <conditionalFormatting sqref="WHE24:WHN24 WKZ24:WLB24 WGZ24:WHC24 WIB24:WJJ24 WHP24:WHT24">
    <cfRule type="expression" dxfId="0" priority="3681" stopIfTrue="1">
      <formula>MOD(ROW(),2)=0</formula>
    </cfRule>
  </conditionalFormatting>
  <conditionalFormatting sqref="WRA24:WRJ24 WUV24:WUX24 WQV24:WQY24 WRX24:WTF24 WRL24:WRP24">
    <cfRule type="expression" dxfId="0" priority="3677" stopIfTrue="1">
      <formula>MOD(ROW(),2)=0</formula>
    </cfRule>
  </conditionalFormatting>
  <conditionalFormatting sqref="F25:F26 D25:D26 A25:B25 B26">
    <cfRule type="expression" dxfId="0" priority="3928" stopIfTrue="1">
      <formula>MOD(ROW(),2)=0</formula>
    </cfRule>
  </conditionalFormatting>
  <conditionalFormatting sqref="J25:K26">
    <cfRule type="expression" dxfId="0" priority="855" stopIfTrue="1">
      <formula>MOD(ROW(),2)=0</formula>
    </cfRule>
  </conditionalFormatting>
  <conditionalFormatting sqref="EO25:EX26 IJ25:IL26 EJ25:EM26 FL25:GT26 EZ25:FD26">
    <cfRule type="expression" dxfId="0" priority="3924" stopIfTrue="1">
      <formula>MOD(ROW(),2)=0</formula>
    </cfRule>
  </conditionalFormatting>
  <conditionalFormatting sqref="GU25:II26">
    <cfRule type="expression" dxfId="0" priority="3672" stopIfTrue="1">
      <formula>MOD(ROW(),2)=0</formula>
    </cfRule>
  </conditionalFormatting>
  <conditionalFormatting sqref="OK25:OT26 SF25:SH26 OF25:OI26 PH25:QP26 OV25:OZ26">
    <cfRule type="expression" dxfId="0" priority="3920" stopIfTrue="1">
      <formula>MOD(ROW(),2)=0</formula>
    </cfRule>
  </conditionalFormatting>
  <conditionalFormatting sqref="QQ25:SE26">
    <cfRule type="expression" dxfId="0" priority="3668" stopIfTrue="1">
      <formula>MOD(ROW(),2)=0</formula>
    </cfRule>
  </conditionalFormatting>
  <conditionalFormatting sqref="YG25:YP26 ACB25:ACD26 YB25:YE26 ZD25:AAL26 YR25:YV26">
    <cfRule type="expression" dxfId="0" priority="3916" stopIfTrue="1">
      <formula>MOD(ROW(),2)=0</formula>
    </cfRule>
  </conditionalFormatting>
  <conditionalFormatting sqref="AAM25:ACA26">
    <cfRule type="expression" dxfId="0" priority="3664" stopIfTrue="1">
      <formula>MOD(ROW(),2)=0</formula>
    </cfRule>
  </conditionalFormatting>
  <conditionalFormatting sqref="AIC25:AIL26 ALX25:ALZ26 AHX25:AIA26 AIZ25:AKH26 AIN25:AIR26">
    <cfRule type="expression" dxfId="0" priority="3912" stopIfTrue="1">
      <formula>MOD(ROW(),2)=0</formula>
    </cfRule>
  </conditionalFormatting>
  <conditionalFormatting sqref="AKI25:ALW26">
    <cfRule type="expression" dxfId="0" priority="3660" stopIfTrue="1">
      <formula>MOD(ROW(),2)=0</formula>
    </cfRule>
  </conditionalFormatting>
  <conditionalFormatting sqref="ARY25:ASH26 AVT25:AVV26 ART25:ARW26 ASV25:AUD26 ASJ25:ASN26">
    <cfRule type="expression" dxfId="0" priority="3908" stopIfTrue="1">
      <formula>MOD(ROW(),2)=0</formula>
    </cfRule>
  </conditionalFormatting>
  <conditionalFormatting sqref="AUE25:AVS26">
    <cfRule type="expression" dxfId="0" priority="3656" stopIfTrue="1">
      <formula>MOD(ROW(),2)=0</formula>
    </cfRule>
  </conditionalFormatting>
  <conditionalFormatting sqref="BBU25:BCD26 BFP25:BFR26 BBP25:BBS26 BCR25:BDZ26 BCF25:BCJ26">
    <cfRule type="expression" dxfId="0" priority="3904" stopIfTrue="1">
      <formula>MOD(ROW(),2)=0</formula>
    </cfRule>
  </conditionalFormatting>
  <conditionalFormatting sqref="BEA25:BFO26">
    <cfRule type="expression" dxfId="0" priority="3652" stopIfTrue="1">
      <formula>MOD(ROW(),2)=0</formula>
    </cfRule>
  </conditionalFormatting>
  <conditionalFormatting sqref="BLQ25:BLZ26 BPL25:BPN26 BLL25:BLO26 BMN25:BNV26 BMB25:BMF26">
    <cfRule type="expression" dxfId="0" priority="3900" stopIfTrue="1">
      <formula>MOD(ROW(),2)=0</formula>
    </cfRule>
  </conditionalFormatting>
  <conditionalFormatting sqref="BNW25:BPK26">
    <cfRule type="expression" dxfId="0" priority="3648" stopIfTrue="1">
      <formula>MOD(ROW(),2)=0</formula>
    </cfRule>
  </conditionalFormatting>
  <conditionalFormatting sqref="BVM25:BVV26 BZH25:BZJ26 BVH25:BVK26 BWJ25:BXR26 BVX25:BWB26">
    <cfRule type="expression" dxfId="0" priority="3896" stopIfTrue="1">
      <formula>MOD(ROW(),2)=0</formula>
    </cfRule>
  </conditionalFormatting>
  <conditionalFormatting sqref="BXS25:BZG26">
    <cfRule type="expression" dxfId="0" priority="3644" stopIfTrue="1">
      <formula>MOD(ROW(),2)=0</formula>
    </cfRule>
  </conditionalFormatting>
  <conditionalFormatting sqref="CFI25:CFR26 CJD25:CJF26 CFD25:CFG26 CGF25:CHN26 CFT25:CFX26">
    <cfRule type="expression" dxfId="0" priority="3892" stopIfTrue="1">
      <formula>MOD(ROW(),2)=0</formula>
    </cfRule>
  </conditionalFormatting>
  <conditionalFormatting sqref="CHO25:CJC26">
    <cfRule type="expression" dxfId="0" priority="3640" stopIfTrue="1">
      <formula>MOD(ROW(),2)=0</formula>
    </cfRule>
  </conditionalFormatting>
  <conditionalFormatting sqref="CPE25:CPN26 CSZ25:CTB26 COZ25:CPC26 CQB25:CRJ26 CPP25:CPT26">
    <cfRule type="expression" dxfId="0" priority="3888" stopIfTrue="1">
      <formula>MOD(ROW(),2)=0</formula>
    </cfRule>
  </conditionalFormatting>
  <conditionalFormatting sqref="CRK25:CSY26">
    <cfRule type="expression" dxfId="0" priority="3636" stopIfTrue="1">
      <formula>MOD(ROW(),2)=0</formula>
    </cfRule>
  </conditionalFormatting>
  <conditionalFormatting sqref="CZA25:CZJ26 DCV25:DCX26 CYV25:CYY26 CZX25:DBF26 CZL25:CZP26">
    <cfRule type="expression" dxfId="0" priority="3884" stopIfTrue="1">
      <formula>MOD(ROW(),2)=0</formula>
    </cfRule>
  </conditionalFormatting>
  <conditionalFormatting sqref="DBG25:DCU26">
    <cfRule type="expression" dxfId="0" priority="3632" stopIfTrue="1">
      <formula>MOD(ROW(),2)=0</formula>
    </cfRule>
  </conditionalFormatting>
  <conditionalFormatting sqref="DIW25:DJF26 DMR25:DMT26 DIR25:DIU26 DJT25:DLB26 DJH25:DJL26">
    <cfRule type="expression" dxfId="0" priority="3880" stopIfTrue="1">
      <formula>MOD(ROW(),2)=0</formula>
    </cfRule>
  </conditionalFormatting>
  <conditionalFormatting sqref="DLC25:DMQ26">
    <cfRule type="expression" dxfId="0" priority="3628" stopIfTrue="1">
      <formula>MOD(ROW(),2)=0</formula>
    </cfRule>
  </conditionalFormatting>
  <conditionalFormatting sqref="DSS25:DTB26 DWN25:DWP26 DSN25:DSQ26 DTP25:DUX26 DTD25:DTH26">
    <cfRule type="expression" dxfId="0" priority="3876" stopIfTrue="1">
      <formula>MOD(ROW(),2)=0</formula>
    </cfRule>
  </conditionalFormatting>
  <conditionalFormatting sqref="DUY25:DWM26">
    <cfRule type="expression" dxfId="0" priority="3624" stopIfTrue="1">
      <formula>MOD(ROW(),2)=0</formula>
    </cfRule>
  </conditionalFormatting>
  <conditionalFormatting sqref="ECO25:ECX26 EGJ25:EGL26 ECJ25:ECM26 EDL25:EET26 ECZ25:EDD26">
    <cfRule type="expression" dxfId="0" priority="3872" stopIfTrue="1">
      <formula>MOD(ROW(),2)=0</formula>
    </cfRule>
  </conditionalFormatting>
  <conditionalFormatting sqref="EEU25:EGI26">
    <cfRule type="expression" dxfId="0" priority="3620" stopIfTrue="1">
      <formula>MOD(ROW(),2)=0</formula>
    </cfRule>
  </conditionalFormatting>
  <conditionalFormatting sqref="EMK25:EMT26 EQF25:EQH26 EMF25:EMI26 ENH25:EOP26 EMV25:EMZ26">
    <cfRule type="expression" dxfId="0" priority="3868" stopIfTrue="1">
      <formula>MOD(ROW(),2)=0</formula>
    </cfRule>
  </conditionalFormatting>
  <conditionalFormatting sqref="EOQ25:EQE26">
    <cfRule type="expression" dxfId="0" priority="3616" stopIfTrue="1">
      <formula>MOD(ROW(),2)=0</formula>
    </cfRule>
  </conditionalFormatting>
  <conditionalFormatting sqref="EWG25:EWP26 FAB25:FAD26 EWB25:EWE26 EXD25:EYL26 EWR25:EWV26">
    <cfRule type="expression" dxfId="0" priority="3864" stopIfTrue="1">
      <formula>MOD(ROW(),2)=0</formula>
    </cfRule>
  </conditionalFormatting>
  <conditionalFormatting sqref="EYM25:FAA26">
    <cfRule type="expression" dxfId="0" priority="3612" stopIfTrue="1">
      <formula>MOD(ROW(),2)=0</formula>
    </cfRule>
  </conditionalFormatting>
  <conditionalFormatting sqref="FGC25:FGL26 FJX25:FJZ26 FFX25:FGA26 FGZ25:FIH26 FGN25:FGR26">
    <cfRule type="expression" dxfId="0" priority="3860" stopIfTrue="1">
      <formula>MOD(ROW(),2)=0</formula>
    </cfRule>
  </conditionalFormatting>
  <conditionalFormatting sqref="FII25:FJW26">
    <cfRule type="expression" dxfId="0" priority="3608" stopIfTrue="1">
      <formula>MOD(ROW(),2)=0</formula>
    </cfRule>
  </conditionalFormatting>
  <conditionalFormatting sqref="FPY25:FQH26 FTT25:FTV26 FPT25:FPW26 FQV25:FSD26 FQJ25:FQN26">
    <cfRule type="expression" dxfId="0" priority="3856" stopIfTrue="1">
      <formula>MOD(ROW(),2)=0</formula>
    </cfRule>
  </conditionalFormatting>
  <conditionalFormatting sqref="FSE25:FTS26">
    <cfRule type="expression" dxfId="0" priority="3604" stopIfTrue="1">
      <formula>MOD(ROW(),2)=0</formula>
    </cfRule>
  </conditionalFormatting>
  <conditionalFormatting sqref="FZU25:GAD26 GDP25:GDR26 FZP25:FZS26 GAR25:GBZ26 GAF25:GAJ26">
    <cfRule type="expression" dxfId="0" priority="3852" stopIfTrue="1">
      <formula>MOD(ROW(),2)=0</formula>
    </cfRule>
  </conditionalFormatting>
  <conditionalFormatting sqref="GCA25:GDO26">
    <cfRule type="expression" dxfId="0" priority="3600" stopIfTrue="1">
      <formula>MOD(ROW(),2)=0</formula>
    </cfRule>
  </conditionalFormatting>
  <conditionalFormatting sqref="GJQ25:GJZ26 GNL25:GNN26 GJL25:GJO26 GKN25:GLV26 GKB25:GKF26">
    <cfRule type="expression" dxfId="0" priority="3848" stopIfTrue="1">
      <formula>MOD(ROW(),2)=0</formula>
    </cfRule>
  </conditionalFormatting>
  <conditionalFormatting sqref="GLW25:GNK26">
    <cfRule type="expression" dxfId="0" priority="3596" stopIfTrue="1">
      <formula>MOD(ROW(),2)=0</formula>
    </cfRule>
  </conditionalFormatting>
  <conditionalFormatting sqref="GTM25:GTV26 GXH25:GXJ26 GTH25:GTK26 GUJ25:GVR26 GTX25:GUB26">
    <cfRule type="expression" dxfId="0" priority="3844" stopIfTrue="1">
      <formula>MOD(ROW(),2)=0</formula>
    </cfRule>
  </conditionalFormatting>
  <conditionalFormatting sqref="GVS25:GXG26">
    <cfRule type="expression" dxfId="0" priority="3592" stopIfTrue="1">
      <formula>MOD(ROW(),2)=0</formula>
    </cfRule>
  </conditionalFormatting>
  <conditionalFormatting sqref="HDI25:HDR26 HHD25:HHF26 HDD25:HDG26 HEF25:HFN26 HDT25:HDX26">
    <cfRule type="expression" dxfId="0" priority="3840" stopIfTrue="1">
      <formula>MOD(ROW(),2)=0</formula>
    </cfRule>
  </conditionalFormatting>
  <conditionalFormatting sqref="HFO25:HHC26">
    <cfRule type="expression" dxfId="0" priority="3588" stopIfTrue="1">
      <formula>MOD(ROW(),2)=0</formula>
    </cfRule>
  </conditionalFormatting>
  <conditionalFormatting sqref="HNE25:HNN26 HQZ25:HRB26 HMZ25:HNC26 HOB25:HPJ26 HNP25:HNT26">
    <cfRule type="expression" dxfId="0" priority="3836" stopIfTrue="1">
      <formula>MOD(ROW(),2)=0</formula>
    </cfRule>
  </conditionalFormatting>
  <conditionalFormatting sqref="HPK25:HQY26">
    <cfRule type="expression" dxfId="0" priority="3584" stopIfTrue="1">
      <formula>MOD(ROW(),2)=0</formula>
    </cfRule>
  </conditionalFormatting>
  <conditionalFormatting sqref="HXA25:HXJ26 IAV25:IAX26 HWV25:HWY26 HXX25:HZF26 HXL25:HXP26">
    <cfRule type="expression" dxfId="0" priority="3832" stopIfTrue="1">
      <formula>MOD(ROW(),2)=0</formula>
    </cfRule>
  </conditionalFormatting>
  <conditionalFormatting sqref="HZG25:IAU26">
    <cfRule type="expression" dxfId="0" priority="3580" stopIfTrue="1">
      <formula>MOD(ROW(),2)=0</formula>
    </cfRule>
  </conditionalFormatting>
  <conditionalFormatting sqref="IGW25:IHF26 IKR25:IKT26 IGR25:IGU26 IHT25:IJB26 IHH25:IHL26">
    <cfRule type="expression" dxfId="0" priority="3828" stopIfTrue="1">
      <formula>MOD(ROW(),2)=0</formula>
    </cfRule>
  </conditionalFormatting>
  <conditionalFormatting sqref="IJC25:IKQ26">
    <cfRule type="expression" dxfId="0" priority="3576" stopIfTrue="1">
      <formula>MOD(ROW(),2)=0</formula>
    </cfRule>
  </conditionalFormatting>
  <conditionalFormatting sqref="IQS25:IRB26 IUN25:IUP26 IQN25:IQQ26 IRP25:ISX26 IRD25:IRH26">
    <cfRule type="expression" dxfId="0" priority="3824" stopIfTrue="1">
      <formula>MOD(ROW(),2)=0</formula>
    </cfRule>
  </conditionalFormatting>
  <conditionalFormatting sqref="ISY25:IUM26">
    <cfRule type="expression" dxfId="0" priority="3572" stopIfTrue="1">
      <formula>MOD(ROW(),2)=0</formula>
    </cfRule>
  </conditionalFormatting>
  <conditionalFormatting sqref="JAO25:JAX26 JEJ25:JEL26 JAJ25:JAM26 JBL25:JCT26 JAZ25:JBD26">
    <cfRule type="expression" dxfId="0" priority="3820" stopIfTrue="1">
      <formula>MOD(ROW(),2)=0</formula>
    </cfRule>
  </conditionalFormatting>
  <conditionalFormatting sqref="JCU25:JEI26">
    <cfRule type="expression" dxfId="0" priority="3568" stopIfTrue="1">
      <formula>MOD(ROW(),2)=0</formula>
    </cfRule>
  </conditionalFormatting>
  <conditionalFormatting sqref="JKK25:JKT26 JOF25:JOH26 JKF25:JKI26 JLH25:JMP26 JKV25:JKZ26">
    <cfRule type="expression" dxfId="0" priority="3816" stopIfTrue="1">
      <formula>MOD(ROW(),2)=0</formula>
    </cfRule>
  </conditionalFormatting>
  <conditionalFormatting sqref="JMQ25:JOE26">
    <cfRule type="expression" dxfId="0" priority="3564" stopIfTrue="1">
      <formula>MOD(ROW(),2)=0</formula>
    </cfRule>
  </conditionalFormatting>
  <conditionalFormatting sqref="JUG25:JUP26 JYB25:JYD26 JUB25:JUE26 JVD25:JWL26 JUR25:JUV26">
    <cfRule type="expression" dxfId="0" priority="3812" stopIfTrue="1">
      <formula>MOD(ROW(),2)=0</formula>
    </cfRule>
  </conditionalFormatting>
  <conditionalFormatting sqref="JWM25:JYA26">
    <cfRule type="expression" dxfId="0" priority="3560" stopIfTrue="1">
      <formula>MOD(ROW(),2)=0</formula>
    </cfRule>
  </conditionalFormatting>
  <conditionalFormatting sqref="KEC25:KEL26 KHX25:KHZ26 KDX25:KEA26 KEZ25:KGH26 KEN25:KER26">
    <cfRule type="expression" dxfId="0" priority="3808" stopIfTrue="1">
      <formula>MOD(ROW(),2)=0</formula>
    </cfRule>
  </conditionalFormatting>
  <conditionalFormatting sqref="KGI25:KHW26">
    <cfRule type="expression" dxfId="0" priority="3556" stopIfTrue="1">
      <formula>MOD(ROW(),2)=0</formula>
    </cfRule>
  </conditionalFormatting>
  <conditionalFormatting sqref="KNY25:KOH26 KRT25:KRV26 KNT25:KNW26 KOV25:KQD26 KOJ25:KON26">
    <cfRule type="expression" dxfId="0" priority="3804" stopIfTrue="1">
      <formula>MOD(ROW(),2)=0</formula>
    </cfRule>
  </conditionalFormatting>
  <conditionalFormatting sqref="KQE25:KRS26">
    <cfRule type="expression" dxfId="0" priority="3552" stopIfTrue="1">
      <formula>MOD(ROW(),2)=0</formula>
    </cfRule>
  </conditionalFormatting>
  <conditionalFormatting sqref="KXU25:KYD26 LBP25:LBR26 KXP25:KXS26 KYR25:KZZ26 KYF25:KYJ26">
    <cfRule type="expression" dxfId="0" priority="3800" stopIfTrue="1">
      <formula>MOD(ROW(),2)=0</formula>
    </cfRule>
  </conditionalFormatting>
  <conditionalFormatting sqref="LAA25:LBO26">
    <cfRule type="expression" dxfId="0" priority="3548" stopIfTrue="1">
      <formula>MOD(ROW(),2)=0</formula>
    </cfRule>
  </conditionalFormatting>
  <conditionalFormatting sqref="LHQ25:LHZ26 LLL25:LLN26 LHL25:LHO26 LIN25:LJV26 LIB25:LIF26">
    <cfRule type="expression" dxfId="0" priority="3796" stopIfTrue="1">
      <formula>MOD(ROW(),2)=0</formula>
    </cfRule>
  </conditionalFormatting>
  <conditionalFormatting sqref="LJW25:LLK26">
    <cfRule type="expression" dxfId="0" priority="3544" stopIfTrue="1">
      <formula>MOD(ROW(),2)=0</formula>
    </cfRule>
  </conditionalFormatting>
  <conditionalFormatting sqref="LRM25:LRV26 LVH25:LVJ26 LRH25:LRK26 LSJ25:LTR26 LRX25:LSB26">
    <cfRule type="expression" dxfId="0" priority="3792" stopIfTrue="1">
      <formula>MOD(ROW(),2)=0</formula>
    </cfRule>
  </conditionalFormatting>
  <conditionalFormatting sqref="LTS25:LVG26">
    <cfRule type="expression" dxfId="0" priority="3540" stopIfTrue="1">
      <formula>MOD(ROW(),2)=0</formula>
    </cfRule>
  </conditionalFormatting>
  <conditionalFormatting sqref="MBI25:MBR26 MFD25:MFF26 MBD25:MBG26 MCF25:MDN26 MBT25:MBX26">
    <cfRule type="expression" dxfId="0" priority="3788" stopIfTrue="1">
      <formula>MOD(ROW(),2)=0</formula>
    </cfRule>
  </conditionalFormatting>
  <conditionalFormatting sqref="MDO25:MFC26">
    <cfRule type="expression" dxfId="0" priority="3536" stopIfTrue="1">
      <formula>MOD(ROW(),2)=0</formula>
    </cfRule>
  </conditionalFormatting>
  <conditionalFormatting sqref="MLE25:MLN26 MOZ25:MPB26 MKZ25:MLC26 MMB25:MNJ26 MLP25:MLT26">
    <cfRule type="expression" dxfId="0" priority="3784" stopIfTrue="1">
      <formula>MOD(ROW(),2)=0</formula>
    </cfRule>
  </conditionalFormatting>
  <conditionalFormatting sqref="MNK25:MOY26">
    <cfRule type="expression" dxfId="0" priority="3532" stopIfTrue="1">
      <formula>MOD(ROW(),2)=0</formula>
    </cfRule>
  </conditionalFormatting>
  <conditionalFormatting sqref="MVA25:MVJ26 MYV25:MYX26 MUV25:MUY26 MVX25:MXF26 MVL25:MVP26">
    <cfRule type="expression" dxfId="0" priority="3780" stopIfTrue="1">
      <formula>MOD(ROW(),2)=0</formula>
    </cfRule>
  </conditionalFormatting>
  <conditionalFormatting sqref="MXG25:MYU26">
    <cfRule type="expression" dxfId="0" priority="3528" stopIfTrue="1">
      <formula>MOD(ROW(),2)=0</formula>
    </cfRule>
  </conditionalFormatting>
  <conditionalFormatting sqref="NEW25:NFF26 NIR25:NIT26 NER25:NEU26 NFT25:NHB26 NFH25:NFL26">
    <cfRule type="expression" dxfId="0" priority="3776" stopIfTrue="1">
      <formula>MOD(ROW(),2)=0</formula>
    </cfRule>
  </conditionalFormatting>
  <conditionalFormatting sqref="NHC25:NIQ26">
    <cfRule type="expression" dxfId="0" priority="3524" stopIfTrue="1">
      <formula>MOD(ROW(),2)=0</formula>
    </cfRule>
  </conditionalFormatting>
  <conditionalFormatting sqref="NOS25:NPB26 NSN25:NSP26 NON25:NOQ26 NPP25:NQX26 NPD25:NPH26">
    <cfRule type="expression" dxfId="0" priority="3772" stopIfTrue="1">
      <formula>MOD(ROW(),2)=0</formula>
    </cfRule>
  </conditionalFormatting>
  <conditionalFormatting sqref="NQY25:NSM26">
    <cfRule type="expression" dxfId="0" priority="3520" stopIfTrue="1">
      <formula>MOD(ROW(),2)=0</formula>
    </cfRule>
  </conditionalFormatting>
  <conditionalFormatting sqref="NYO25:NYX26 OCJ25:OCL26 NYJ25:NYM26 NZL25:OAT26 NYZ25:NZD26">
    <cfRule type="expression" dxfId="0" priority="3768" stopIfTrue="1">
      <formula>MOD(ROW(),2)=0</formula>
    </cfRule>
  </conditionalFormatting>
  <conditionalFormatting sqref="OAU25:OCI26">
    <cfRule type="expression" dxfId="0" priority="3516" stopIfTrue="1">
      <formula>MOD(ROW(),2)=0</formula>
    </cfRule>
  </conditionalFormatting>
  <conditionalFormatting sqref="OIK25:OIT26 OMF25:OMH26 OIF25:OII26 OJH25:OKP26 OIV25:OIZ26">
    <cfRule type="expression" dxfId="0" priority="3764" stopIfTrue="1">
      <formula>MOD(ROW(),2)=0</formula>
    </cfRule>
  </conditionalFormatting>
  <conditionalFormatting sqref="OKQ25:OME26">
    <cfRule type="expression" dxfId="0" priority="3512" stopIfTrue="1">
      <formula>MOD(ROW(),2)=0</formula>
    </cfRule>
  </conditionalFormatting>
  <conditionalFormatting sqref="OSG25:OSP26 OWB25:OWD26 OSB25:OSE26 OTD25:OUL26 OSR25:OSV26">
    <cfRule type="expression" dxfId="0" priority="3760" stopIfTrue="1">
      <formula>MOD(ROW(),2)=0</formula>
    </cfRule>
  </conditionalFormatting>
  <conditionalFormatting sqref="OUM25:OWA26">
    <cfRule type="expression" dxfId="0" priority="3508" stopIfTrue="1">
      <formula>MOD(ROW(),2)=0</formula>
    </cfRule>
  </conditionalFormatting>
  <conditionalFormatting sqref="PCC25:PCL26 PFX25:PFZ26 PBX25:PCA26 PCZ25:PEH26 PCN25:PCR26">
    <cfRule type="expression" dxfId="0" priority="3756" stopIfTrue="1">
      <formula>MOD(ROW(),2)=0</formula>
    </cfRule>
  </conditionalFormatting>
  <conditionalFormatting sqref="PEI25:PFW26">
    <cfRule type="expression" dxfId="0" priority="3504" stopIfTrue="1">
      <formula>MOD(ROW(),2)=0</formula>
    </cfRule>
  </conditionalFormatting>
  <conditionalFormatting sqref="PLY25:PMH26 PPT25:PPV26 PLT25:PLW26 PMV25:POD26 PMJ25:PMN26">
    <cfRule type="expression" dxfId="0" priority="3752" stopIfTrue="1">
      <formula>MOD(ROW(),2)=0</formula>
    </cfRule>
  </conditionalFormatting>
  <conditionalFormatting sqref="POE25:PPS26">
    <cfRule type="expression" dxfId="0" priority="3500" stopIfTrue="1">
      <formula>MOD(ROW(),2)=0</formula>
    </cfRule>
  </conditionalFormatting>
  <conditionalFormatting sqref="PVU25:PWD26 PZP25:PZR26 PVP25:PVS26 PWR25:PXZ26 PWF25:PWJ26">
    <cfRule type="expression" dxfId="0" priority="3748" stopIfTrue="1">
      <formula>MOD(ROW(),2)=0</formula>
    </cfRule>
  </conditionalFormatting>
  <conditionalFormatting sqref="PYA25:PZO26">
    <cfRule type="expression" dxfId="0" priority="3496" stopIfTrue="1">
      <formula>MOD(ROW(),2)=0</formula>
    </cfRule>
  </conditionalFormatting>
  <conditionalFormatting sqref="QFQ25:QFZ26 QJL25:QJN26 QFL25:QFO26 QGN25:QHV26 QGB25:QGF26">
    <cfRule type="expression" dxfId="0" priority="3744" stopIfTrue="1">
      <formula>MOD(ROW(),2)=0</formula>
    </cfRule>
  </conditionalFormatting>
  <conditionalFormatting sqref="QHW25:QJK26">
    <cfRule type="expression" dxfId="0" priority="3492" stopIfTrue="1">
      <formula>MOD(ROW(),2)=0</formula>
    </cfRule>
  </conditionalFormatting>
  <conditionalFormatting sqref="QPM25:QPV26 QTH25:QTJ26 QPH25:QPK26 QQJ25:QRR26 QPX25:QQB26">
    <cfRule type="expression" dxfId="0" priority="3740" stopIfTrue="1">
      <formula>MOD(ROW(),2)=0</formula>
    </cfRule>
  </conditionalFormatting>
  <conditionalFormatting sqref="QRS25:QTG26">
    <cfRule type="expression" dxfId="0" priority="3488" stopIfTrue="1">
      <formula>MOD(ROW(),2)=0</formula>
    </cfRule>
  </conditionalFormatting>
  <conditionalFormatting sqref="QZI25:QZR26 RDD25:RDF26 QZD25:QZG26 RAF25:RBN26 QZT25:QZX26">
    <cfRule type="expression" dxfId="0" priority="3736" stopIfTrue="1">
      <formula>MOD(ROW(),2)=0</formula>
    </cfRule>
  </conditionalFormatting>
  <conditionalFormatting sqref="RBO25:RDC26">
    <cfRule type="expression" dxfId="0" priority="3484" stopIfTrue="1">
      <formula>MOD(ROW(),2)=0</formula>
    </cfRule>
  </conditionalFormatting>
  <conditionalFormatting sqref="RJE25:RJN26 RMZ25:RNB26 RIZ25:RJC26 RKB25:RLJ26 RJP25:RJT26">
    <cfRule type="expression" dxfId="0" priority="3732" stopIfTrue="1">
      <formula>MOD(ROW(),2)=0</formula>
    </cfRule>
  </conditionalFormatting>
  <conditionalFormatting sqref="RLK25:RMY26">
    <cfRule type="expression" dxfId="0" priority="3480" stopIfTrue="1">
      <formula>MOD(ROW(),2)=0</formula>
    </cfRule>
  </conditionalFormatting>
  <conditionalFormatting sqref="RTA25:RTJ26 RWV25:RWX26 RSV25:RSY26 RTX25:RVF26 RTL25:RTP26">
    <cfRule type="expression" dxfId="0" priority="3728" stopIfTrue="1">
      <formula>MOD(ROW(),2)=0</formula>
    </cfRule>
  </conditionalFormatting>
  <conditionalFormatting sqref="RVG25:RWU26">
    <cfRule type="expression" dxfId="0" priority="3476" stopIfTrue="1">
      <formula>MOD(ROW(),2)=0</formula>
    </cfRule>
  </conditionalFormatting>
  <conditionalFormatting sqref="SCW25:SDF26 SGR25:SGT26 SCR25:SCU26 SDT25:SFB26 SDH25:SDL26">
    <cfRule type="expression" dxfId="0" priority="3724" stopIfTrue="1">
      <formula>MOD(ROW(),2)=0</formula>
    </cfRule>
  </conditionalFormatting>
  <conditionalFormatting sqref="SFC25:SGQ26">
    <cfRule type="expression" dxfId="0" priority="3472" stopIfTrue="1">
      <formula>MOD(ROW(),2)=0</formula>
    </cfRule>
  </conditionalFormatting>
  <conditionalFormatting sqref="SMS25:SNB26 SQN25:SQP26 SMN25:SMQ26 SNP25:SOX26 SND25:SNH26">
    <cfRule type="expression" dxfId="0" priority="3720" stopIfTrue="1">
      <formula>MOD(ROW(),2)=0</formula>
    </cfRule>
  </conditionalFormatting>
  <conditionalFormatting sqref="SOY25:SQM26">
    <cfRule type="expression" dxfId="0" priority="3468" stopIfTrue="1">
      <formula>MOD(ROW(),2)=0</formula>
    </cfRule>
  </conditionalFormatting>
  <conditionalFormatting sqref="SWO25:SWX26 TAJ25:TAL26 SWJ25:SWM26 SXL25:SYT26 SWZ25:SXD26">
    <cfRule type="expression" dxfId="0" priority="3716" stopIfTrue="1">
      <formula>MOD(ROW(),2)=0</formula>
    </cfRule>
  </conditionalFormatting>
  <conditionalFormatting sqref="SYU25:TAI26">
    <cfRule type="expression" dxfId="0" priority="3464" stopIfTrue="1">
      <formula>MOD(ROW(),2)=0</formula>
    </cfRule>
  </conditionalFormatting>
  <conditionalFormatting sqref="TGK25:TGT26 TKF25:TKH26 TGF25:TGI26 THH25:TIP26 TGV25:TGZ26">
    <cfRule type="expression" dxfId="0" priority="3712" stopIfTrue="1">
      <formula>MOD(ROW(),2)=0</formula>
    </cfRule>
  </conditionalFormatting>
  <conditionalFormatting sqref="TIQ25:TKE26">
    <cfRule type="expression" dxfId="0" priority="3460" stopIfTrue="1">
      <formula>MOD(ROW(),2)=0</formula>
    </cfRule>
  </conditionalFormatting>
  <conditionalFormatting sqref="TQG25:TQP26 TUB25:TUD26 TQB25:TQE26 TRD25:TSL26 TQR25:TQV26">
    <cfRule type="expression" dxfId="0" priority="3708" stopIfTrue="1">
      <formula>MOD(ROW(),2)=0</formula>
    </cfRule>
  </conditionalFormatting>
  <conditionalFormatting sqref="TSM25:TUA26">
    <cfRule type="expression" dxfId="0" priority="3456" stopIfTrue="1">
      <formula>MOD(ROW(),2)=0</formula>
    </cfRule>
  </conditionalFormatting>
  <conditionalFormatting sqref="UAC25:UAL26 UDX25:UDZ26 TZX25:UAA26 UAZ25:UCH26 UAN25:UAR26">
    <cfRule type="expression" dxfId="0" priority="3704" stopIfTrue="1">
      <formula>MOD(ROW(),2)=0</formula>
    </cfRule>
  </conditionalFormatting>
  <conditionalFormatting sqref="UCI25:UDW26">
    <cfRule type="expression" dxfId="0" priority="3452" stopIfTrue="1">
      <formula>MOD(ROW(),2)=0</formula>
    </cfRule>
  </conditionalFormatting>
  <conditionalFormatting sqref="UJY25:UKH26 UNT25:UNV26 UJT25:UJW26 UKV25:UMD26 UKJ25:UKN26">
    <cfRule type="expression" dxfId="0" priority="3700" stopIfTrue="1">
      <formula>MOD(ROW(),2)=0</formula>
    </cfRule>
  </conditionalFormatting>
  <conditionalFormatting sqref="UME25:UNS26">
    <cfRule type="expression" dxfId="0" priority="3448" stopIfTrue="1">
      <formula>MOD(ROW(),2)=0</formula>
    </cfRule>
  </conditionalFormatting>
  <conditionalFormatting sqref="UTU25:UUD26 UXP25:UXR26 UTP25:UTS26 UUR25:UVZ26 UUF25:UUJ26">
    <cfRule type="expression" dxfId="0" priority="3696" stopIfTrue="1">
      <formula>MOD(ROW(),2)=0</formula>
    </cfRule>
  </conditionalFormatting>
  <conditionalFormatting sqref="UWA25:UXO26">
    <cfRule type="expression" dxfId="0" priority="3444" stopIfTrue="1">
      <formula>MOD(ROW(),2)=0</formula>
    </cfRule>
  </conditionalFormatting>
  <conditionalFormatting sqref="VDQ25:VDZ26 VHL25:VHN26 VDL25:VDO26 VEN25:VFV26 VEB25:VEF26">
    <cfRule type="expression" dxfId="0" priority="3692" stopIfTrue="1">
      <formula>MOD(ROW(),2)=0</formula>
    </cfRule>
  </conditionalFormatting>
  <conditionalFormatting sqref="VFW25:VHK26">
    <cfRule type="expression" dxfId="0" priority="3440" stopIfTrue="1">
      <formula>MOD(ROW(),2)=0</formula>
    </cfRule>
  </conditionalFormatting>
  <conditionalFormatting sqref="VNM25:VNV26 VRH25:VRJ26 VNH25:VNK26 VOJ25:VPR26 VNX25:VOB26">
    <cfRule type="expression" dxfId="0" priority="3688" stopIfTrue="1">
      <formula>MOD(ROW(),2)=0</formula>
    </cfRule>
  </conditionalFormatting>
  <conditionalFormatting sqref="VPS25:VRG26">
    <cfRule type="expression" dxfId="0" priority="3436" stopIfTrue="1">
      <formula>MOD(ROW(),2)=0</formula>
    </cfRule>
  </conditionalFormatting>
  <conditionalFormatting sqref="VXI25:VXR26 WBD25:WBF26 VXD25:VXG26 VYF25:VZN26 VXT25:VXX26">
    <cfRule type="expression" dxfId="0" priority="3684" stopIfTrue="1">
      <formula>MOD(ROW(),2)=0</formula>
    </cfRule>
  </conditionalFormatting>
  <conditionalFormatting sqref="VZO25:WBC26">
    <cfRule type="expression" dxfId="0" priority="3432" stopIfTrue="1">
      <formula>MOD(ROW(),2)=0</formula>
    </cfRule>
  </conditionalFormatting>
  <conditionalFormatting sqref="WHE25:WHN26 WKZ25:WLB26 WGZ25:WHC26 WIB25:WJJ26 WHP25:WHT26">
    <cfRule type="expression" dxfId="0" priority="3680" stopIfTrue="1">
      <formula>MOD(ROW(),2)=0</formula>
    </cfRule>
  </conditionalFormatting>
  <conditionalFormatting sqref="WJK25:WKY26">
    <cfRule type="expression" dxfId="0" priority="3428" stopIfTrue="1">
      <formula>MOD(ROW(),2)=0</formula>
    </cfRule>
  </conditionalFormatting>
  <conditionalFormatting sqref="WRA25:WRJ26 WUV25:WUX26 WQV25:WQY26 WRX25:WTF26 WRL25:WRP26">
    <cfRule type="expression" dxfId="0" priority="3676" stopIfTrue="1">
      <formula>MOD(ROW(),2)=0</formula>
    </cfRule>
  </conditionalFormatting>
  <conditionalFormatting sqref="WTG25:WUU26">
    <cfRule type="expression" dxfId="0" priority="3424" stopIfTrue="1">
      <formula>MOD(ROW(),2)=0</formula>
    </cfRule>
  </conditionalFormatting>
  <conditionalFormatting sqref="F27 D27 A27:B27">
    <cfRule type="expression" dxfId="0" priority="2911" stopIfTrue="1">
      <formula>MOD(ROW(),2)=0</formula>
    </cfRule>
  </conditionalFormatting>
  <conditionalFormatting sqref="EO27:EX27 EZ27:FD27 FL27:GT27 EJ27:EM27 IJ27:IL27">
    <cfRule type="expression" dxfId="0" priority="2907" stopIfTrue="1">
      <formula>MOD(ROW(),2)=0</formula>
    </cfRule>
  </conditionalFormatting>
  <conditionalFormatting sqref="OK27:OT27 OV27:OZ27 PH27:QP27 OF27:OI27 SF27:SH27">
    <cfRule type="expression" dxfId="0" priority="2903" stopIfTrue="1">
      <formula>MOD(ROW(),2)=0</formula>
    </cfRule>
  </conditionalFormatting>
  <conditionalFormatting sqref="YG27:YP27 YR27:YV27 ZD27:AAL27 YB27:YE27 ACB27:ACD27">
    <cfRule type="expression" dxfId="0" priority="2899" stopIfTrue="1">
      <formula>MOD(ROW(),2)=0</formula>
    </cfRule>
  </conditionalFormatting>
  <conditionalFormatting sqref="AIC27:AIL27 AIN27:AIR27 AIZ27:AKH27 AHX27:AIA27 ALX27:ALZ27">
    <cfRule type="expression" dxfId="0" priority="2895" stopIfTrue="1">
      <formula>MOD(ROW(),2)=0</formula>
    </cfRule>
  </conditionalFormatting>
  <conditionalFormatting sqref="ARY27:ASH27 ASJ27:ASN27 ASV27:AUD27 ART27:ARW27 AVT27:AVV27">
    <cfRule type="expression" dxfId="0" priority="2891" stopIfTrue="1">
      <formula>MOD(ROW(),2)=0</formula>
    </cfRule>
  </conditionalFormatting>
  <conditionalFormatting sqref="BBU27:BCD27 BCF27:BCJ27 BCR27:BDZ27 BBP27:BBS27 BFP27:BFR27">
    <cfRule type="expression" dxfId="0" priority="2887" stopIfTrue="1">
      <formula>MOD(ROW(),2)=0</formula>
    </cfRule>
  </conditionalFormatting>
  <conditionalFormatting sqref="BLQ27:BLZ27 BMB27:BMF27 BMN27:BNV27 BLL27:BLO27 BPL27:BPN27">
    <cfRule type="expression" dxfId="0" priority="2883" stopIfTrue="1">
      <formula>MOD(ROW(),2)=0</formula>
    </cfRule>
  </conditionalFormatting>
  <conditionalFormatting sqref="BVM27:BVV27 BVX27:BWB27 BWJ27:BXR27 BVH27:BVK27 BZH27:BZJ27">
    <cfRule type="expression" dxfId="0" priority="2879" stopIfTrue="1">
      <formula>MOD(ROW(),2)=0</formula>
    </cfRule>
  </conditionalFormatting>
  <conditionalFormatting sqref="CFI27:CFR27 CFT27:CFX27 CGF27:CHN27 CFD27:CFG27 CJD27:CJF27">
    <cfRule type="expression" dxfId="0" priority="2875" stopIfTrue="1">
      <formula>MOD(ROW(),2)=0</formula>
    </cfRule>
  </conditionalFormatting>
  <conditionalFormatting sqref="CPE27:CPN27 CPP27:CPT27 CQB27:CRJ27 COZ27:CPC27 CSZ27:CTB27">
    <cfRule type="expression" dxfId="0" priority="2871" stopIfTrue="1">
      <formula>MOD(ROW(),2)=0</formula>
    </cfRule>
  </conditionalFormatting>
  <conditionalFormatting sqref="CZA27:CZJ27 CZL27:CZP27 CZX27:DBF27 CYV27:CYY27 DCV27:DCX27">
    <cfRule type="expression" dxfId="0" priority="2867" stopIfTrue="1">
      <formula>MOD(ROW(),2)=0</formula>
    </cfRule>
  </conditionalFormatting>
  <conditionalFormatting sqref="DIW27:DJF27 DJH27:DJL27 DJT27:DLB27 DIR27:DIU27 DMR27:DMT27">
    <cfRule type="expression" dxfId="0" priority="2863" stopIfTrue="1">
      <formula>MOD(ROW(),2)=0</formula>
    </cfRule>
  </conditionalFormatting>
  <conditionalFormatting sqref="DSS27:DTB27 DTD27:DTH27 DTP27:DUX27 DSN27:DSQ27 DWN27:DWP27">
    <cfRule type="expression" dxfId="0" priority="2859" stopIfTrue="1">
      <formula>MOD(ROW(),2)=0</formula>
    </cfRule>
  </conditionalFormatting>
  <conditionalFormatting sqref="ECO27:ECX27 ECZ27:EDD27 EDL27:EET27 ECJ27:ECM27 EGJ27:EGL27">
    <cfRule type="expression" dxfId="0" priority="2855" stopIfTrue="1">
      <formula>MOD(ROW(),2)=0</formula>
    </cfRule>
  </conditionalFormatting>
  <conditionalFormatting sqref="EMK27:EMT27 EMV27:EMZ27 ENH27:EOP27 EMF27:EMI27 EQF27:EQH27">
    <cfRule type="expression" dxfId="0" priority="2851" stopIfTrue="1">
      <formula>MOD(ROW(),2)=0</formula>
    </cfRule>
  </conditionalFormatting>
  <conditionalFormatting sqref="EWG27:EWP27 EWR27:EWV27 EXD27:EYL27 EWB27:EWE27 FAB27:FAD27">
    <cfRule type="expression" dxfId="0" priority="2847" stopIfTrue="1">
      <formula>MOD(ROW(),2)=0</formula>
    </cfRule>
  </conditionalFormatting>
  <conditionalFormatting sqref="FGC27:FGL27 FGN27:FGR27 FGZ27:FIH27 FFX27:FGA27 FJX27:FJZ27">
    <cfRule type="expression" dxfId="0" priority="2843" stopIfTrue="1">
      <formula>MOD(ROW(),2)=0</formula>
    </cfRule>
  </conditionalFormatting>
  <conditionalFormatting sqref="FPY27:FQH27 FQJ27:FQN27 FQV27:FSD27 FPT27:FPW27 FTT27:FTV27">
    <cfRule type="expression" dxfId="0" priority="2839" stopIfTrue="1">
      <formula>MOD(ROW(),2)=0</formula>
    </cfRule>
  </conditionalFormatting>
  <conditionalFormatting sqref="FZU27:GAD27 GAF27:GAJ27 GAR27:GBZ27 FZP27:FZS27 GDP27:GDR27">
    <cfRule type="expression" dxfId="0" priority="2835" stopIfTrue="1">
      <formula>MOD(ROW(),2)=0</formula>
    </cfRule>
  </conditionalFormatting>
  <conditionalFormatting sqref="GJQ27:GJZ27 GKB27:GKF27 GKN27:GLV27 GJL27:GJO27 GNL27:GNN27">
    <cfRule type="expression" dxfId="0" priority="2831" stopIfTrue="1">
      <formula>MOD(ROW(),2)=0</formula>
    </cfRule>
  </conditionalFormatting>
  <conditionalFormatting sqref="GTM27:GTV27 GTX27:GUB27 GUJ27:GVR27 GTH27:GTK27 GXH27:GXJ27">
    <cfRule type="expression" dxfId="0" priority="2827" stopIfTrue="1">
      <formula>MOD(ROW(),2)=0</formula>
    </cfRule>
  </conditionalFormatting>
  <conditionalFormatting sqref="HDI27:HDR27 HDT27:HDX27 HEF27:HFN27 HDD27:HDG27 HHD27:HHF27">
    <cfRule type="expression" dxfId="0" priority="2823" stopIfTrue="1">
      <formula>MOD(ROW(),2)=0</formula>
    </cfRule>
  </conditionalFormatting>
  <conditionalFormatting sqref="HNE27:HNN27 HNP27:HNT27 HOB27:HPJ27 HMZ27:HNC27 HQZ27:HRB27">
    <cfRule type="expression" dxfId="0" priority="2819" stopIfTrue="1">
      <formula>MOD(ROW(),2)=0</formula>
    </cfRule>
  </conditionalFormatting>
  <conditionalFormatting sqref="HXA27:HXJ27 HXL27:HXP27 HXX27:HZF27 HWV27:HWY27 IAV27:IAX27">
    <cfRule type="expression" dxfId="0" priority="2815" stopIfTrue="1">
      <formula>MOD(ROW(),2)=0</formula>
    </cfRule>
  </conditionalFormatting>
  <conditionalFormatting sqref="IGW27:IHF27 IHH27:IHL27 IHT27:IJB27 IGR27:IGU27 IKR27:IKT27">
    <cfRule type="expression" dxfId="0" priority="2811" stopIfTrue="1">
      <formula>MOD(ROW(),2)=0</formula>
    </cfRule>
  </conditionalFormatting>
  <conditionalFormatting sqref="IQS27:IRB27 IRD27:IRH27 IRP27:ISX27 IQN27:IQQ27 IUN27:IUP27">
    <cfRule type="expression" dxfId="0" priority="2807" stopIfTrue="1">
      <formula>MOD(ROW(),2)=0</formula>
    </cfRule>
  </conditionalFormatting>
  <conditionalFormatting sqref="JAO27:JAX27 JAZ27:JBD27 JBL27:JCT27 JAJ27:JAM27 JEJ27:JEL27">
    <cfRule type="expression" dxfId="0" priority="2803" stopIfTrue="1">
      <formula>MOD(ROW(),2)=0</formula>
    </cfRule>
  </conditionalFormatting>
  <conditionalFormatting sqref="JKK27:JKT27 JKV27:JKZ27 JLH27:JMP27 JKF27:JKI27 JOF27:JOH27">
    <cfRule type="expression" dxfId="0" priority="2799" stopIfTrue="1">
      <formula>MOD(ROW(),2)=0</formula>
    </cfRule>
  </conditionalFormatting>
  <conditionalFormatting sqref="JUG27:JUP27 JUR27:JUV27 JVD27:JWL27 JUB27:JUE27 JYB27:JYD27">
    <cfRule type="expression" dxfId="0" priority="2795" stopIfTrue="1">
      <formula>MOD(ROW(),2)=0</formula>
    </cfRule>
  </conditionalFormatting>
  <conditionalFormatting sqref="KEC27:KEL27 KEN27:KER27 KEZ27:KGH27 KDX27:KEA27 KHX27:KHZ27">
    <cfRule type="expression" dxfId="0" priority="2791" stopIfTrue="1">
      <formula>MOD(ROW(),2)=0</formula>
    </cfRule>
  </conditionalFormatting>
  <conditionalFormatting sqref="KNY27:KOH27 KOJ27:KON27 KOV27:KQD27 KNT27:KNW27 KRT27:KRV27">
    <cfRule type="expression" dxfId="0" priority="2787" stopIfTrue="1">
      <formula>MOD(ROW(),2)=0</formula>
    </cfRule>
  </conditionalFormatting>
  <conditionalFormatting sqref="KXU27:KYD27 KYF27:KYJ27 KYR27:KZZ27 KXP27:KXS27 LBP27:LBR27">
    <cfRule type="expression" dxfId="0" priority="2783" stopIfTrue="1">
      <formula>MOD(ROW(),2)=0</formula>
    </cfRule>
  </conditionalFormatting>
  <conditionalFormatting sqref="LHQ27:LHZ27 LIB27:LIF27 LIN27:LJV27 LHL27:LHO27 LLL27:LLN27">
    <cfRule type="expression" dxfId="0" priority="2779" stopIfTrue="1">
      <formula>MOD(ROW(),2)=0</formula>
    </cfRule>
  </conditionalFormatting>
  <conditionalFormatting sqref="LRM27:LRV27 LRX27:LSB27 LSJ27:LTR27 LRH27:LRK27 LVH27:LVJ27">
    <cfRule type="expression" dxfId="0" priority="2775" stopIfTrue="1">
      <formula>MOD(ROW(),2)=0</formula>
    </cfRule>
  </conditionalFormatting>
  <conditionalFormatting sqref="MBI27:MBR27 MBT27:MBX27 MCF27:MDN27 MBD27:MBG27 MFD27:MFF27">
    <cfRule type="expression" dxfId="0" priority="2771" stopIfTrue="1">
      <formula>MOD(ROW(),2)=0</formula>
    </cfRule>
  </conditionalFormatting>
  <conditionalFormatting sqref="MLE27:MLN27 MLP27:MLT27 MMB27:MNJ27 MKZ27:MLC27 MOZ27:MPB27">
    <cfRule type="expression" dxfId="0" priority="2767" stopIfTrue="1">
      <formula>MOD(ROW(),2)=0</formula>
    </cfRule>
  </conditionalFormatting>
  <conditionalFormatting sqref="MVA27:MVJ27 MVL27:MVP27 MVX27:MXF27 MUV27:MUY27 MYV27:MYX27">
    <cfRule type="expression" dxfId="0" priority="2763" stopIfTrue="1">
      <formula>MOD(ROW(),2)=0</formula>
    </cfRule>
  </conditionalFormatting>
  <conditionalFormatting sqref="NEW27:NFF27 NFH27:NFL27 NFT27:NHB27 NER27:NEU27 NIR27:NIT27">
    <cfRule type="expression" dxfId="0" priority="2759" stopIfTrue="1">
      <formula>MOD(ROW(),2)=0</formula>
    </cfRule>
  </conditionalFormatting>
  <conditionalFormatting sqref="NOS27:NPB27 NPD27:NPH27 NPP27:NQX27 NON27:NOQ27 NSN27:NSP27">
    <cfRule type="expression" dxfId="0" priority="2755" stopIfTrue="1">
      <formula>MOD(ROW(),2)=0</formula>
    </cfRule>
  </conditionalFormatting>
  <conditionalFormatting sqref="NYO27:NYX27 NYZ27:NZD27 NZL27:OAT27 NYJ27:NYM27 OCJ27:OCL27">
    <cfRule type="expression" dxfId="0" priority="2751" stopIfTrue="1">
      <formula>MOD(ROW(),2)=0</formula>
    </cfRule>
  </conditionalFormatting>
  <conditionalFormatting sqref="OIK27:OIT27 OIV27:OIZ27 OJH27:OKP27 OIF27:OII27 OMF27:OMH27">
    <cfRule type="expression" dxfId="0" priority="2747" stopIfTrue="1">
      <formula>MOD(ROW(),2)=0</formula>
    </cfRule>
  </conditionalFormatting>
  <conditionalFormatting sqref="OSG27:OSP27 OSR27:OSV27 OTD27:OUL27 OSB27:OSE27 OWB27:OWD27">
    <cfRule type="expression" dxfId="0" priority="2743" stopIfTrue="1">
      <formula>MOD(ROW(),2)=0</formula>
    </cfRule>
  </conditionalFormatting>
  <conditionalFormatting sqref="PCC27:PCL27 PCN27:PCR27 PCZ27:PEH27 PBX27:PCA27 PFX27:PFZ27">
    <cfRule type="expression" dxfId="0" priority="2739" stopIfTrue="1">
      <formula>MOD(ROW(),2)=0</formula>
    </cfRule>
  </conditionalFormatting>
  <conditionalFormatting sqref="PLY27:PMH27 PMJ27:PMN27 PMV27:POD27 PLT27:PLW27 PPT27:PPV27">
    <cfRule type="expression" dxfId="0" priority="2735" stopIfTrue="1">
      <formula>MOD(ROW(),2)=0</formula>
    </cfRule>
  </conditionalFormatting>
  <conditionalFormatting sqref="PVU27:PWD27 PWF27:PWJ27 PWR27:PXZ27 PVP27:PVS27 PZP27:PZR27">
    <cfRule type="expression" dxfId="0" priority="2731" stopIfTrue="1">
      <formula>MOD(ROW(),2)=0</formula>
    </cfRule>
  </conditionalFormatting>
  <conditionalFormatting sqref="QFQ27:QFZ27 QGB27:QGF27 QGN27:QHV27 QFL27:QFO27 QJL27:QJN27">
    <cfRule type="expression" dxfId="0" priority="2727" stopIfTrue="1">
      <formula>MOD(ROW(),2)=0</formula>
    </cfRule>
  </conditionalFormatting>
  <conditionalFormatting sqref="QPM27:QPV27 QPX27:QQB27 QQJ27:QRR27 QPH27:QPK27 QTH27:QTJ27">
    <cfRule type="expression" dxfId="0" priority="2723" stopIfTrue="1">
      <formula>MOD(ROW(),2)=0</formula>
    </cfRule>
  </conditionalFormatting>
  <conditionalFormatting sqref="QZI27:QZR27 QZT27:QZX27 RAF27:RBN27 QZD27:QZG27 RDD27:RDF27">
    <cfRule type="expression" dxfId="0" priority="2719" stopIfTrue="1">
      <formula>MOD(ROW(),2)=0</formula>
    </cfRule>
  </conditionalFormatting>
  <conditionalFormatting sqref="RJE27:RJN27 RJP27:RJT27 RKB27:RLJ27 RIZ27:RJC27 RMZ27:RNB27">
    <cfRule type="expression" dxfId="0" priority="2715" stopIfTrue="1">
      <formula>MOD(ROW(),2)=0</formula>
    </cfRule>
  </conditionalFormatting>
  <conditionalFormatting sqref="RTA27:RTJ27 RTL27:RTP27 RTX27:RVF27 RSV27:RSY27 RWV27:RWX27">
    <cfRule type="expression" dxfId="0" priority="2711" stopIfTrue="1">
      <formula>MOD(ROW(),2)=0</formula>
    </cfRule>
  </conditionalFormatting>
  <conditionalFormatting sqref="SCW27:SDF27 SDH27:SDL27 SDT27:SFB27 SCR27:SCU27 SGR27:SGT27">
    <cfRule type="expression" dxfId="0" priority="2707" stopIfTrue="1">
      <formula>MOD(ROW(),2)=0</formula>
    </cfRule>
  </conditionalFormatting>
  <conditionalFormatting sqref="SMS27:SNB27 SND27:SNH27 SNP27:SOX27 SMN27:SMQ27 SQN27:SQP27">
    <cfRule type="expression" dxfId="0" priority="2703" stopIfTrue="1">
      <formula>MOD(ROW(),2)=0</formula>
    </cfRule>
  </conditionalFormatting>
  <conditionalFormatting sqref="SWO27:SWX27 SWZ27:SXD27 SXL27:SYT27 SWJ27:SWM27 TAJ27:TAL27">
    <cfRule type="expression" dxfId="0" priority="2699" stopIfTrue="1">
      <formula>MOD(ROW(),2)=0</formula>
    </cfRule>
  </conditionalFormatting>
  <conditionalFormatting sqref="TGK27:TGT27 TGV27:TGZ27 THH27:TIP27 TGF27:TGI27 TKF27:TKH27">
    <cfRule type="expression" dxfId="0" priority="2695" stopIfTrue="1">
      <formula>MOD(ROW(),2)=0</formula>
    </cfRule>
  </conditionalFormatting>
  <conditionalFormatting sqref="TQG27:TQP27 TQR27:TQV27 TRD27:TSL27 TQB27:TQE27 TUB27:TUD27">
    <cfRule type="expression" dxfId="0" priority="2691" stopIfTrue="1">
      <formula>MOD(ROW(),2)=0</formula>
    </cfRule>
  </conditionalFormatting>
  <conditionalFormatting sqref="UAC27:UAL27 UAN27:UAR27 UAZ27:UCH27 TZX27:UAA27 UDX27:UDZ27">
    <cfRule type="expression" dxfId="0" priority="2687" stopIfTrue="1">
      <formula>MOD(ROW(),2)=0</formula>
    </cfRule>
  </conditionalFormatting>
  <conditionalFormatting sqref="UJY27:UKH27 UKJ27:UKN27 UKV27:UMD27 UJT27:UJW27 UNT27:UNV27">
    <cfRule type="expression" dxfId="0" priority="2683" stopIfTrue="1">
      <formula>MOD(ROW(),2)=0</formula>
    </cfRule>
  </conditionalFormatting>
  <conditionalFormatting sqref="UTU27:UUD27 UUF27:UUJ27 UUR27:UVZ27 UTP27:UTS27 UXP27:UXR27">
    <cfRule type="expression" dxfId="0" priority="2679" stopIfTrue="1">
      <formula>MOD(ROW(),2)=0</formula>
    </cfRule>
  </conditionalFormatting>
  <conditionalFormatting sqref="VDQ27:VDZ27 VEB27:VEF27 VEN27:VFV27 VDL27:VDO27 VHL27:VHN27">
    <cfRule type="expression" dxfId="0" priority="2675" stopIfTrue="1">
      <formula>MOD(ROW(),2)=0</formula>
    </cfRule>
  </conditionalFormatting>
  <conditionalFormatting sqref="VNM27:VNV27 VNX27:VOB27 VOJ27:VPR27 VNH27:VNK27 VRH27:VRJ27">
    <cfRule type="expression" dxfId="0" priority="2671" stopIfTrue="1">
      <formula>MOD(ROW(),2)=0</formula>
    </cfRule>
  </conditionalFormatting>
  <conditionalFormatting sqref="VXI27:VXR27 VXT27:VXX27 VYF27:VZN27 VXD27:VXG27 WBD27:WBF27">
    <cfRule type="expression" dxfId="0" priority="2667" stopIfTrue="1">
      <formula>MOD(ROW(),2)=0</formula>
    </cfRule>
  </conditionalFormatting>
  <conditionalFormatting sqref="WHE27:WHN27 WHP27:WHT27 WIB27:WJJ27 WGZ27:WHC27 WKZ27:WLB27">
    <cfRule type="expression" dxfId="0" priority="2663" stopIfTrue="1">
      <formula>MOD(ROW(),2)=0</formula>
    </cfRule>
  </conditionalFormatting>
  <conditionalFormatting sqref="WRA27:WRJ27 WRL27:WRP27 WRX27:WTF27 WQV27:WQY27 WUV27:WUX27">
    <cfRule type="expression" dxfId="0" priority="2659" stopIfTrue="1">
      <formula>MOD(ROW(),2)=0</formula>
    </cfRule>
  </conditionalFormatting>
  <conditionalFormatting sqref="F28:F39 D28:D39 A28:B28 B29:B39">
    <cfRule type="expression" dxfId="0" priority="2910" stopIfTrue="1">
      <formula>MOD(ROW(),2)=0</formula>
    </cfRule>
  </conditionalFormatting>
  <conditionalFormatting sqref="J28:K39">
    <cfRule type="expression" dxfId="0" priority="854" stopIfTrue="1">
      <formula>MOD(ROW(),2)=0</formula>
    </cfRule>
  </conditionalFormatting>
  <conditionalFormatting sqref="EO28:EX39 EJ28:EM39 FL28:GT39 IJ28:IL39 EZ28:FD39">
    <cfRule type="expression" dxfId="0" priority="2906" stopIfTrue="1">
      <formula>MOD(ROW(),2)=0</formula>
    </cfRule>
  </conditionalFormatting>
  <conditionalFormatting sqref="GU28:II39">
    <cfRule type="expression" dxfId="0" priority="2654" stopIfTrue="1">
      <formula>MOD(ROW(),2)=0</formula>
    </cfRule>
  </conditionalFormatting>
  <conditionalFormatting sqref="OK28:OT39 OF28:OI39 PH28:QP39 SF28:SH39 OV28:OZ39">
    <cfRule type="expression" dxfId="0" priority="2902" stopIfTrue="1">
      <formula>MOD(ROW(),2)=0</formula>
    </cfRule>
  </conditionalFormatting>
  <conditionalFormatting sqref="QQ28:SE39">
    <cfRule type="expression" dxfId="0" priority="2650" stopIfTrue="1">
      <formula>MOD(ROW(),2)=0</formula>
    </cfRule>
  </conditionalFormatting>
  <conditionalFormatting sqref="YG28:YP39 YB28:YE39 ZD28:AAL39 ACB28:ACD39 YR28:YV39">
    <cfRule type="expression" dxfId="0" priority="2898" stopIfTrue="1">
      <formula>MOD(ROW(),2)=0</formula>
    </cfRule>
  </conditionalFormatting>
  <conditionalFormatting sqref="AAM28:ACA39">
    <cfRule type="expression" dxfId="0" priority="2646" stopIfTrue="1">
      <formula>MOD(ROW(),2)=0</formula>
    </cfRule>
  </conditionalFormatting>
  <conditionalFormatting sqref="AIC28:AIL39 AHX28:AIA39 AIZ28:AKH39 ALX28:ALZ39 AIN28:AIR39">
    <cfRule type="expression" dxfId="0" priority="2894" stopIfTrue="1">
      <formula>MOD(ROW(),2)=0</formula>
    </cfRule>
  </conditionalFormatting>
  <conditionalFormatting sqref="AKI28:ALW39">
    <cfRule type="expression" dxfId="0" priority="2642" stopIfTrue="1">
      <formula>MOD(ROW(),2)=0</formula>
    </cfRule>
  </conditionalFormatting>
  <conditionalFormatting sqref="ARY28:ASH39 ART28:ARW39 ASV28:AUD39 AVT28:AVV39 ASJ28:ASN39">
    <cfRule type="expression" dxfId="0" priority="2890" stopIfTrue="1">
      <formula>MOD(ROW(),2)=0</formula>
    </cfRule>
  </conditionalFormatting>
  <conditionalFormatting sqref="AUE28:AVS39">
    <cfRule type="expression" dxfId="0" priority="2638" stopIfTrue="1">
      <formula>MOD(ROW(),2)=0</formula>
    </cfRule>
  </conditionalFormatting>
  <conditionalFormatting sqref="BBU28:BCD39 BBP28:BBS39 BCR28:BDZ39 BFP28:BFR39 BCF28:BCJ39">
    <cfRule type="expression" dxfId="0" priority="2886" stopIfTrue="1">
      <formula>MOD(ROW(),2)=0</formula>
    </cfRule>
  </conditionalFormatting>
  <conditionalFormatting sqref="BEA28:BFO39">
    <cfRule type="expression" dxfId="0" priority="2634" stopIfTrue="1">
      <formula>MOD(ROW(),2)=0</formula>
    </cfRule>
  </conditionalFormatting>
  <conditionalFormatting sqref="BLQ28:BLZ39 BLL28:BLO39 BMN28:BNV39 BPL28:BPN39 BMB28:BMF39">
    <cfRule type="expression" dxfId="0" priority="2882" stopIfTrue="1">
      <formula>MOD(ROW(),2)=0</formula>
    </cfRule>
  </conditionalFormatting>
  <conditionalFormatting sqref="BNW28:BPK39">
    <cfRule type="expression" dxfId="0" priority="2630" stopIfTrue="1">
      <formula>MOD(ROW(),2)=0</formula>
    </cfRule>
  </conditionalFormatting>
  <conditionalFormatting sqref="BVM28:BVV39 BVH28:BVK39 BWJ28:BXR39 BZH28:BZJ39 BVX28:BWB39">
    <cfRule type="expression" dxfId="0" priority="2878" stopIfTrue="1">
      <formula>MOD(ROW(),2)=0</formula>
    </cfRule>
  </conditionalFormatting>
  <conditionalFormatting sqref="BXS28:BZG39">
    <cfRule type="expression" dxfId="0" priority="2626" stopIfTrue="1">
      <formula>MOD(ROW(),2)=0</formula>
    </cfRule>
  </conditionalFormatting>
  <conditionalFormatting sqref="CFI28:CFR39 CFD28:CFG39 CGF28:CHN39 CJD28:CJF39 CFT28:CFX39">
    <cfRule type="expression" dxfId="0" priority="2874" stopIfTrue="1">
      <formula>MOD(ROW(),2)=0</formula>
    </cfRule>
  </conditionalFormatting>
  <conditionalFormatting sqref="CHO28:CJC39">
    <cfRule type="expression" dxfId="0" priority="2622" stopIfTrue="1">
      <formula>MOD(ROW(),2)=0</formula>
    </cfRule>
  </conditionalFormatting>
  <conditionalFormatting sqref="CPE28:CPN39 COZ28:CPC39 CQB28:CRJ39 CSZ28:CTB39 CPP28:CPT39">
    <cfRule type="expression" dxfId="0" priority="2870" stopIfTrue="1">
      <formula>MOD(ROW(),2)=0</formula>
    </cfRule>
  </conditionalFormatting>
  <conditionalFormatting sqref="CRK28:CSY39">
    <cfRule type="expression" dxfId="0" priority="2618" stopIfTrue="1">
      <formula>MOD(ROW(),2)=0</formula>
    </cfRule>
  </conditionalFormatting>
  <conditionalFormatting sqref="CZA28:CZJ39 CYV28:CYY39 CZX28:DBF39 DCV28:DCX39 CZL28:CZP39">
    <cfRule type="expression" dxfId="0" priority="2866" stopIfTrue="1">
      <formula>MOD(ROW(),2)=0</formula>
    </cfRule>
  </conditionalFormatting>
  <conditionalFormatting sqref="DBG28:DCU39">
    <cfRule type="expression" dxfId="0" priority="2614" stopIfTrue="1">
      <formula>MOD(ROW(),2)=0</formula>
    </cfRule>
  </conditionalFormatting>
  <conditionalFormatting sqref="DIW28:DJF39 DIR28:DIU39 DJT28:DLB39 DMR28:DMT39 DJH28:DJL39">
    <cfRule type="expression" dxfId="0" priority="2862" stopIfTrue="1">
      <formula>MOD(ROW(),2)=0</formula>
    </cfRule>
  </conditionalFormatting>
  <conditionalFormatting sqref="DLC28:DMQ39">
    <cfRule type="expression" dxfId="0" priority="2610" stopIfTrue="1">
      <formula>MOD(ROW(),2)=0</formula>
    </cfRule>
  </conditionalFormatting>
  <conditionalFormatting sqref="DSS28:DTB39 DSN28:DSQ39 DTP28:DUX39 DWN28:DWP39 DTD28:DTH39">
    <cfRule type="expression" dxfId="0" priority="2858" stopIfTrue="1">
      <formula>MOD(ROW(),2)=0</formula>
    </cfRule>
  </conditionalFormatting>
  <conditionalFormatting sqref="DUY28:DWM39">
    <cfRule type="expression" dxfId="0" priority="2606" stopIfTrue="1">
      <formula>MOD(ROW(),2)=0</formula>
    </cfRule>
  </conditionalFormatting>
  <conditionalFormatting sqref="ECO28:ECX39 ECJ28:ECM39 EDL28:EET39 EGJ28:EGL39 ECZ28:EDD39">
    <cfRule type="expression" dxfId="0" priority="2854" stopIfTrue="1">
      <formula>MOD(ROW(),2)=0</formula>
    </cfRule>
  </conditionalFormatting>
  <conditionalFormatting sqref="EEU28:EGI39">
    <cfRule type="expression" dxfId="0" priority="2602" stopIfTrue="1">
      <formula>MOD(ROW(),2)=0</formula>
    </cfRule>
  </conditionalFormatting>
  <conditionalFormatting sqref="EMK28:EMT39 EMF28:EMI39 ENH28:EOP39 EQF28:EQH39 EMV28:EMZ39">
    <cfRule type="expression" dxfId="0" priority="2850" stopIfTrue="1">
      <formula>MOD(ROW(),2)=0</formula>
    </cfRule>
  </conditionalFormatting>
  <conditionalFormatting sqref="EOQ28:EQE39">
    <cfRule type="expression" dxfId="0" priority="2598" stopIfTrue="1">
      <formula>MOD(ROW(),2)=0</formula>
    </cfRule>
  </conditionalFormatting>
  <conditionalFormatting sqref="EWG28:EWP39 EWB28:EWE39 EXD28:EYL39 FAB28:FAD39 EWR28:EWV39">
    <cfRule type="expression" dxfId="0" priority="2846" stopIfTrue="1">
      <formula>MOD(ROW(),2)=0</formula>
    </cfRule>
  </conditionalFormatting>
  <conditionalFormatting sqref="EYM28:FAA39">
    <cfRule type="expression" dxfId="0" priority="2594" stopIfTrue="1">
      <formula>MOD(ROW(),2)=0</formula>
    </cfRule>
  </conditionalFormatting>
  <conditionalFormatting sqref="FGC28:FGL39 FFX28:FGA39 FGZ28:FIH39 FJX28:FJZ39 FGN28:FGR39">
    <cfRule type="expression" dxfId="0" priority="2842" stopIfTrue="1">
      <formula>MOD(ROW(),2)=0</formula>
    </cfRule>
  </conditionalFormatting>
  <conditionalFormatting sqref="FII28:FJW39">
    <cfRule type="expression" dxfId="0" priority="2590" stopIfTrue="1">
      <formula>MOD(ROW(),2)=0</formula>
    </cfRule>
  </conditionalFormatting>
  <conditionalFormatting sqref="FPY28:FQH39 FPT28:FPW39 FQV28:FSD39 FTT28:FTV39 FQJ28:FQN39">
    <cfRule type="expression" dxfId="0" priority="2838" stopIfTrue="1">
      <formula>MOD(ROW(),2)=0</formula>
    </cfRule>
  </conditionalFormatting>
  <conditionalFormatting sqref="FSE28:FTS39">
    <cfRule type="expression" dxfId="0" priority="2586" stopIfTrue="1">
      <formula>MOD(ROW(),2)=0</formula>
    </cfRule>
  </conditionalFormatting>
  <conditionalFormatting sqref="FZU28:GAD39 FZP28:FZS39 GAR28:GBZ39 GDP28:GDR39 GAF28:GAJ39">
    <cfRule type="expression" dxfId="0" priority="2834" stopIfTrue="1">
      <formula>MOD(ROW(),2)=0</formula>
    </cfRule>
  </conditionalFormatting>
  <conditionalFormatting sqref="GCA28:GDO39">
    <cfRule type="expression" dxfId="0" priority="2582" stopIfTrue="1">
      <formula>MOD(ROW(),2)=0</formula>
    </cfRule>
  </conditionalFormatting>
  <conditionalFormatting sqref="GJQ28:GJZ39 GJL28:GJO39 GKN28:GLV39 GNL28:GNN39 GKB28:GKF39">
    <cfRule type="expression" dxfId="0" priority="2830" stopIfTrue="1">
      <formula>MOD(ROW(),2)=0</formula>
    </cfRule>
  </conditionalFormatting>
  <conditionalFormatting sqref="GLW28:GNK39">
    <cfRule type="expression" dxfId="0" priority="2578" stopIfTrue="1">
      <formula>MOD(ROW(),2)=0</formula>
    </cfRule>
  </conditionalFormatting>
  <conditionalFormatting sqref="GTM28:GTV39 GTH28:GTK39 GUJ28:GVR39 GXH28:GXJ39 GTX28:GUB39">
    <cfRule type="expression" dxfId="0" priority="2826" stopIfTrue="1">
      <formula>MOD(ROW(),2)=0</formula>
    </cfRule>
  </conditionalFormatting>
  <conditionalFormatting sqref="GVS28:GXG39">
    <cfRule type="expression" dxfId="0" priority="2574" stopIfTrue="1">
      <formula>MOD(ROW(),2)=0</formula>
    </cfRule>
  </conditionalFormatting>
  <conditionalFormatting sqref="HDI28:HDR39 HDD28:HDG39 HEF28:HFN39 HHD28:HHF39 HDT28:HDX39">
    <cfRule type="expression" dxfId="0" priority="2822" stopIfTrue="1">
      <formula>MOD(ROW(),2)=0</formula>
    </cfRule>
  </conditionalFormatting>
  <conditionalFormatting sqref="HFO28:HHC39">
    <cfRule type="expression" dxfId="0" priority="2570" stopIfTrue="1">
      <formula>MOD(ROW(),2)=0</formula>
    </cfRule>
  </conditionalFormatting>
  <conditionalFormatting sqref="HNE28:HNN39 HMZ28:HNC39 HOB28:HPJ39 HQZ28:HRB39 HNP28:HNT39">
    <cfRule type="expression" dxfId="0" priority="2818" stopIfTrue="1">
      <formula>MOD(ROW(),2)=0</formula>
    </cfRule>
  </conditionalFormatting>
  <conditionalFormatting sqref="HPK28:HQY39">
    <cfRule type="expression" dxfId="0" priority="2566" stopIfTrue="1">
      <formula>MOD(ROW(),2)=0</formula>
    </cfRule>
  </conditionalFormatting>
  <conditionalFormatting sqref="HXA28:HXJ39 HWV28:HWY39 HXX28:HZF39 IAV28:IAX39 HXL28:HXP39">
    <cfRule type="expression" dxfId="0" priority="2814" stopIfTrue="1">
      <formula>MOD(ROW(),2)=0</formula>
    </cfRule>
  </conditionalFormatting>
  <conditionalFormatting sqref="HZG28:IAU39">
    <cfRule type="expression" dxfId="0" priority="2562" stopIfTrue="1">
      <formula>MOD(ROW(),2)=0</formula>
    </cfRule>
  </conditionalFormatting>
  <conditionalFormatting sqref="IGW28:IHF39 IGR28:IGU39 IHT28:IJB39 IKR28:IKT39 IHH28:IHL39">
    <cfRule type="expression" dxfId="0" priority="2810" stopIfTrue="1">
      <formula>MOD(ROW(),2)=0</formula>
    </cfRule>
  </conditionalFormatting>
  <conditionalFormatting sqref="IJC28:IKQ39">
    <cfRule type="expression" dxfId="0" priority="2558" stopIfTrue="1">
      <formula>MOD(ROW(),2)=0</formula>
    </cfRule>
  </conditionalFormatting>
  <conditionalFormatting sqref="IQS28:IRB39 IQN28:IQQ39 IRP28:ISX39 IUN28:IUP39 IRD28:IRH39">
    <cfRule type="expression" dxfId="0" priority="2806" stopIfTrue="1">
      <formula>MOD(ROW(),2)=0</formula>
    </cfRule>
  </conditionalFormatting>
  <conditionalFormatting sqref="ISY28:IUM39">
    <cfRule type="expression" dxfId="0" priority="2554" stopIfTrue="1">
      <formula>MOD(ROW(),2)=0</formula>
    </cfRule>
  </conditionalFormatting>
  <conditionalFormatting sqref="JAO28:JAX39 JAJ28:JAM39 JBL28:JCT39 JEJ28:JEL39 JAZ28:JBD39">
    <cfRule type="expression" dxfId="0" priority="2802" stopIfTrue="1">
      <formula>MOD(ROW(),2)=0</formula>
    </cfRule>
  </conditionalFormatting>
  <conditionalFormatting sqref="JCU28:JEI39">
    <cfRule type="expression" dxfId="0" priority="2550" stopIfTrue="1">
      <formula>MOD(ROW(),2)=0</formula>
    </cfRule>
  </conditionalFormatting>
  <conditionalFormatting sqref="JKK28:JKT39 JKF28:JKI39 JLH28:JMP39 JOF28:JOH39 JKV28:JKZ39">
    <cfRule type="expression" dxfId="0" priority="2798" stopIfTrue="1">
      <formula>MOD(ROW(),2)=0</formula>
    </cfRule>
  </conditionalFormatting>
  <conditionalFormatting sqref="JMQ28:JOE39">
    <cfRule type="expression" dxfId="0" priority="2546" stopIfTrue="1">
      <formula>MOD(ROW(),2)=0</formula>
    </cfRule>
  </conditionalFormatting>
  <conditionalFormatting sqref="JUG28:JUP39 JUB28:JUE39 JVD28:JWL39 JYB28:JYD39 JUR28:JUV39">
    <cfRule type="expression" dxfId="0" priority="2794" stopIfTrue="1">
      <formula>MOD(ROW(),2)=0</formula>
    </cfRule>
  </conditionalFormatting>
  <conditionalFormatting sqref="JWM28:JYA39">
    <cfRule type="expression" dxfId="0" priority="2542" stopIfTrue="1">
      <formula>MOD(ROW(),2)=0</formula>
    </cfRule>
  </conditionalFormatting>
  <conditionalFormatting sqref="KEC28:KEL39 KDX28:KEA39 KEZ28:KGH39 KHX28:KHZ39 KEN28:KER39">
    <cfRule type="expression" dxfId="0" priority="2790" stopIfTrue="1">
      <formula>MOD(ROW(),2)=0</formula>
    </cfRule>
  </conditionalFormatting>
  <conditionalFormatting sqref="KGI28:KHW39">
    <cfRule type="expression" dxfId="0" priority="2538" stopIfTrue="1">
      <formula>MOD(ROW(),2)=0</formula>
    </cfRule>
  </conditionalFormatting>
  <conditionalFormatting sqref="KNY28:KOH39 KNT28:KNW39 KOV28:KQD39 KRT28:KRV39 KOJ28:KON39">
    <cfRule type="expression" dxfId="0" priority="2786" stopIfTrue="1">
      <formula>MOD(ROW(),2)=0</formula>
    </cfRule>
  </conditionalFormatting>
  <conditionalFormatting sqref="KQE28:KRS39">
    <cfRule type="expression" dxfId="0" priority="2534" stopIfTrue="1">
      <formula>MOD(ROW(),2)=0</formula>
    </cfRule>
  </conditionalFormatting>
  <conditionalFormatting sqref="KXU28:KYD39 KXP28:KXS39 KYR28:KZZ39 LBP28:LBR39 KYF28:KYJ39">
    <cfRule type="expression" dxfId="0" priority="2782" stopIfTrue="1">
      <formula>MOD(ROW(),2)=0</formula>
    </cfRule>
  </conditionalFormatting>
  <conditionalFormatting sqref="LAA28:LBO39">
    <cfRule type="expression" dxfId="0" priority="2530" stopIfTrue="1">
      <formula>MOD(ROW(),2)=0</formula>
    </cfRule>
  </conditionalFormatting>
  <conditionalFormatting sqref="LHQ28:LHZ39 LHL28:LHO39 LIN28:LJV39 LLL28:LLN39 LIB28:LIF39">
    <cfRule type="expression" dxfId="0" priority="2778" stopIfTrue="1">
      <formula>MOD(ROW(),2)=0</formula>
    </cfRule>
  </conditionalFormatting>
  <conditionalFormatting sqref="LJW28:LLK39">
    <cfRule type="expression" dxfId="0" priority="2526" stopIfTrue="1">
      <formula>MOD(ROW(),2)=0</formula>
    </cfRule>
  </conditionalFormatting>
  <conditionalFormatting sqref="LRM28:LRV39 LRH28:LRK39 LSJ28:LTR39 LVH28:LVJ39 LRX28:LSB39">
    <cfRule type="expression" dxfId="0" priority="2774" stopIfTrue="1">
      <formula>MOD(ROW(),2)=0</formula>
    </cfRule>
  </conditionalFormatting>
  <conditionalFormatting sqref="LTS28:LVG39">
    <cfRule type="expression" dxfId="0" priority="2522" stopIfTrue="1">
      <formula>MOD(ROW(),2)=0</formula>
    </cfRule>
  </conditionalFormatting>
  <conditionalFormatting sqref="MBI28:MBR39 MBD28:MBG39 MCF28:MDN39 MFD28:MFF39 MBT28:MBX39">
    <cfRule type="expression" dxfId="0" priority="2770" stopIfTrue="1">
      <formula>MOD(ROW(),2)=0</formula>
    </cfRule>
  </conditionalFormatting>
  <conditionalFormatting sqref="MDO28:MFC39">
    <cfRule type="expression" dxfId="0" priority="2518" stopIfTrue="1">
      <formula>MOD(ROW(),2)=0</formula>
    </cfRule>
  </conditionalFormatting>
  <conditionalFormatting sqref="MLE28:MLN39 MKZ28:MLC39 MMB28:MNJ39 MOZ28:MPB39 MLP28:MLT39">
    <cfRule type="expression" dxfId="0" priority="2766" stopIfTrue="1">
      <formula>MOD(ROW(),2)=0</formula>
    </cfRule>
  </conditionalFormatting>
  <conditionalFormatting sqref="MNK28:MOY39">
    <cfRule type="expression" dxfId="0" priority="2514" stopIfTrue="1">
      <formula>MOD(ROW(),2)=0</formula>
    </cfRule>
  </conditionalFormatting>
  <conditionalFormatting sqref="MVA28:MVJ39 MUV28:MUY39 MVX28:MXF39 MYV28:MYX39 MVL28:MVP39">
    <cfRule type="expression" dxfId="0" priority="2762" stopIfTrue="1">
      <formula>MOD(ROW(),2)=0</formula>
    </cfRule>
  </conditionalFormatting>
  <conditionalFormatting sqref="MXG28:MYU39">
    <cfRule type="expression" dxfId="0" priority="2510" stopIfTrue="1">
      <formula>MOD(ROW(),2)=0</formula>
    </cfRule>
  </conditionalFormatting>
  <conditionalFormatting sqref="NEW28:NFF39 NER28:NEU39 NFT28:NHB39 NIR28:NIT39 NFH28:NFL39">
    <cfRule type="expression" dxfId="0" priority="2758" stopIfTrue="1">
      <formula>MOD(ROW(),2)=0</formula>
    </cfRule>
  </conditionalFormatting>
  <conditionalFormatting sqref="NHC28:NIQ39">
    <cfRule type="expression" dxfId="0" priority="2506" stopIfTrue="1">
      <formula>MOD(ROW(),2)=0</formula>
    </cfRule>
  </conditionalFormatting>
  <conditionalFormatting sqref="NOS28:NPB39 NON28:NOQ39 NPP28:NQX39 NSN28:NSP39 NPD28:NPH39">
    <cfRule type="expression" dxfId="0" priority="2754" stopIfTrue="1">
      <formula>MOD(ROW(),2)=0</formula>
    </cfRule>
  </conditionalFormatting>
  <conditionalFormatting sqref="NQY28:NSM39">
    <cfRule type="expression" dxfId="0" priority="2502" stopIfTrue="1">
      <formula>MOD(ROW(),2)=0</formula>
    </cfRule>
  </conditionalFormatting>
  <conditionalFormatting sqref="NYO28:NYX39 NYJ28:NYM39 NZL28:OAT39 OCJ28:OCL39 NYZ28:NZD39">
    <cfRule type="expression" dxfId="0" priority="2750" stopIfTrue="1">
      <formula>MOD(ROW(),2)=0</formula>
    </cfRule>
  </conditionalFormatting>
  <conditionalFormatting sqref="OAU28:OCI39">
    <cfRule type="expression" dxfId="0" priority="2498" stopIfTrue="1">
      <formula>MOD(ROW(),2)=0</formula>
    </cfRule>
  </conditionalFormatting>
  <conditionalFormatting sqref="OIK28:OIT39 OIF28:OII39 OJH28:OKP39 OMF28:OMH39 OIV28:OIZ39">
    <cfRule type="expression" dxfId="0" priority="2746" stopIfTrue="1">
      <formula>MOD(ROW(),2)=0</formula>
    </cfRule>
  </conditionalFormatting>
  <conditionalFormatting sqref="OKQ28:OME39">
    <cfRule type="expression" dxfId="0" priority="2494" stopIfTrue="1">
      <formula>MOD(ROW(),2)=0</formula>
    </cfRule>
  </conditionalFormatting>
  <conditionalFormatting sqref="OSG28:OSP39 OSB28:OSE39 OTD28:OUL39 OWB28:OWD39 OSR28:OSV39">
    <cfRule type="expression" dxfId="0" priority="2742" stopIfTrue="1">
      <formula>MOD(ROW(),2)=0</formula>
    </cfRule>
  </conditionalFormatting>
  <conditionalFormatting sqref="OUM28:OWA39">
    <cfRule type="expression" dxfId="0" priority="2490" stopIfTrue="1">
      <formula>MOD(ROW(),2)=0</formula>
    </cfRule>
  </conditionalFormatting>
  <conditionalFormatting sqref="PCC28:PCL39 PBX28:PCA39 PCZ28:PEH39 PFX28:PFZ39 PCN28:PCR39">
    <cfRule type="expression" dxfId="0" priority="2738" stopIfTrue="1">
      <formula>MOD(ROW(),2)=0</formula>
    </cfRule>
  </conditionalFormatting>
  <conditionalFormatting sqref="PEI28:PFW39">
    <cfRule type="expression" dxfId="0" priority="2486" stopIfTrue="1">
      <formula>MOD(ROW(),2)=0</formula>
    </cfRule>
  </conditionalFormatting>
  <conditionalFormatting sqref="PLY28:PMH39 PLT28:PLW39 PMV28:POD39 PPT28:PPV39 PMJ28:PMN39">
    <cfRule type="expression" dxfId="0" priority="2734" stopIfTrue="1">
      <formula>MOD(ROW(),2)=0</formula>
    </cfRule>
  </conditionalFormatting>
  <conditionalFormatting sqref="POE28:PPS39">
    <cfRule type="expression" dxfId="0" priority="2482" stopIfTrue="1">
      <formula>MOD(ROW(),2)=0</formula>
    </cfRule>
  </conditionalFormatting>
  <conditionalFormatting sqref="PVU28:PWD39 PVP28:PVS39 PWR28:PXZ39 PZP28:PZR39 PWF28:PWJ39">
    <cfRule type="expression" dxfId="0" priority="2730" stopIfTrue="1">
      <formula>MOD(ROW(),2)=0</formula>
    </cfRule>
  </conditionalFormatting>
  <conditionalFormatting sqref="PYA28:PZO39">
    <cfRule type="expression" dxfId="0" priority="2478" stopIfTrue="1">
      <formula>MOD(ROW(),2)=0</formula>
    </cfRule>
  </conditionalFormatting>
  <conditionalFormatting sqref="QFQ28:QFZ39 QFL28:QFO39 QGN28:QHV39 QJL28:QJN39 QGB28:QGF39">
    <cfRule type="expression" dxfId="0" priority="2726" stopIfTrue="1">
      <formula>MOD(ROW(),2)=0</formula>
    </cfRule>
  </conditionalFormatting>
  <conditionalFormatting sqref="QHW28:QJK39">
    <cfRule type="expression" dxfId="0" priority="2474" stopIfTrue="1">
      <formula>MOD(ROW(),2)=0</formula>
    </cfRule>
  </conditionalFormatting>
  <conditionalFormatting sqref="QPM28:QPV39 QPH28:QPK39 QQJ28:QRR39 QTH28:QTJ39 QPX28:QQB39">
    <cfRule type="expression" dxfId="0" priority="2722" stopIfTrue="1">
      <formula>MOD(ROW(),2)=0</formula>
    </cfRule>
  </conditionalFormatting>
  <conditionalFormatting sqref="QRS28:QTG39">
    <cfRule type="expression" dxfId="0" priority="2470" stopIfTrue="1">
      <formula>MOD(ROW(),2)=0</formula>
    </cfRule>
  </conditionalFormatting>
  <conditionalFormatting sqref="QZI28:QZR39 QZD28:QZG39 RAF28:RBN39 RDD28:RDF39 QZT28:QZX39">
    <cfRule type="expression" dxfId="0" priority="2718" stopIfTrue="1">
      <formula>MOD(ROW(),2)=0</formula>
    </cfRule>
  </conditionalFormatting>
  <conditionalFormatting sqref="RBO28:RDC39">
    <cfRule type="expression" dxfId="0" priority="2466" stopIfTrue="1">
      <formula>MOD(ROW(),2)=0</formula>
    </cfRule>
  </conditionalFormatting>
  <conditionalFormatting sqref="RJE28:RJN39 RIZ28:RJC39 RKB28:RLJ39 RMZ28:RNB39 RJP28:RJT39">
    <cfRule type="expression" dxfId="0" priority="2714" stopIfTrue="1">
      <formula>MOD(ROW(),2)=0</formula>
    </cfRule>
  </conditionalFormatting>
  <conditionalFormatting sqref="RLK28:RMY39">
    <cfRule type="expression" dxfId="0" priority="2462" stopIfTrue="1">
      <formula>MOD(ROW(),2)=0</formula>
    </cfRule>
  </conditionalFormatting>
  <conditionalFormatting sqref="RTA28:RTJ39 RSV28:RSY39 RTX28:RVF39 RWV28:RWX39 RTL28:RTP39">
    <cfRule type="expression" dxfId="0" priority="2710" stopIfTrue="1">
      <formula>MOD(ROW(),2)=0</formula>
    </cfRule>
  </conditionalFormatting>
  <conditionalFormatting sqref="RVG28:RWU39">
    <cfRule type="expression" dxfId="0" priority="2458" stopIfTrue="1">
      <formula>MOD(ROW(),2)=0</formula>
    </cfRule>
  </conditionalFormatting>
  <conditionalFormatting sqref="SCW28:SDF39 SCR28:SCU39 SDT28:SFB39 SGR28:SGT39 SDH28:SDL39">
    <cfRule type="expression" dxfId="0" priority="2706" stopIfTrue="1">
      <formula>MOD(ROW(),2)=0</formula>
    </cfRule>
  </conditionalFormatting>
  <conditionalFormatting sqref="SFC28:SGQ39">
    <cfRule type="expression" dxfId="0" priority="2454" stopIfTrue="1">
      <formula>MOD(ROW(),2)=0</formula>
    </cfRule>
  </conditionalFormatting>
  <conditionalFormatting sqref="SMS28:SNB39 SMN28:SMQ39 SNP28:SOX39 SQN28:SQP39 SND28:SNH39">
    <cfRule type="expression" dxfId="0" priority="2702" stopIfTrue="1">
      <formula>MOD(ROW(),2)=0</formula>
    </cfRule>
  </conditionalFormatting>
  <conditionalFormatting sqref="SOY28:SQM39">
    <cfRule type="expression" dxfId="0" priority="2450" stopIfTrue="1">
      <formula>MOD(ROW(),2)=0</formula>
    </cfRule>
  </conditionalFormatting>
  <conditionalFormatting sqref="SWO28:SWX39 SWJ28:SWM39 SXL28:SYT39 TAJ28:TAL39 SWZ28:SXD39">
    <cfRule type="expression" dxfId="0" priority="2698" stopIfTrue="1">
      <formula>MOD(ROW(),2)=0</formula>
    </cfRule>
  </conditionalFormatting>
  <conditionalFormatting sqref="SYU28:TAI39">
    <cfRule type="expression" dxfId="0" priority="2446" stopIfTrue="1">
      <formula>MOD(ROW(),2)=0</formula>
    </cfRule>
  </conditionalFormatting>
  <conditionalFormatting sqref="TGK28:TGT39 TGF28:TGI39 THH28:TIP39 TKF28:TKH39 TGV28:TGZ39">
    <cfRule type="expression" dxfId="0" priority="2694" stopIfTrue="1">
      <formula>MOD(ROW(),2)=0</formula>
    </cfRule>
  </conditionalFormatting>
  <conditionalFormatting sqref="TIQ28:TKE39">
    <cfRule type="expression" dxfId="0" priority="2442" stopIfTrue="1">
      <formula>MOD(ROW(),2)=0</formula>
    </cfRule>
  </conditionalFormatting>
  <conditionalFormatting sqref="TQG28:TQP39 TQB28:TQE39 TRD28:TSL39 TUB28:TUD39 TQR28:TQV39">
    <cfRule type="expression" dxfId="0" priority="2690" stopIfTrue="1">
      <formula>MOD(ROW(),2)=0</formula>
    </cfRule>
  </conditionalFormatting>
  <conditionalFormatting sqref="TSM28:TUA39">
    <cfRule type="expression" dxfId="0" priority="2438" stopIfTrue="1">
      <formula>MOD(ROW(),2)=0</formula>
    </cfRule>
  </conditionalFormatting>
  <conditionalFormatting sqref="UAC28:UAL39 TZX28:UAA39 UAZ28:UCH39 UDX28:UDZ39 UAN28:UAR39">
    <cfRule type="expression" dxfId="0" priority="2686" stopIfTrue="1">
      <formula>MOD(ROW(),2)=0</formula>
    </cfRule>
  </conditionalFormatting>
  <conditionalFormatting sqref="UCI28:UDW39">
    <cfRule type="expression" dxfId="0" priority="2434" stopIfTrue="1">
      <formula>MOD(ROW(),2)=0</formula>
    </cfRule>
  </conditionalFormatting>
  <conditionalFormatting sqref="UJY28:UKH39 UJT28:UJW39 UKV28:UMD39 UNT28:UNV39 UKJ28:UKN39">
    <cfRule type="expression" dxfId="0" priority="2682" stopIfTrue="1">
      <formula>MOD(ROW(),2)=0</formula>
    </cfRule>
  </conditionalFormatting>
  <conditionalFormatting sqref="UME28:UNS39">
    <cfRule type="expression" dxfId="0" priority="2430" stopIfTrue="1">
      <formula>MOD(ROW(),2)=0</formula>
    </cfRule>
  </conditionalFormatting>
  <conditionalFormatting sqref="UTU28:UUD39 UTP28:UTS39 UUR28:UVZ39 UXP28:UXR39 UUF28:UUJ39">
    <cfRule type="expression" dxfId="0" priority="2678" stopIfTrue="1">
      <formula>MOD(ROW(),2)=0</formula>
    </cfRule>
  </conditionalFormatting>
  <conditionalFormatting sqref="UWA28:UXO39">
    <cfRule type="expression" dxfId="0" priority="2426" stopIfTrue="1">
      <formula>MOD(ROW(),2)=0</formula>
    </cfRule>
  </conditionalFormatting>
  <conditionalFormatting sqref="VDQ28:VDZ39 VDL28:VDO39 VEN28:VFV39 VHL28:VHN39 VEB28:VEF39">
    <cfRule type="expression" dxfId="0" priority="2674" stopIfTrue="1">
      <formula>MOD(ROW(),2)=0</formula>
    </cfRule>
  </conditionalFormatting>
  <conditionalFormatting sqref="VFW28:VHK39">
    <cfRule type="expression" dxfId="0" priority="2422" stopIfTrue="1">
      <formula>MOD(ROW(),2)=0</formula>
    </cfRule>
  </conditionalFormatting>
  <conditionalFormatting sqref="VNM28:VNV39 VNH28:VNK39 VOJ28:VPR39 VRH28:VRJ39 VNX28:VOB39">
    <cfRule type="expression" dxfId="0" priority="2670" stopIfTrue="1">
      <formula>MOD(ROW(),2)=0</formula>
    </cfRule>
  </conditionalFormatting>
  <conditionalFormatting sqref="VPS28:VRG39">
    <cfRule type="expression" dxfId="0" priority="2418" stopIfTrue="1">
      <formula>MOD(ROW(),2)=0</formula>
    </cfRule>
  </conditionalFormatting>
  <conditionalFormatting sqref="VXI28:VXR39 VXD28:VXG39 VYF28:VZN39 WBD28:WBF39 VXT28:VXX39">
    <cfRule type="expression" dxfId="0" priority="2666" stopIfTrue="1">
      <formula>MOD(ROW(),2)=0</formula>
    </cfRule>
  </conditionalFormatting>
  <conditionalFormatting sqref="VZO28:WBC39">
    <cfRule type="expression" dxfId="0" priority="2414" stopIfTrue="1">
      <formula>MOD(ROW(),2)=0</formula>
    </cfRule>
  </conditionalFormatting>
  <conditionalFormatting sqref="WHE28:WHN39 WGZ28:WHC39 WIB28:WJJ39 WKZ28:WLB39 WHP28:WHT39">
    <cfRule type="expression" dxfId="0" priority="2662" stopIfTrue="1">
      <formula>MOD(ROW(),2)=0</formula>
    </cfRule>
  </conditionalFormatting>
  <conditionalFormatting sqref="WJK28:WKY39">
    <cfRule type="expression" dxfId="0" priority="2410" stopIfTrue="1">
      <formula>MOD(ROW(),2)=0</formula>
    </cfRule>
  </conditionalFormatting>
  <conditionalFormatting sqref="WRA28:WRJ39 WQV28:WQY39 WRX28:WTF39 WUV28:WUX39 WRL28:WRP39">
    <cfRule type="expression" dxfId="0" priority="2658" stopIfTrue="1">
      <formula>MOD(ROW(),2)=0</formula>
    </cfRule>
  </conditionalFormatting>
  <conditionalFormatting sqref="WTG28:WUU39">
    <cfRule type="expression" dxfId="0" priority="2406" stopIfTrue="1">
      <formula>MOD(ROW(),2)=0</formula>
    </cfRule>
  </conditionalFormatting>
  <conditionalFormatting sqref="F40:F47 D40:D47 A40:B40 A49">
    <cfRule type="expression" dxfId="0" priority="2909" stopIfTrue="1">
      <formula>MOD(ROW(),2)=0</formula>
    </cfRule>
  </conditionalFormatting>
  <conditionalFormatting sqref="J40:K47">
    <cfRule type="expression" dxfId="0" priority="853" stopIfTrue="1">
      <formula>MOD(ROW(),2)=0</formula>
    </cfRule>
  </conditionalFormatting>
  <conditionalFormatting sqref="EO40:EX47 IJ40:IL47 EJ40:EM47 FL40:GT47 EZ40:FD47">
    <cfRule type="expression" dxfId="0" priority="2905" stopIfTrue="1">
      <formula>MOD(ROW(),2)=0</formula>
    </cfRule>
  </conditionalFormatting>
  <conditionalFormatting sqref="GU40:II47">
    <cfRule type="expression" dxfId="0" priority="2653" stopIfTrue="1">
      <formula>MOD(ROW(),2)=0</formula>
    </cfRule>
  </conditionalFormatting>
  <conditionalFormatting sqref="OK40:OT47 SF40:SH47 OF40:OI47 PH40:QP47 OV40:OZ47">
    <cfRule type="expression" dxfId="0" priority="2901" stopIfTrue="1">
      <formula>MOD(ROW(),2)=0</formula>
    </cfRule>
  </conditionalFormatting>
  <conditionalFormatting sqref="QQ40:SE47">
    <cfRule type="expression" dxfId="0" priority="2649" stopIfTrue="1">
      <formula>MOD(ROW(),2)=0</formula>
    </cfRule>
  </conditionalFormatting>
  <conditionalFormatting sqref="YG40:YP47 ACB40:ACD47 YB40:YE47 ZD40:AAL47 YR40:YV47">
    <cfRule type="expression" dxfId="0" priority="2897" stopIfTrue="1">
      <formula>MOD(ROW(),2)=0</formula>
    </cfRule>
  </conditionalFormatting>
  <conditionalFormatting sqref="AAM40:ACA47">
    <cfRule type="expression" dxfId="0" priority="2645" stopIfTrue="1">
      <formula>MOD(ROW(),2)=0</formula>
    </cfRule>
  </conditionalFormatting>
  <conditionalFormatting sqref="AIC40:AIL47 ALX40:ALZ47 AHX40:AIA47 AIZ40:AKH47 AIN40:AIR47">
    <cfRule type="expression" dxfId="0" priority="2893" stopIfTrue="1">
      <formula>MOD(ROW(),2)=0</formula>
    </cfRule>
  </conditionalFormatting>
  <conditionalFormatting sqref="AKI40:ALW47">
    <cfRule type="expression" dxfId="0" priority="2641" stopIfTrue="1">
      <formula>MOD(ROW(),2)=0</formula>
    </cfRule>
  </conditionalFormatting>
  <conditionalFormatting sqref="ARY40:ASH47 AVT40:AVV47 ART40:ARW47 ASV40:AUD47 ASJ40:ASN47">
    <cfRule type="expression" dxfId="0" priority="2889" stopIfTrue="1">
      <formula>MOD(ROW(),2)=0</formula>
    </cfRule>
  </conditionalFormatting>
  <conditionalFormatting sqref="AUE40:AVS47">
    <cfRule type="expression" dxfId="0" priority="2637" stopIfTrue="1">
      <formula>MOD(ROW(),2)=0</formula>
    </cfRule>
  </conditionalFormatting>
  <conditionalFormatting sqref="BBU40:BCD47 BFP40:BFR47 BBP40:BBS47 BCR40:BDZ47 BCF40:BCJ47">
    <cfRule type="expression" dxfId="0" priority="2885" stopIfTrue="1">
      <formula>MOD(ROW(),2)=0</formula>
    </cfRule>
  </conditionalFormatting>
  <conditionalFormatting sqref="BEA40:BFO47">
    <cfRule type="expression" dxfId="0" priority="2633" stopIfTrue="1">
      <formula>MOD(ROW(),2)=0</formula>
    </cfRule>
  </conditionalFormatting>
  <conditionalFormatting sqref="BLQ40:BLZ47 BPL40:BPN47 BLL40:BLO47 BMN40:BNV47 BMB40:BMF47">
    <cfRule type="expression" dxfId="0" priority="2881" stopIfTrue="1">
      <formula>MOD(ROW(),2)=0</formula>
    </cfRule>
  </conditionalFormatting>
  <conditionalFormatting sqref="BNW40:BPK47">
    <cfRule type="expression" dxfId="0" priority="2629" stopIfTrue="1">
      <formula>MOD(ROW(),2)=0</formula>
    </cfRule>
  </conditionalFormatting>
  <conditionalFormatting sqref="BVM40:BVV47 BZH40:BZJ47 BVH40:BVK47 BWJ40:BXR47 BVX40:BWB47">
    <cfRule type="expression" dxfId="0" priority="2877" stopIfTrue="1">
      <formula>MOD(ROW(),2)=0</formula>
    </cfRule>
  </conditionalFormatting>
  <conditionalFormatting sqref="BXS40:BZG47">
    <cfRule type="expression" dxfId="0" priority="2625" stopIfTrue="1">
      <formula>MOD(ROW(),2)=0</formula>
    </cfRule>
  </conditionalFormatting>
  <conditionalFormatting sqref="CFI40:CFR47 CJD40:CJF47 CFD40:CFG47 CGF40:CHN47 CFT40:CFX47">
    <cfRule type="expression" dxfId="0" priority="2873" stopIfTrue="1">
      <formula>MOD(ROW(),2)=0</formula>
    </cfRule>
  </conditionalFormatting>
  <conditionalFormatting sqref="CHO40:CJC47">
    <cfRule type="expression" dxfId="0" priority="2621" stopIfTrue="1">
      <formula>MOD(ROW(),2)=0</formula>
    </cfRule>
  </conditionalFormatting>
  <conditionalFormatting sqref="CPE40:CPN47 CSZ40:CTB47 COZ40:CPC47 CQB40:CRJ47 CPP40:CPT47">
    <cfRule type="expression" dxfId="0" priority="2869" stopIfTrue="1">
      <formula>MOD(ROW(),2)=0</formula>
    </cfRule>
  </conditionalFormatting>
  <conditionalFormatting sqref="CRK40:CSY47">
    <cfRule type="expression" dxfId="0" priority="2617" stopIfTrue="1">
      <formula>MOD(ROW(),2)=0</formula>
    </cfRule>
  </conditionalFormatting>
  <conditionalFormatting sqref="CZA40:CZJ47 DCV40:DCX47 CYV40:CYY47 CZX40:DBF47 CZL40:CZP47">
    <cfRule type="expression" dxfId="0" priority="2865" stopIfTrue="1">
      <formula>MOD(ROW(),2)=0</formula>
    </cfRule>
  </conditionalFormatting>
  <conditionalFormatting sqref="DBG40:DCU47">
    <cfRule type="expression" dxfId="0" priority="2613" stopIfTrue="1">
      <formula>MOD(ROW(),2)=0</formula>
    </cfRule>
  </conditionalFormatting>
  <conditionalFormatting sqref="DIW40:DJF47 DMR40:DMT47 DIR40:DIU47 DJT40:DLB47 DJH40:DJL47">
    <cfRule type="expression" dxfId="0" priority="2861" stopIfTrue="1">
      <formula>MOD(ROW(),2)=0</formula>
    </cfRule>
  </conditionalFormatting>
  <conditionalFormatting sqref="DLC40:DMQ47">
    <cfRule type="expression" dxfId="0" priority="2609" stopIfTrue="1">
      <formula>MOD(ROW(),2)=0</formula>
    </cfRule>
  </conditionalFormatting>
  <conditionalFormatting sqref="DSS40:DTB47 DWN40:DWP47 DSN40:DSQ47 DTP40:DUX47 DTD40:DTH47">
    <cfRule type="expression" dxfId="0" priority="2857" stopIfTrue="1">
      <formula>MOD(ROW(),2)=0</formula>
    </cfRule>
  </conditionalFormatting>
  <conditionalFormatting sqref="DUY40:DWM47">
    <cfRule type="expression" dxfId="0" priority="2605" stopIfTrue="1">
      <formula>MOD(ROW(),2)=0</formula>
    </cfRule>
  </conditionalFormatting>
  <conditionalFormatting sqref="ECO40:ECX47 EGJ40:EGL47 ECJ40:ECM47 EDL40:EET47 ECZ40:EDD47">
    <cfRule type="expression" dxfId="0" priority="2853" stopIfTrue="1">
      <formula>MOD(ROW(),2)=0</formula>
    </cfRule>
  </conditionalFormatting>
  <conditionalFormatting sqref="EEU40:EGI47">
    <cfRule type="expression" dxfId="0" priority="2601" stopIfTrue="1">
      <formula>MOD(ROW(),2)=0</formula>
    </cfRule>
  </conditionalFormatting>
  <conditionalFormatting sqref="EMK40:EMT47 EQF40:EQH47 EMF40:EMI47 ENH40:EOP47 EMV40:EMZ47">
    <cfRule type="expression" dxfId="0" priority="2849" stopIfTrue="1">
      <formula>MOD(ROW(),2)=0</formula>
    </cfRule>
  </conditionalFormatting>
  <conditionalFormatting sqref="EOQ40:EQE47">
    <cfRule type="expression" dxfId="0" priority="2597" stopIfTrue="1">
      <formula>MOD(ROW(),2)=0</formula>
    </cfRule>
  </conditionalFormatting>
  <conditionalFormatting sqref="EWG40:EWP47 FAB40:FAD47 EWB40:EWE47 EXD40:EYL47 EWR40:EWV47">
    <cfRule type="expression" dxfId="0" priority="2845" stopIfTrue="1">
      <formula>MOD(ROW(),2)=0</formula>
    </cfRule>
  </conditionalFormatting>
  <conditionalFormatting sqref="EYM40:FAA47">
    <cfRule type="expression" dxfId="0" priority="2593" stopIfTrue="1">
      <formula>MOD(ROW(),2)=0</formula>
    </cfRule>
  </conditionalFormatting>
  <conditionalFormatting sqref="FGC40:FGL47 FJX40:FJZ47 FFX40:FGA47 FGZ40:FIH47 FGN40:FGR47">
    <cfRule type="expression" dxfId="0" priority="2841" stopIfTrue="1">
      <formula>MOD(ROW(),2)=0</formula>
    </cfRule>
  </conditionalFormatting>
  <conditionalFormatting sqref="FII40:FJW47">
    <cfRule type="expression" dxfId="0" priority="2589" stopIfTrue="1">
      <formula>MOD(ROW(),2)=0</formula>
    </cfRule>
  </conditionalFormatting>
  <conditionalFormatting sqref="FPY40:FQH47 FTT40:FTV47 FPT40:FPW47 FQV40:FSD47 FQJ40:FQN47">
    <cfRule type="expression" dxfId="0" priority="2837" stopIfTrue="1">
      <formula>MOD(ROW(),2)=0</formula>
    </cfRule>
  </conditionalFormatting>
  <conditionalFormatting sqref="FSE40:FTS47">
    <cfRule type="expression" dxfId="0" priority="2585" stopIfTrue="1">
      <formula>MOD(ROW(),2)=0</formula>
    </cfRule>
  </conditionalFormatting>
  <conditionalFormatting sqref="FZU40:GAD47 GDP40:GDR47 FZP40:FZS47 GAR40:GBZ47 GAF40:GAJ47">
    <cfRule type="expression" dxfId="0" priority="2833" stopIfTrue="1">
      <formula>MOD(ROW(),2)=0</formula>
    </cfRule>
  </conditionalFormatting>
  <conditionalFormatting sqref="GCA40:GDO47">
    <cfRule type="expression" dxfId="0" priority="2581" stopIfTrue="1">
      <formula>MOD(ROW(),2)=0</formula>
    </cfRule>
  </conditionalFormatting>
  <conditionalFormatting sqref="GJQ40:GJZ47 GNL40:GNN47 GJL40:GJO47 GKN40:GLV47 GKB40:GKF47">
    <cfRule type="expression" dxfId="0" priority="2829" stopIfTrue="1">
      <formula>MOD(ROW(),2)=0</formula>
    </cfRule>
  </conditionalFormatting>
  <conditionalFormatting sqref="GLW40:GNK47">
    <cfRule type="expression" dxfId="0" priority="2577" stopIfTrue="1">
      <formula>MOD(ROW(),2)=0</formula>
    </cfRule>
  </conditionalFormatting>
  <conditionalFormatting sqref="GTM40:GTV47 GXH40:GXJ47 GTH40:GTK47 GUJ40:GVR47 GTX40:GUB47">
    <cfRule type="expression" dxfId="0" priority="2825" stopIfTrue="1">
      <formula>MOD(ROW(),2)=0</formula>
    </cfRule>
  </conditionalFormatting>
  <conditionalFormatting sqref="GVS40:GXG47">
    <cfRule type="expression" dxfId="0" priority="2573" stopIfTrue="1">
      <formula>MOD(ROW(),2)=0</formula>
    </cfRule>
  </conditionalFormatting>
  <conditionalFormatting sqref="HDI40:HDR47 HHD40:HHF47 HDD40:HDG47 HEF40:HFN47 HDT40:HDX47">
    <cfRule type="expression" dxfId="0" priority="2821" stopIfTrue="1">
      <formula>MOD(ROW(),2)=0</formula>
    </cfRule>
  </conditionalFormatting>
  <conditionalFormatting sqref="HFO40:HHC47">
    <cfRule type="expression" dxfId="0" priority="2569" stopIfTrue="1">
      <formula>MOD(ROW(),2)=0</formula>
    </cfRule>
  </conditionalFormatting>
  <conditionalFormatting sqref="HNE40:HNN47 HQZ40:HRB47 HMZ40:HNC47 HOB40:HPJ47 HNP40:HNT47">
    <cfRule type="expression" dxfId="0" priority="2817" stopIfTrue="1">
      <formula>MOD(ROW(),2)=0</formula>
    </cfRule>
  </conditionalFormatting>
  <conditionalFormatting sqref="HPK40:HQY47">
    <cfRule type="expression" dxfId="0" priority="2565" stopIfTrue="1">
      <formula>MOD(ROW(),2)=0</formula>
    </cfRule>
  </conditionalFormatting>
  <conditionalFormatting sqref="HXA40:HXJ47 IAV40:IAX47 HWV40:HWY47 HXX40:HZF47 HXL40:HXP47">
    <cfRule type="expression" dxfId="0" priority="2813" stopIfTrue="1">
      <formula>MOD(ROW(),2)=0</formula>
    </cfRule>
  </conditionalFormatting>
  <conditionalFormatting sqref="HZG40:IAU47">
    <cfRule type="expression" dxfId="0" priority="2561" stopIfTrue="1">
      <formula>MOD(ROW(),2)=0</formula>
    </cfRule>
  </conditionalFormatting>
  <conditionalFormatting sqref="IGW40:IHF47 IKR40:IKT47 IGR40:IGU47 IHT40:IJB47 IHH40:IHL47">
    <cfRule type="expression" dxfId="0" priority="2809" stopIfTrue="1">
      <formula>MOD(ROW(),2)=0</formula>
    </cfRule>
  </conditionalFormatting>
  <conditionalFormatting sqref="IJC40:IKQ47">
    <cfRule type="expression" dxfId="0" priority="2557" stopIfTrue="1">
      <formula>MOD(ROW(),2)=0</formula>
    </cfRule>
  </conditionalFormatting>
  <conditionalFormatting sqref="IQS40:IRB47 IUN40:IUP47 IQN40:IQQ47 IRP40:ISX47 IRD40:IRH47">
    <cfRule type="expression" dxfId="0" priority="2805" stopIfTrue="1">
      <formula>MOD(ROW(),2)=0</formula>
    </cfRule>
  </conditionalFormatting>
  <conditionalFormatting sqref="ISY40:IUM47">
    <cfRule type="expression" dxfId="0" priority="2553" stopIfTrue="1">
      <formula>MOD(ROW(),2)=0</formula>
    </cfRule>
  </conditionalFormatting>
  <conditionalFormatting sqref="JAO40:JAX47 JEJ40:JEL47 JAJ40:JAM47 JBL40:JCT47 JAZ40:JBD47">
    <cfRule type="expression" dxfId="0" priority="2801" stopIfTrue="1">
      <formula>MOD(ROW(),2)=0</formula>
    </cfRule>
  </conditionalFormatting>
  <conditionalFormatting sqref="JCU40:JEI47">
    <cfRule type="expression" dxfId="0" priority="2549" stopIfTrue="1">
      <formula>MOD(ROW(),2)=0</formula>
    </cfRule>
  </conditionalFormatting>
  <conditionalFormatting sqref="JKK40:JKT47 JOF40:JOH47 JKF40:JKI47 JLH40:JMP47 JKV40:JKZ47">
    <cfRule type="expression" dxfId="0" priority="2797" stopIfTrue="1">
      <formula>MOD(ROW(),2)=0</formula>
    </cfRule>
  </conditionalFormatting>
  <conditionalFormatting sqref="JMQ40:JOE47">
    <cfRule type="expression" dxfId="0" priority="2545" stopIfTrue="1">
      <formula>MOD(ROW(),2)=0</formula>
    </cfRule>
  </conditionalFormatting>
  <conditionalFormatting sqref="JUG40:JUP47 JYB40:JYD47 JUB40:JUE47 JVD40:JWL47 JUR40:JUV47">
    <cfRule type="expression" dxfId="0" priority="2793" stopIfTrue="1">
      <formula>MOD(ROW(),2)=0</formula>
    </cfRule>
  </conditionalFormatting>
  <conditionalFormatting sqref="JWM40:JYA47">
    <cfRule type="expression" dxfId="0" priority="2541" stopIfTrue="1">
      <formula>MOD(ROW(),2)=0</formula>
    </cfRule>
  </conditionalFormatting>
  <conditionalFormatting sqref="KEC40:KEL47 KHX40:KHZ47 KDX40:KEA47 KEZ40:KGH47 KEN40:KER47">
    <cfRule type="expression" dxfId="0" priority="2789" stopIfTrue="1">
      <formula>MOD(ROW(),2)=0</formula>
    </cfRule>
  </conditionalFormatting>
  <conditionalFormatting sqref="KGI40:KHW47">
    <cfRule type="expression" dxfId="0" priority="2537" stopIfTrue="1">
      <formula>MOD(ROW(),2)=0</formula>
    </cfRule>
  </conditionalFormatting>
  <conditionalFormatting sqref="KNY40:KOH47 KRT40:KRV47 KNT40:KNW47 KOV40:KQD47 KOJ40:KON47">
    <cfRule type="expression" dxfId="0" priority="2785" stopIfTrue="1">
      <formula>MOD(ROW(),2)=0</formula>
    </cfRule>
  </conditionalFormatting>
  <conditionalFormatting sqref="KQE40:KRS47">
    <cfRule type="expression" dxfId="0" priority="2533" stopIfTrue="1">
      <formula>MOD(ROW(),2)=0</formula>
    </cfRule>
  </conditionalFormatting>
  <conditionalFormatting sqref="KXU40:KYD47 LBP40:LBR47 KXP40:KXS47 KYR40:KZZ47 KYF40:KYJ47">
    <cfRule type="expression" dxfId="0" priority="2781" stopIfTrue="1">
      <formula>MOD(ROW(),2)=0</formula>
    </cfRule>
  </conditionalFormatting>
  <conditionalFormatting sqref="LAA40:LBO47">
    <cfRule type="expression" dxfId="0" priority="2529" stopIfTrue="1">
      <formula>MOD(ROW(),2)=0</formula>
    </cfRule>
  </conditionalFormatting>
  <conditionalFormatting sqref="LHQ40:LHZ47 LLL40:LLN47 LHL40:LHO47 LIN40:LJV47 LIB40:LIF47">
    <cfRule type="expression" dxfId="0" priority="2777" stopIfTrue="1">
      <formula>MOD(ROW(),2)=0</formula>
    </cfRule>
  </conditionalFormatting>
  <conditionalFormatting sqref="LJW40:LLK47">
    <cfRule type="expression" dxfId="0" priority="2525" stopIfTrue="1">
      <formula>MOD(ROW(),2)=0</formula>
    </cfRule>
  </conditionalFormatting>
  <conditionalFormatting sqref="LRM40:LRV47 LVH40:LVJ47 LRH40:LRK47 LSJ40:LTR47 LRX40:LSB47">
    <cfRule type="expression" dxfId="0" priority="2773" stopIfTrue="1">
      <formula>MOD(ROW(),2)=0</formula>
    </cfRule>
  </conditionalFormatting>
  <conditionalFormatting sqref="LTS40:LVG47">
    <cfRule type="expression" dxfId="0" priority="2521" stopIfTrue="1">
      <formula>MOD(ROW(),2)=0</formula>
    </cfRule>
  </conditionalFormatting>
  <conditionalFormatting sqref="MBI40:MBR47 MFD40:MFF47 MBD40:MBG47 MCF40:MDN47 MBT40:MBX47">
    <cfRule type="expression" dxfId="0" priority="2769" stopIfTrue="1">
      <formula>MOD(ROW(),2)=0</formula>
    </cfRule>
  </conditionalFormatting>
  <conditionalFormatting sqref="MDO40:MFC47">
    <cfRule type="expression" dxfId="0" priority="2517" stopIfTrue="1">
      <formula>MOD(ROW(),2)=0</formula>
    </cfRule>
  </conditionalFormatting>
  <conditionalFormatting sqref="MLE40:MLN47 MOZ40:MPB47 MKZ40:MLC47 MMB40:MNJ47 MLP40:MLT47">
    <cfRule type="expression" dxfId="0" priority="2765" stopIfTrue="1">
      <formula>MOD(ROW(),2)=0</formula>
    </cfRule>
  </conditionalFormatting>
  <conditionalFormatting sqref="MNK40:MOY47">
    <cfRule type="expression" dxfId="0" priority="2513" stopIfTrue="1">
      <formula>MOD(ROW(),2)=0</formula>
    </cfRule>
  </conditionalFormatting>
  <conditionalFormatting sqref="MVA40:MVJ47 MYV40:MYX47 MUV40:MUY47 MVX40:MXF47 MVL40:MVP47">
    <cfRule type="expression" dxfId="0" priority="2761" stopIfTrue="1">
      <formula>MOD(ROW(),2)=0</formula>
    </cfRule>
  </conditionalFormatting>
  <conditionalFormatting sqref="MXG40:MYU47">
    <cfRule type="expression" dxfId="0" priority="2509" stopIfTrue="1">
      <formula>MOD(ROW(),2)=0</formula>
    </cfRule>
  </conditionalFormatting>
  <conditionalFormatting sqref="NEW40:NFF47 NIR40:NIT47 NER40:NEU47 NFT40:NHB47 NFH40:NFL47">
    <cfRule type="expression" dxfId="0" priority="2757" stopIfTrue="1">
      <formula>MOD(ROW(),2)=0</formula>
    </cfRule>
  </conditionalFormatting>
  <conditionalFormatting sqref="NHC40:NIQ47">
    <cfRule type="expression" dxfId="0" priority="2505" stopIfTrue="1">
      <formula>MOD(ROW(),2)=0</formula>
    </cfRule>
  </conditionalFormatting>
  <conditionalFormatting sqref="NOS40:NPB47 NSN40:NSP47 NON40:NOQ47 NPP40:NQX47 NPD40:NPH47">
    <cfRule type="expression" dxfId="0" priority="2753" stopIfTrue="1">
      <formula>MOD(ROW(),2)=0</formula>
    </cfRule>
  </conditionalFormatting>
  <conditionalFormatting sqref="NQY40:NSM47">
    <cfRule type="expression" dxfId="0" priority="2501" stopIfTrue="1">
      <formula>MOD(ROW(),2)=0</formula>
    </cfRule>
  </conditionalFormatting>
  <conditionalFormatting sqref="NYO40:NYX47 OCJ40:OCL47 NYJ40:NYM47 NZL40:OAT47 NYZ40:NZD47">
    <cfRule type="expression" dxfId="0" priority="2749" stopIfTrue="1">
      <formula>MOD(ROW(),2)=0</formula>
    </cfRule>
  </conditionalFormatting>
  <conditionalFormatting sqref="OAU40:OCI47">
    <cfRule type="expression" dxfId="0" priority="2497" stopIfTrue="1">
      <formula>MOD(ROW(),2)=0</formula>
    </cfRule>
  </conditionalFormatting>
  <conditionalFormatting sqref="OIK40:OIT47 OMF40:OMH47 OIF40:OII47 OJH40:OKP47 OIV40:OIZ47">
    <cfRule type="expression" dxfId="0" priority="2745" stopIfTrue="1">
      <formula>MOD(ROW(),2)=0</formula>
    </cfRule>
  </conditionalFormatting>
  <conditionalFormatting sqref="OKQ40:OME47">
    <cfRule type="expression" dxfId="0" priority="2493" stopIfTrue="1">
      <formula>MOD(ROW(),2)=0</formula>
    </cfRule>
  </conditionalFormatting>
  <conditionalFormatting sqref="OSG40:OSP47 OWB40:OWD47 OSB40:OSE47 OTD40:OUL47 OSR40:OSV47">
    <cfRule type="expression" dxfId="0" priority="2741" stopIfTrue="1">
      <formula>MOD(ROW(),2)=0</formula>
    </cfRule>
  </conditionalFormatting>
  <conditionalFormatting sqref="OUM40:OWA47">
    <cfRule type="expression" dxfId="0" priority="2489" stopIfTrue="1">
      <formula>MOD(ROW(),2)=0</formula>
    </cfRule>
  </conditionalFormatting>
  <conditionalFormatting sqref="PCC40:PCL47 PFX40:PFZ47 PBX40:PCA47 PCZ40:PEH47 PCN40:PCR47">
    <cfRule type="expression" dxfId="0" priority="2737" stopIfTrue="1">
      <formula>MOD(ROW(),2)=0</formula>
    </cfRule>
  </conditionalFormatting>
  <conditionalFormatting sqref="PEI40:PFW47">
    <cfRule type="expression" dxfId="0" priority="2485" stopIfTrue="1">
      <formula>MOD(ROW(),2)=0</formula>
    </cfRule>
  </conditionalFormatting>
  <conditionalFormatting sqref="PLY40:PMH47 PPT40:PPV47 PLT40:PLW47 PMV40:POD47 PMJ40:PMN47">
    <cfRule type="expression" dxfId="0" priority="2733" stopIfTrue="1">
      <formula>MOD(ROW(),2)=0</formula>
    </cfRule>
  </conditionalFormatting>
  <conditionalFormatting sqref="POE40:PPS47">
    <cfRule type="expression" dxfId="0" priority="2481" stopIfTrue="1">
      <formula>MOD(ROW(),2)=0</formula>
    </cfRule>
  </conditionalFormatting>
  <conditionalFormatting sqref="PVU40:PWD47 PZP40:PZR47 PVP40:PVS47 PWR40:PXZ47 PWF40:PWJ47">
    <cfRule type="expression" dxfId="0" priority="2729" stopIfTrue="1">
      <formula>MOD(ROW(),2)=0</formula>
    </cfRule>
  </conditionalFormatting>
  <conditionalFormatting sqref="PYA40:PZO47">
    <cfRule type="expression" dxfId="0" priority="2477" stopIfTrue="1">
      <formula>MOD(ROW(),2)=0</formula>
    </cfRule>
  </conditionalFormatting>
  <conditionalFormatting sqref="QFQ40:QFZ47 QJL40:QJN47 QFL40:QFO47 QGN40:QHV47 QGB40:QGF47">
    <cfRule type="expression" dxfId="0" priority="2725" stopIfTrue="1">
      <formula>MOD(ROW(),2)=0</formula>
    </cfRule>
  </conditionalFormatting>
  <conditionalFormatting sqref="QHW40:QJK47">
    <cfRule type="expression" dxfId="0" priority="2473" stopIfTrue="1">
      <formula>MOD(ROW(),2)=0</formula>
    </cfRule>
  </conditionalFormatting>
  <conditionalFormatting sqref="QPM40:QPV47 QTH40:QTJ47 QPH40:QPK47 QQJ40:QRR47 QPX40:QQB47">
    <cfRule type="expression" dxfId="0" priority="2721" stopIfTrue="1">
      <formula>MOD(ROW(),2)=0</formula>
    </cfRule>
  </conditionalFormatting>
  <conditionalFormatting sqref="QRS40:QTG47">
    <cfRule type="expression" dxfId="0" priority="2469" stopIfTrue="1">
      <formula>MOD(ROW(),2)=0</formula>
    </cfRule>
  </conditionalFormatting>
  <conditionalFormatting sqref="QZI40:QZR47 RDD40:RDF47 QZD40:QZG47 RAF40:RBN47 QZT40:QZX47">
    <cfRule type="expression" dxfId="0" priority="2717" stopIfTrue="1">
      <formula>MOD(ROW(),2)=0</formula>
    </cfRule>
  </conditionalFormatting>
  <conditionalFormatting sqref="RBO40:RDC47">
    <cfRule type="expression" dxfId="0" priority="2465" stopIfTrue="1">
      <formula>MOD(ROW(),2)=0</formula>
    </cfRule>
  </conditionalFormatting>
  <conditionalFormatting sqref="RJE40:RJN47 RMZ40:RNB47 RIZ40:RJC47 RKB40:RLJ47 RJP40:RJT47">
    <cfRule type="expression" dxfId="0" priority="2713" stopIfTrue="1">
      <formula>MOD(ROW(),2)=0</formula>
    </cfRule>
  </conditionalFormatting>
  <conditionalFormatting sqref="RLK40:RMY47">
    <cfRule type="expression" dxfId="0" priority="2461" stopIfTrue="1">
      <formula>MOD(ROW(),2)=0</formula>
    </cfRule>
  </conditionalFormatting>
  <conditionalFormatting sqref="RTA40:RTJ47 RWV40:RWX47 RSV40:RSY47 RTX40:RVF47 RTL40:RTP47">
    <cfRule type="expression" dxfId="0" priority="2709" stopIfTrue="1">
      <formula>MOD(ROW(),2)=0</formula>
    </cfRule>
  </conditionalFormatting>
  <conditionalFormatting sqref="RVG40:RWU47">
    <cfRule type="expression" dxfId="0" priority="2457" stopIfTrue="1">
      <formula>MOD(ROW(),2)=0</formula>
    </cfRule>
  </conditionalFormatting>
  <conditionalFormatting sqref="SCW40:SDF47 SGR40:SGT47 SCR40:SCU47 SDT40:SFB47 SDH40:SDL47">
    <cfRule type="expression" dxfId="0" priority="2705" stopIfTrue="1">
      <formula>MOD(ROW(),2)=0</formula>
    </cfRule>
  </conditionalFormatting>
  <conditionalFormatting sqref="SFC40:SGQ47">
    <cfRule type="expression" dxfId="0" priority="2453" stopIfTrue="1">
      <formula>MOD(ROW(),2)=0</formula>
    </cfRule>
  </conditionalFormatting>
  <conditionalFormatting sqref="SMS40:SNB47 SQN40:SQP47 SMN40:SMQ47 SNP40:SOX47 SND40:SNH47">
    <cfRule type="expression" dxfId="0" priority="2701" stopIfTrue="1">
      <formula>MOD(ROW(),2)=0</formula>
    </cfRule>
  </conditionalFormatting>
  <conditionalFormatting sqref="SOY40:SQM47">
    <cfRule type="expression" dxfId="0" priority="2449" stopIfTrue="1">
      <formula>MOD(ROW(),2)=0</formula>
    </cfRule>
  </conditionalFormatting>
  <conditionalFormatting sqref="SWO40:SWX47 TAJ40:TAL47 SWJ40:SWM47 SXL40:SYT47 SWZ40:SXD47">
    <cfRule type="expression" dxfId="0" priority="2697" stopIfTrue="1">
      <formula>MOD(ROW(),2)=0</formula>
    </cfRule>
  </conditionalFormatting>
  <conditionalFormatting sqref="SYU40:TAI47">
    <cfRule type="expression" dxfId="0" priority="2445" stopIfTrue="1">
      <formula>MOD(ROW(),2)=0</formula>
    </cfRule>
  </conditionalFormatting>
  <conditionalFormatting sqref="TGK40:TGT47 TKF40:TKH47 TGF40:TGI47 THH40:TIP47 TGV40:TGZ47">
    <cfRule type="expression" dxfId="0" priority="2693" stopIfTrue="1">
      <formula>MOD(ROW(),2)=0</formula>
    </cfRule>
  </conditionalFormatting>
  <conditionalFormatting sqref="TIQ40:TKE47">
    <cfRule type="expression" dxfId="0" priority="2441" stopIfTrue="1">
      <formula>MOD(ROW(),2)=0</formula>
    </cfRule>
  </conditionalFormatting>
  <conditionalFormatting sqref="TQG40:TQP47 TUB40:TUD47 TQB40:TQE47 TRD40:TSL47 TQR40:TQV47">
    <cfRule type="expression" dxfId="0" priority="2689" stopIfTrue="1">
      <formula>MOD(ROW(),2)=0</formula>
    </cfRule>
  </conditionalFormatting>
  <conditionalFormatting sqref="TSM40:TUA47">
    <cfRule type="expression" dxfId="0" priority="2437" stopIfTrue="1">
      <formula>MOD(ROW(),2)=0</formula>
    </cfRule>
  </conditionalFormatting>
  <conditionalFormatting sqref="UAC40:UAL47 UDX40:UDZ47 TZX40:UAA47 UAZ40:UCH47 UAN40:UAR47">
    <cfRule type="expression" dxfId="0" priority="2685" stopIfTrue="1">
      <formula>MOD(ROW(),2)=0</formula>
    </cfRule>
  </conditionalFormatting>
  <conditionalFormatting sqref="UCI40:UDW47">
    <cfRule type="expression" dxfId="0" priority="2433" stopIfTrue="1">
      <formula>MOD(ROW(),2)=0</formula>
    </cfRule>
  </conditionalFormatting>
  <conditionalFormatting sqref="UJY40:UKH47 UNT40:UNV47 UJT40:UJW47 UKV40:UMD47 UKJ40:UKN47">
    <cfRule type="expression" dxfId="0" priority="2681" stopIfTrue="1">
      <formula>MOD(ROW(),2)=0</formula>
    </cfRule>
  </conditionalFormatting>
  <conditionalFormatting sqref="UME40:UNS47">
    <cfRule type="expression" dxfId="0" priority="2429" stopIfTrue="1">
      <formula>MOD(ROW(),2)=0</formula>
    </cfRule>
  </conditionalFormatting>
  <conditionalFormatting sqref="UTU40:UUD47 UXP40:UXR47 UTP40:UTS47 UUR40:UVZ47 UUF40:UUJ47">
    <cfRule type="expression" dxfId="0" priority="2677" stopIfTrue="1">
      <formula>MOD(ROW(),2)=0</formula>
    </cfRule>
  </conditionalFormatting>
  <conditionalFormatting sqref="UWA40:UXO47">
    <cfRule type="expression" dxfId="0" priority="2425" stopIfTrue="1">
      <formula>MOD(ROW(),2)=0</formula>
    </cfRule>
  </conditionalFormatting>
  <conditionalFormatting sqref="VDQ40:VDZ47 VHL40:VHN47 VDL40:VDO47 VEN40:VFV47 VEB40:VEF47">
    <cfRule type="expression" dxfId="0" priority="2673" stopIfTrue="1">
      <formula>MOD(ROW(),2)=0</formula>
    </cfRule>
  </conditionalFormatting>
  <conditionalFormatting sqref="VFW40:VHK47">
    <cfRule type="expression" dxfId="0" priority="2421" stopIfTrue="1">
      <formula>MOD(ROW(),2)=0</formula>
    </cfRule>
  </conditionalFormatting>
  <conditionalFormatting sqref="VNM40:VNV47 VRH40:VRJ47 VNH40:VNK47 VOJ40:VPR47 VNX40:VOB47">
    <cfRule type="expression" dxfId="0" priority="2669" stopIfTrue="1">
      <formula>MOD(ROW(),2)=0</formula>
    </cfRule>
  </conditionalFormatting>
  <conditionalFormatting sqref="VPS40:VRG47">
    <cfRule type="expression" dxfId="0" priority="2417" stopIfTrue="1">
      <formula>MOD(ROW(),2)=0</formula>
    </cfRule>
  </conditionalFormatting>
  <conditionalFormatting sqref="VXI40:VXR47 WBD40:WBF47 VXD40:VXG47 VYF40:VZN47 VXT40:VXX47">
    <cfRule type="expression" dxfId="0" priority="2665" stopIfTrue="1">
      <formula>MOD(ROW(),2)=0</formula>
    </cfRule>
  </conditionalFormatting>
  <conditionalFormatting sqref="VZO40:WBC47">
    <cfRule type="expression" dxfId="0" priority="2413" stopIfTrue="1">
      <formula>MOD(ROW(),2)=0</formula>
    </cfRule>
  </conditionalFormatting>
  <conditionalFormatting sqref="WHE40:WHN47 WKZ40:WLB47 WGZ40:WHC47 WIB40:WJJ47 WHP40:WHT47">
    <cfRule type="expression" dxfId="0" priority="2661" stopIfTrue="1">
      <formula>MOD(ROW(),2)=0</formula>
    </cfRule>
  </conditionalFormatting>
  <conditionalFormatting sqref="WJK40:WKY47">
    <cfRule type="expression" dxfId="0" priority="2409" stopIfTrue="1">
      <formula>MOD(ROW(),2)=0</formula>
    </cfRule>
  </conditionalFormatting>
  <conditionalFormatting sqref="WRA40:WRJ47 WUV40:WUX47 WQV40:WQY47 WRX40:WTF47 WRL40:WRP47">
    <cfRule type="expression" dxfId="0" priority="2657" stopIfTrue="1">
      <formula>MOD(ROW(),2)=0</formula>
    </cfRule>
  </conditionalFormatting>
  <conditionalFormatting sqref="WTG40:WUU47">
    <cfRule type="expression" dxfId="0" priority="2405" stopIfTrue="1">
      <formula>MOD(ROW(),2)=0</formula>
    </cfRule>
  </conditionalFormatting>
  <conditionalFormatting sqref="F48:F51 D48:D51 B49 A48:B48 A50:B51">
    <cfRule type="expression" dxfId="0" priority="2908" stopIfTrue="1">
      <formula>MOD(ROW(),2)=0</formula>
    </cfRule>
  </conditionalFormatting>
  <conditionalFormatting sqref="I50:J51 K50 M48 M50:M51">
    <cfRule type="expression" dxfId="0" priority="1892" stopIfTrue="1">
      <formula>MOD(ROW(),2)=0</formula>
    </cfRule>
  </conditionalFormatting>
  <conditionalFormatting sqref="J48:K49">
    <cfRule type="expression" dxfId="0" priority="852" stopIfTrue="1">
      <formula>MOD(ROW(),2)=0</formula>
    </cfRule>
  </conditionalFormatting>
  <conditionalFormatting sqref="EO48:EX51 IJ48:IL51 EZ48:FD51 EJ48:EM51 FL48:GT51">
    <cfRule type="expression" dxfId="0" priority="2904" stopIfTrue="1">
      <formula>MOD(ROW(),2)=0</formula>
    </cfRule>
  </conditionalFormatting>
  <conditionalFormatting sqref="GU48:II51">
    <cfRule type="expression" dxfId="0" priority="2652" stopIfTrue="1">
      <formula>MOD(ROW(),2)=0</formula>
    </cfRule>
  </conditionalFormatting>
  <conditionalFormatting sqref="OK48:OT51 SF48:SH51 OV48:OZ51 OF48:OI51 PH48:QP51">
    <cfRule type="expression" dxfId="0" priority="2900" stopIfTrue="1">
      <formula>MOD(ROW(),2)=0</formula>
    </cfRule>
  </conditionalFormatting>
  <conditionalFormatting sqref="QQ48:SE51">
    <cfRule type="expression" dxfId="0" priority="2648" stopIfTrue="1">
      <formula>MOD(ROW(),2)=0</formula>
    </cfRule>
  </conditionalFormatting>
  <conditionalFormatting sqref="YG48:YP51 ACB48:ACD51 YR48:YV51 YB48:YE51 ZD48:AAL51">
    <cfRule type="expression" dxfId="0" priority="2896" stopIfTrue="1">
      <formula>MOD(ROW(),2)=0</formula>
    </cfRule>
  </conditionalFormatting>
  <conditionalFormatting sqref="AAM48:ACA51">
    <cfRule type="expression" dxfId="0" priority="2644" stopIfTrue="1">
      <formula>MOD(ROW(),2)=0</formula>
    </cfRule>
  </conditionalFormatting>
  <conditionalFormatting sqref="AIC48:AIL51 ALX48:ALZ51 AIN48:AIR51 AHX48:AIA51 AIZ48:AKH51">
    <cfRule type="expression" dxfId="0" priority="2892" stopIfTrue="1">
      <formula>MOD(ROW(),2)=0</formula>
    </cfRule>
  </conditionalFormatting>
  <conditionalFormatting sqref="AKI48:ALW51">
    <cfRule type="expression" dxfId="0" priority="2640" stopIfTrue="1">
      <formula>MOD(ROW(),2)=0</formula>
    </cfRule>
  </conditionalFormatting>
  <conditionalFormatting sqref="ARY48:ASH51 AVT48:AVV51 ASJ48:ASN51 ART48:ARW51 ASV48:AUD51">
    <cfRule type="expression" dxfId="0" priority="2888" stopIfTrue="1">
      <formula>MOD(ROW(),2)=0</formula>
    </cfRule>
  </conditionalFormatting>
  <conditionalFormatting sqref="AUE48:AVS51">
    <cfRule type="expression" dxfId="0" priority="2636" stopIfTrue="1">
      <formula>MOD(ROW(),2)=0</formula>
    </cfRule>
  </conditionalFormatting>
  <conditionalFormatting sqref="BBU48:BCD51 BFP48:BFR51 BCF48:BCJ51 BBP48:BBS51 BCR48:BDZ51">
    <cfRule type="expression" dxfId="0" priority="2884" stopIfTrue="1">
      <formula>MOD(ROW(),2)=0</formula>
    </cfRule>
  </conditionalFormatting>
  <conditionalFormatting sqref="BEA48:BFO51">
    <cfRule type="expression" dxfId="0" priority="2632" stopIfTrue="1">
      <formula>MOD(ROW(),2)=0</formula>
    </cfRule>
  </conditionalFormatting>
  <conditionalFormatting sqref="BLQ48:BLZ51 BPL48:BPN51 BMB48:BMF51 BLL48:BLO51 BMN48:BNV51">
    <cfRule type="expression" dxfId="0" priority="2880" stopIfTrue="1">
      <formula>MOD(ROW(),2)=0</formula>
    </cfRule>
  </conditionalFormatting>
  <conditionalFormatting sqref="BNW48:BPK51">
    <cfRule type="expression" dxfId="0" priority="2628" stopIfTrue="1">
      <formula>MOD(ROW(),2)=0</formula>
    </cfRule>
  </conditionalFormatting>
  <conditionalFormatting sqref="BVM48:BVV51 BZH48:BZJ51 BVX48:BWB51 BVH48:BVK51 BWJ48:BXR51">
    <cfRule type="expression" dxfId="0" priority="2876" stopIfTrue="1">
      <formula>MOD(ROW(),2)=0</formula>
    </cfRule>
  </conditionalFormatting>
  <conditionalFormatting sqref="BXS48:BZG51">
    <cfRule type="expression" dxfId="0" priority="2624" stopIfTrue="1">
      <formula>MOD(ROW(),2)=0</formula>
    </cfRule>
  </conditionalFormatting>
  <conditionalFormatting sqref="CFI48:CFR51 CJD48:CJF51 CFT48:CFX51 CFD48:CFG51 CGF48:CHN51">
    <cfRule type="expression" dxfId="0" priority="2872" stopIfTrue="1">
      <formula>MOD(ROW(),2)=0</formula>
    </cfRule>
  </conditionalFormatting>
  <conditionalFormatting sqref="CHO48:CJC51">
    <cfRule type="expression" dxfId="0" priority="2620" stopIfTrue="1">
      <formula>MOD(ROW(),2)=0</formula>
    </cfRule>
  </conditionalFormatting>
  <conditionalFormatting sqref="CPE48:CPN51 CSZ48:CTB51 CPP48:CPT51 COZ48:CPC51 CQB48:CRJ51">
    <cfRule type="expression" dxfId="0" priority="2868" stopIfTrue="1">
      <formula>MOD(ROW(),2)=0</formula>
    </cfRule>
  </conditionalFormatting>
  <conditionalFormatting sqref="CRK48:CSY51">
    <cfRule type="expression" dxfId="0" priority="2616" stopIfTrue="1">
      <formula>MOD(ROW(),2)=0</formula>
    </cfRule>
  </conditionalFormatting>
  <conditionalFormatting sqref="CZA48:CZJ51 DCV48:DCX51 CZL48:CZP51 CYV48:CYY51 CZX48:DBF51">
    <cfRule type="expression" dxfId="0" priority="2864" stopIfTrue="1">
      <formula>MOD(ROW(),2)=0</formula>
    </cfRule>
  </conditionalFormatting>
  <conditionalFormatting sqref="DBG48:DCU51">
    <cfRule type="expression" dxfId="0" priority="2612" stopIfTrue="1">
      <formula>MOD(ROW(),2)=0</formula>
    </cfRule>
  </conditionalFormatting>
  <conditionalFormatting sqref="DIW48:DJF51 DMR48:DMT51 DJH48:DJL51 DIR48:DIU51 DJT48:DLB51">
    <cfRule type="expression" dxfId="0" priority="2860" stopIfTrue="1">
      <formula>MOD(ROW(),2)=0</formula>
    </cfRule>
  </conditionalFormatting>
  <conditionalFormatting sqref="DLC48:DMQ51">
    <cfRule type="expression" dxfId="0" priority="2608" stopIfTrue="1">
      <formula>MOD(ROW(),2)=0</formula>
    </cfRule>
  </conditionalFormatting>
  <conditionalFormatting sqref="DSS48:DTB51 DWN48:DWP51 DTD48:DTH51 DSN48:DSQ51 DTP48:DUX51">
    <cfRule type="expression" dxfId="0" priority="2856" stopIfTrue="1">
      <formula>MOD(ROW(),2)=0</formula>
    </cfRule>
  </conditionalFormatting>
  <conditionalFormatting sqref="DUY48:DWM51">
    <cfRule type="expression" dxfId="0" priority="2604" stopIfTrue="1">
      <formula>MOD(ROW(),2)=0</formula>
    </cfRule>
  </conditionalFormatting>
  <conditionalFormatting sqref="ECO48:ECX51 EGJ48:EGL51 ECZ48:EDD51 ECJ48:ECM51 EDL48:EET51">
    <cfRule type="expression" dxfId="0" priority="2852" stopIfTrue="1">
      <formula>MOD(ROW(),2)=0</formula>
    </cfRule>
  </conditionalFormatting>
  <conditionalFormatting sqref="EEU48:EGI51">
    <cfRule type="expression" dxfId="0" priority="2600" stopIfTrue="1">
      <formula>MOD(ROW(),2)=0</formula>
    </cfRule>
  </conditionalFormatting>
  <conditionalFormatting sqref="EMK48:EMT51 EQF48:EQH51 EMV48:EMZ51 EMF48:EMI51 ENH48:EOP51">
    <cfRule type="expression" dxfId="0" priority="2848" stopIfTrue="1">
      <formula>MOD(ROW(),2)=0</formula>
    </cfRule>
  </conditionalFormatting>
  <conditionalFormatting sqref="EOQ48:EQE51">
    <cfRule type="expression" dxfId="0" priority="2596" stopIfTrue="1">
      <formula>MOD(ROW(),2)=0</formula>
    </cfRule>
  </conditionalFormatting>
  <conditionalFormatting sqref="EWG48:EWP51 FAB48:FAD51 EWR48:EWV51 EWB48:EWE51 EXD48:EYL51">
    <cfRule type="expression" dxfId="0" priority="2844" stopIfTrue="1">
      <formula>MOD(ROW(),2)=0</formula>
    </cfRule>
  </conditionalFormatting>
  <conditionalFormatting sqref="EYM48:FAA51">
    <cfRule type="expression" dxfId="0" priority="2592" stopIfTrue="1">
      <formula>MOD(ROW(),2)=0</formula>
    </cfRule>
  </conditionalFormatting>
  <conditionalFormatting sqref="FGC48:FGL51 FJX48:FJZ51 FGN48:FGR51 FFX48:FGA51 FGZ48:FIH51">
    <cfRule type="expression" dxfId="0" priority="2840" stopIfTrue="1">
      <formula>MOD(ROW(),2)=0</formula>
    </cfRule>
  </conditionalFormatting>
  <conditionalFormatting sqref="FII48:FJW51">
    <cfRule type="expression" dxfId="0" priority="2588" stopIfTrue="1">
      <formula>MOD(ROW(),2)=0</formula>
    </cfRule>
  </conditionalFormatting>
  <conditionalFormatting sqref="FPY48:FQH51 FTT48:FTV51 FQJ48:FQN51 FPT48:FPW51 FQV48:FSD51">
    <cfRule type="expression" dxfId="0" priority="2836" stopIfTrue="1">
      <formula>MOD(ROW(),2)=0</formula>
    </cfRule>
  </conditionalFormatting>
  <conditionalFormatting sqref="FSE48:FTS51">
    <cfRule type="expression" dxfId="0" priority="2584" stopIfTrue="1">
      <formula>MOD(ROW(),2)=0</formula>
    </cfRule>
  </conditionalFormatting>
  <conditionalFormatting sqref="FZU48:GAD51 GDP48:GDR51 GAF48:GAJ51 FZP48:FZS51 GAR48:GBZ51">
    <cfRule type="expression" dxfId="0" priority="2832" stopIfTrue="1">
      <formula>MOD(ROW(),2)=0</formula>
    </cfRule>
  </conditionalFormatting>
  <conditionalFormatting sqref="GCA48:GDO51">
    <cfRule type="expression" dxfId="0" priority="2580" stopIfTrue="1">
      <formula>MOD(ROW(),2)=0</formula>
    </cfRule>
  </conditionalFormatting>
  <conditionalFormatting sqref="GJQ48:GJZ51 GNL48:GNN51 GKB48:GKF51 GJL48:GJO51 GKN48:GLV51">
    <cfRule type="expression" dxfId="0" priority="2828" stopIfTrue="1">
      <formula>MOD(ROW(),2)=0</formula>
    </cfRule>
  </conditionalFormatting>
  <conditionalFormatting sqref="GLW48:GNK51">
    <cfRule type="expression" dxfId="0" priority="2576" stopIfTrue="1">
      <formula>MOD(ROW(),2)=0</formula>
    </cfRule>
  </conditionalFormatting>
  <conditionalFormatting sqref="GTM48:GTV51 GXH48:GXJ51 GTX48:GUB51 GTH48:GTK51 GUJ48:GVR51">
    <cfRule type="expression" dxfId="0" priority="2824" stopIfTrue="1">
      <formula>MOD(ROW(),2)=0</formula>
    </cfRule>
  </conditionalFormatting>
  <conditionalFormatting sqref="GVS48:GXG51">
    <cfRule type="expression" dxfId="0" priority="2572" stopIfTrue="1">
      <formula>MOD(ROW(),2)=0</formula>
    </cfRule>
  </conditionalFormatting>
  <conditionalFormatting sqref="HDI48:HDR51 HHD48:HHF51 HDT48:HDX51 HDD48:HDG51 HEF48:HFN51">
    <cfRule type="expression" dxfId="0" priority="2820" stopIfTrue="1">
      <formula>MOD(ROW(),2)=0</formula>
    </cfRule>
  </conditionalFormatting>
  <conditionalFormatting sqref="HFO48:HHC51">
    <cfRule type="expression" dxfId="0" priority="2568" stopIfTrue="1">
      <formula>MOD(ROW(),2)=0</formula>
    </cfRule>
  </conditionalFormatting>
  <conditionalFormatting sqref="HNE48:HNN51 HQZ48:HRB51 HNP48:HNT51 HMZ48:HNC51 HOB48:HPJ51">
    <cfRule type="expression" dxfId="0" priority="2816" stopIfTrue="1">
      <formula>MOD(ROW(),2)=0</formula>
    </cfRule>
  </conditionalFormatting>
  <conditionalFormatting sqref="HPK48:HQY51">
    <cfRule type="expression" dxfId="0" priority="2564" stopIfTrue="1">
      <formula>MOD(ROW(),2)=0</formula>
    </cfRule>
  </conditionalFormatting>
  <conditionalFormatting sqref="HXA48:HXJ51 IAV48:IAX51 HXL48:HXP51 HWV48:HWY51 HXX48:HZF51">
    <cfRule type="expression" dxfId="0" priority="2812" stopIfTrue="1">
      <formula>MOD(ROW(),2)=0</formula>
    </cfRule>
  </conditionalFormatting>
  <conditionalFormatting sqref="HZG48:IAU51">
    <cfRule type="expression" dxfId="0" priority="2560" stopIfTrue="1">
      <formula>MOD(ROW(),2)=0</formula>
    </cfRule>
  </conditionalFormatting>
  <conditionalFormatting sqref="IGW48:IHF51 IKR48:IKT51 IHH48:IHL51 IGR48:IGU51 IHT48:IJB51">
    <cfRule type="expression" dxfId="0" priority="2808" stopIfTrue="1">
      <formula>MOD(ROW(),2)=0</formula>
    </cfRule>
  </conditionalFormatting>
  <conditionalFormatting sqref="IJC48:IKQ51">
    <cfRule type="expression" dxfId="0" priority="2556" stopIfTrue="1">
      <formula>MOD(ROW(),2)=0</formula>
    </cfRule>
  </conditionalFormatting>
  <conditionalFormatting sqref="IQS48:IRB51 IUN48:IUP51 IRD48:IRH51 IQN48:IQQ51 IRP48:ISX51">
    <cfRule type="expression" dxfId="0" priority="2804" stopIfTrue="1">
      <formula>MOD(ROW(),2)=0</formula>
    </cfRule>
  </conditionalFormatting>
  <conditionalFormatting sqref="ISY48:IUM51">
    <cfRule type="expression" dxfId="0" priority="2552" stopIfTrue="1">
      <formula>MOD(ROW(),2)=0</formula>
    </cfRule>
  </conditionalFormatting>
  <conditionalFormatting sqref="JAO48:JAX51 JEJ48:JEL51 JAZ48:JBD51 JAJ48:JAM51 JBL48:JCT51">
    <cfRule type="expression" dxfId="0" priority="2800" stopIfTrue="1">
      <formula>MOD(ROW(),2)=0</formula>
    </cfRule>
  </conditionalFormatting>
  <conditionalFormatting sqref="JCU48:JEI51">
    <cfRule type="expression" dxfId="0" priority="2548" stopIfTrue="1">
      <formula>MOD(ROW(),2)=0</formula>
    </cfRule>
  </conditionalFormatting>
  <conditionalFormatting sqref="JKK48:JKT51 JOF48:JOH51 JKV48:JKZ51 JKF48:JKI51 JLH48:JMP51">
    <cfRule type="expression" dxfId="0" priority="2796" stopIfTrue="1">
      <formula>MOD(ROW(),2)=0</formula>
    </cfRule>
  </conditionalFormatting>
  <conditionalFormatting sqref="JMQ48:JOE51">
    <cfRule type="expression" dxfId="0" priority="2544" stopIfTrue="1">
      <formula>MOD(ROW(),2)=0</formula>
    </cfRule>
  </conditionalFormatting>
  <conditionalFormatting sqref="JUG48:JUP51 JYB48:JYD51 JUR48:JUV51 JUB48:JUE51 JVD48:JWL51">
    <cfRule type="expression" dxfId="0" priority="2792" stopIfTrue="1">
      <formula>MOD(ROW(),2)=0</formula>
    </cfRule>
  </conditionalFormatting>
  <conditionalFormatting sqref="JWM48:JYA51">
    <cfRule type="expression" dxfId="0" priority="2540" stopIfTrue="1">
      <formula>MOD(ROW(),2)=0</formula>
    </cfRule>
  </conditionalFormatting>
  <conditionalFormatting sqref="KEC48:KEL51 KHX48:KHZ51 KEN48:KER51 KDX48:KEA51 KEZ48:KGH51">
    <cfRule type="expression" dxfId="0" priority="2788" stopIfTrue="1">
      <formula>MOD(ROW(),2)=0</formula>
    </cfRule>
  </conditionalFormatting>
  <conditionalFormatting sqref="KGI48:KHW51">
    <cfRule type="expression" dxfId="0" priority="2536" stopIfTrue="1">
      <formula>MOD(ROW(),2)=0</formula>
    </cfRule>
  </conditionalFormatting>
  <conditionalFormatting sqref="KNY48:KOH51 KRT48:KRV51 KOJ48:KON51 KNT48:KNW51 KOV48:KQD51">
    <cfRule type="expression" dxfId="0" priority="2784" stopIfTrue="1">
      <formula>MOD(ROW(),2)=0</formula>
    </cfRule>
  </conditionalFormatting>
  <conditionalFormatting sqref="KQE48:KRS51">
    <cfRule type="expression" dxfId="0" priority="2532" stopIfTrue="1">
      <formula>MOD(ROW(),2)=0</formula>
    </cfRule>
  </conditionalFormatting>
  <conditionalFormatting sqref="KXU48:KYD51 LBP48:LBR51 KYF48:KYJ51 KXP48:KXS51 KYR48:KZZ51">
    <cfRule type="expression" dxfId="0" priority="2780" stopIfTrue="1">
      <formula>MOD(ROW(),2)=0</formula>
    </cfRule>
  </conditionalFormatting>
  <conditionalFormatting sqref="LAA48:LBO51">
    <cfRule type="expression" dxfId="0" priority="2528" stopIfTrue="1">
      <formula>MOD(ROW(),2)=0</formula>
    </cfRule>
  </conditionalFormatting>
  <conditionalFormatting sqref="LHQ48:LHZ51 LLL48:LLN51 LIB48:LIF51 LHL48:LHO51 LIN48:LJV51">
    <cfRule type="expression" dxfId="0" priority="2776" stopIfTrue="1">
      <formula>MOD(ROW(),2)=0</formula>
    </cfRule>
  </conditionalFormatting>
  <conditionalFormatting sqref="LJW48:LLK51">
    <cfRule type="expression" dxfId="0" priority="2524" stopIfTrue="1">
      <formula>MOD(ROW(),2)=0</formula>
    </cfRule>
  </conditionalFormatting>
  <conditionalFormatting sqref="LRM48:LRV51 LVH48:LVJ51 LRX48:LSB51 LRH48:LRK51 LSJ48:LTR51">
    <cfRule type="expression" dxfId="0" priority="2772" stopIfTrue="1">
      <formula>MOD(ROW(),2)=0</formula>
    </cfRule>
  </conditionalFormatting>
  <conditionalFormatting sqref="LTS48:LVG51">
    <cfRule type="expression" dxfId="0" priority="2520" stopIfTrue="1">
      <formula>MOD(ROW(),2)=0</formula>
    </cfRule>
  </conditionalFormatting>
  <conditionalFormatting sqref="MBI48:MBR51 MFD48:MFF51 MBT48:MBX51 MBD48:MBG51 MCF48:MDN51">
    <cfRule type="expression" dxfId="0" priority="2768" stopIfTrue="1">
      <formula>MOD(ROW(),2)=0</formula>
    </cfRule>
  </conditionalFormatting>
  <conditionalFormatting sqref="MDO48:MFC51">
    <cfRule type="expression" dxfId="0" priority="2516" stopIfTrue="1">
      <formula>MOD(ROW(),2)=0</formula>
    </cfRule>
  </conditionalFormatting>
  <conditionalFormatting sqref="MLE48:MLN51 MOZ48:MPB51 MLP48:MLT51 MKZ48:MLC51 MMB48:MNJ51">
    <cfRule type="expression" dxfId="0" priority="2764" stopIfTrue="1">
      <formula>MOD(ROW(),2)=0</formula>
    </cfRule>
  </conditionalFormatting>
  <conditionalFormatting sqref="MNK48:MOY51">
    <cfRule type="expression" dxfId="0" priority="2512" stopIfTrue="1">
      <formula>MOD(ROW(),2)=0</formula>
    </cfRule>
  </conditionalFormatting>
  <conditionalFormatting sqref="MVA48:MVJ51 MYV48:MYX51 MVL48:MVP51 MUV48:MUY51 MVX48:MXF51">
    <cfRule type="expression" dxfId="0" priority="2760" stopIfTrue="1">
      <formula>MOD(ROW(),2)=0</formula>
    </cfRule>
  </conditionalFormatting>
  <conditionalFormatting sqref="MXG48:MYU51">
    <cfRule type="expression" dxfId="0" priority="2508" stopIfTrue="1">
      <formula>MOD(ROW(),2)=0</formula>
    </cfRule>
  </conditionalFormatting>
  <conditionalFormatting sqref="NEW48:NFF51 NIR48:NIT51 NFH48:NFL51 NER48:NEU51 NFT48:NHB51">
    <cfRule type="expression" dxfId="0" priority="2756" stopIfTrue="1">
      <formula>MOD(ROW(),2)=0</formula>
    </cfRule>
  </conditionalFormatting>
  <conditionalFormatting sqref="NHC48:NIQ51">
    <cfRule type="expression" dxfId="0" priority="2504" stopIfTrue="1">
      <formula>MOD(ROW(),2)=0</formula>
    </cfRule>
  </conditionalFormatting>
  <conditionalFormatting sqref="NOS48:NPB51 NSN48:NSP51 NPD48:NPH51 NON48:NOQ51 NPP48:NQX51">
    <cfRule type="expression" dxfId="0" priority="2752" stopIfTrue="1">
      <formula>MOD(ROW(),2)=0</formula>
    </cfRule>
  </conditionalFormatting>
  <conditionalFormatting sqref="NQY48:NSM51">
    <cfRule type="expression" dxfId="0" priority="2500" stopIfTrue="1">
      <formula>MOD(ROW(),2)=0</formula>
    </cfRule>
  </conditionalFormatting>
  <conditionalFormatting sqref="NYO48:NYX51 OCJ48:OCL51 NYZ48:NZD51 NYJ48:NYM51 NZL48:OAT51">
    <cfRule type="expression" dxfId="0" priority="2748" stopIfTrue="1">
      <formula>MOD(ROW(),2)=0</formula>
    </cfRule>
  </conditionalFormatting>
  <conditionalFormatting sqref="OAU48:OCI51">
    <cfRule type="expression" dxfId="0" priority="2496" stopIfTrue="1">
      <formula>MOD(ROW(),2)=0</formula>
    </cfRule>
  </conditionalFormatting>
  <conditionalFormatting sqref="OIK48:OIT51 OMF48:OMH51 OIV48:OIZ51 OIF48:OII51 OJH48:OKP51">
    <cfRule type="expression" dxfId="0" priority="2744" stopIfTrue="1">
      <formula>MOD(ROW(),2)=0</formula>
    </cfRule>
  </conditionalFormatting>
  <conditionalFormatting sqref="OKQ48:OME51">
    <cfRule type="expression" dxfId="0" priority="2492" stopIfTrue="1">
      <formula>MOD(ROW(),2)=0</formula>
    </cfRule>
  </conditionalFormatting>
  <conditionalFormatting sqref="OSG48:OSP51 OWB48:OWD51 OSR48:OSV51 OSB48:OSE51 OTD48:OUL51">
    <cfRule type="expression" dxfId="0" priority="2740" stopIfTrue="1">
      <formula>MOD(ROW(),2)=0</formula>
    </cfRule>
  </conditionalFormatting>
  <conditionalFormatting sqref="OUM48:OWA51">
    <cfRule type="expression" dxfId="0" priority="2488" stopIfTrue="1">
      <formula>MOD(ROW(),2)=0</formula>
    </cfRule>
  </conditionalFormatting>
  <conditionalFormatting sqref="PCC48:PCL51 PFX48:PFZ51 PCN48:PCR51 PBX48:PCA51 PCZ48:PEH51">
    <cfRule type="expression" dxfId="0" priority="2736" stopIfTrue="1">
      <formula>MOD(ROW(),2)=0</formula>
    </cfRule>
  </conditionalFormatting>
  <conditionalFormatting sqref="PEI48:PFW51">
    <cfRule type="expression" dxfId="0" priority="2484" stopIfTrue="1">
      <formula>MOD(ROW(),2)=0</formula>
    </cfRule>
  </conditionalFormatting>
  <conditionalFormatting sqref="PLY48:PMH51 PPT48:PPV51 PMJ48:PMN51 PLT48:PLW51 PMV48:POD51">
    <cfRule type="expression" dxfId="0" priority="2732" stopIfTrue="1">
      <formula>MOD(ROW(),2)=0</formula>
    </cfRule>
  </conditionalFormatting>
  <conditionalFormatting sqref="POE48:PPS51">
    <cfRule type="expression" dxfId="0" priority="2480" stopIfTrue="1">
      <formula>MOD(ROW(),2)=0</formula>
    </cfRule>
  </conditionalFormatting>
  <conditionalFormatting sqref="PVU48:PWD51 PZP48:PZR51 PWF48:PWJ51 PVP48:PVS51 PWR48:PXZ51">
    <cfRule type="expression" dxfId="0" priority="2728" stopIfTrue="1">
      <formula>MOD(ROW(),2)=0</formula>
    </cfRule>
  </conditionalFormatting>
  <conditionalFormatting sqref="PYA48:PZO51">
    <cfRule type="expression" dxfId="0" priority="2476" stopIfTrue="1">
      <formula>MOD(ROW(),2)=0</formula>
    </cfRule>
  </conditionalFormatting>
  <conditionalFormatting sqref="QFQ48:QFZ51 QJL48:QJN51 QGB48:QGF51 QFL48:QFO51 QGN48:QHV51">
    <cfRule type="expression" dxfId="0" priority="2724" stopIfTrue="1">
      <formula>MOD(ROW(),2)=0</formula>
    </cfRule>
  </conditionalFormatting>
  <conditionalFormatting sqref="QHW48:QJK51">
    <cfRule type="expression" dxfId="0" priority="2472" stopIfTrue="1">
      <formula>MOD(ROW(),2)=0</formula>
    </cfRule>
  </conditionalFormatting>
  <conditionalFormatting sqref="QPM48:QPV51 QTH48:QTJ51 QPX48:QQB51 QPH48:QPK51 QQJ48:QRR51">
    <cfRule type="expression" dxfId="0" priority="2720" stopIfTrue="1">
      <formula>MOD(ROW(),2)=0</formula>
    </cfRule>
  </conditionalFormatting>
  <conditionalFormatting sqref="QRS48:QTG51">
    <cfRule type="expression" dxfId="0" priority="2468" stopIfTrue="1">
      <formula>MOD(ROW(),2)=0</formula>
    </cfRule>
  </conditionalFormatting>
  <conditionalFormatting sqref="QZI48:QZR51 RDD48:RDF51 QZT48:QZX51 QZD48:QZG51 RAF48:RBN51">
    <cfRule type="expression" dxfId="0" priority="2716" stopIfTrue="1">
      <formula>MOD(ROW(),2)=0</formula>
    </cfRule>
  </conditionalFormatting>
  <conditionalFormatting sqref="RBO48:RDC51">
    <cfRule type="expression" dxfId="0" priority="2464" stopIfTrue="1">
      <formula>MOD(ROW(),2)=0</formula>
    </cfRule>
  </conditionalFormatting>
  <conditionalFormatting sqref="RJE48:RJN51 RMZ48:RNB51 RJP48:RJT51 RIZ48:RJC51 RKB48:RLJ51">
    <cfRule type="expression" dxfId="0" priority="2712" stopIfTrue="1">
      <formula>MOD(ROW(),2)=0</formula>
    </cfRule>
  </conditionalFormatting>
  <conditionalFormatting sqref="RLK48:RMY51">
    <cfRule type="expression" dxfId="0" priority="2460" stopIfTrue="1">
      <formula>MOD(ROW(),2)=0</formula>
    </cfRule>
  </conditionalFormatting>
  <conditionalFormatting sqref="RTA48:RTJ51 RWV48:RWX51 RTL48:RTP51 RSV48:RSY51 RTX48:RVF51">
    <cfRule type="expression" dxfId="0" priority="2708" stopIfTrue="1">
      <formula>MOD(ROW(),2)=0</formula>
    </cfRule>
  </conditionalFormatting>
  <conditionalFormatting sqref="RVG48:RWU51">
    <cfRule type="expression" dxfId="0" priority="2456" stopIfTrue="1">
      <formula>MOD(ROW(),2)=0</formula>
    </cfRule>
  </conditionalFormatting>
  <conditionalFormatting sqref="SCW48:SDF51 SGR48:SGT51 SDH48:SDL51 SCR48:SCU51 SDT48:SFB51">
    <cfRule type="expression" dxfId="0" priority="2704" stopIfTrue="1">
      <formula>MOD(ROW(),2)=0</formula>
    </cfRule>
  </conditionalFormatting>
  <conditionalFormatting sqref="SFC48:SGQ51">
    <cfRule type="expression" dxfId="0" priority="2452" stopIfTrue="1">
      <formula>MOD(ROW(),2)=0</formula>
    </cfRule>
  </conditionalFormatting>
  <conditionalFormatting sqref="SMS48:SNB51 SQN48:SQP51 SND48:SNH51 SMN48:SMQ51 SNP48:SOX51">
    <cfRule type="expression" dxfId="0" priority="2700" stopIfTrue="1">
      <formula>MOD(ROW(),2)=0</formula>
    </cfRule>
  </conditionalFormatting>
  <conditionalFormatting sqref="SOY48:SQM51">
    <cfRule type="expression" dxfId="0" priority="2448" stopIfTrue="1">
      <formula>MOD(ROW(),2)=0</formula>
    </cfRule>
  </conditionalFormatting>
  <conditionalFormatting sqref="SWO48:SWX51 TAJ48:TAL51 SWZ48:SXD51 SWJ48:SWM51 SXL48:SYT51">
    <cfRule type="expression" dxfId="0" priority="2696" stopIfTrue="1">
      <formula>MOD(ROW(),2)=0</formula>
    </cfRule>
  </conditionalFormatting>
  <conditionalFormatting sqref="SYU48:TAI51">
    <cfRule type="expression" dxfId="0" priority="2444" stopIfTrue="1">
      <formula>MOD(ROW(),2)=0</formula>
    </cfRule>
  </conditionalFormatting>
  <conditionalFormatting sqref="TGK48:TGT51 TKF48:TKH51 TGV48:TGZ51 TGF48:TGI51 THH48:TIP51">
    <cfRule type="expression" dxfId="0" priority="2692" stopIfTrue="1">
      <formula>MOD(ROW(),2)=0</formula>
    </cfRule>
  </conditionalFormatting>
  <conditionalFormatting sqref="TIQ48:TKE51">
    <cfRule type="expression" dxfId="0" priority="2440" stopIfTrue="1">
      <formula>MOD(ROW(),2)=0</formula>
    </cfRule>
  </conditionalFormatting>
  <conditionalFormatting sqref="TQG48:TQP51 TUB48:TUD51 TQR48:TQV51 TQB48:TQE51 TRD48:TSL51">
    <cfRule type="expression" dxfId="0" priority="2688" stopIfTrue="1">
      <formula>MOD(ROW(),2)=0</formula>
    </cfRule>
  </conditionalFormatting>
  <conditionalFormatting sqref="TSM48:TUA51">
    <cfRule type="expression" dxfId="0" priority="2436" stopIfTrue="1">
      <formula>MOD(ROW(),2)=0</formula>
    </cfRule>
  </conditionalFormatting>
  <conditionalFormatting sqref="UAC48:UAL51 UDX48:UDZ51 UAN48:UAR51 TZX48:UAA51 UAZ48:UCH51">
    <cfRule type="expression" dxfId="0" priority="2684" stopIfTrue="1">
      <formula>MOD(ROW(),2)=0</formula>
    </cfRule>
  </conditionalFormatting>
  <conditionalFormatting sqref="UCI48:UDW51">
    <cfRule type="expression" dxfId="0" priority="2432" stopIfTrue="1">
      <formula>MOD(ROW(),2)=0</formula>
    </cfRule>
  </conditionalFormatting>
  <conditionalFormatting sqref="UJY48:UKH51 UNT48:UNV51 UKJ48:UKN51 UJT48:UJW51 UKV48:UMD51">
    <cfRule type="expression" dxfId="0" priority="2680" stopIfTrue="1">
      <formula>MOD(ROW(),2)=0</formula>
    </cfRule>
  </conditionalFormatting>
  <conditionalFormatting sqref="UME48:UNS51">
    <cfRule type="expression" dxfId="0" priority="2428" stopIfTrue="1">
      <formula>MOD(ROW(),2)=0</formula>
    </cfRule>
  </conditionalFormatting>
  <conditionalFormatting sqref="UTU48:UUD51 UXP48:UXR51 UUF48:UUJ51 UTP48:UTS51 UUR48:UVZ51">
    <cfRule type="expression" dxfId="0" priority="2676" stopIfTrue="1">
      <formula>MOD(ROW(),2)=0</formula>
    </cfRule>
  </conditionalFormatting>
  <conditionalFormatting sqref="UWA48:UXO51">
    <cfRule type="expression" dxfId="0" priority="2424" stopIfTrue="1">
      <formula>MOD(ROW(),2)=0</formula>
    </cfRule>
  </conditionalFormatting>
  <conditionalFormatting sqref="VDQ48:VDZ51 VHL48:VHN51 VEB48:VEF51 VDL48:VDO51 VEN48:VFV51">
    <cfRule type="expression" dxfId="0" priority="2672" stopIfTrue="1">
      <formula>MOD(ROW(),2)=0</formula>
    </cfRule>
  </conditionalFormatting>
  <conditionalFormatting sqref="VFW48:VHK51">
    <cfRule type="expression" dxfId="0" priority="2420" stopIfTrue="1">
      <formula>MOD(ROW(),2)=0</formula>
    </cfRule>
  </conditionalFormatting>
  <conditionalFormatting sqref="VNM48:VNV51 VRH48:VRJ51 VNX48:VOB51 VNH48:VNK51 VOJ48:VPR51">
    <cfRule type="expression" dxfId="0" priority="2668" stopIfTrue="1">
      <formula>MOD(ROW(),2)=0</formula>
    </cfRule>
  </conditionalFormatting>
  <conditionalFormatting sqref="VPS48:VRG51">
    <cfRule type="expression" dxfId="0" priority="2416" stopIfTrue="1">
      <formula>MOD(ROW(),2)=0</formula>
    </cfRule>
  </conditionalFormatting>
  <conditionalFormatting sqref="VXI48:VXR51 WBD48:WBF51 VXT48:VXX51 VXD48:VXG51 VYF48:VZN51">
    <cfRule type="expression" dxfId="0" priority="2664" stopIfTrue="1">
      <formula>MOD(ROW(),2)=0</formula>
    </cfRule>
  </conditionalFormatting>
  <conditionalFormatting sqref="VZO48:WBC51">
    <cfRule type="expression" dxfId="0" priority="2412" stopIfTrue="1">
      <formula>MOD(ROW(),2)=0</formula>
    </cfRule>
  </conditionalFormatting>
  <conditionalFormatting sqref="WHE48:WHN51 WKZ48:WLB51 WHP48:WHT51 WGZ48:WHC51 WIB48:WJJ51">
    <cfRule type="expression" dxfId="0" priority="2660" stopIfTrue="1">
      <formula>MOD(ROW(),2)=0</formula>
    </cfRule>
  </conditionalFormatting>
  <conditionalFormatting sqref="WJK48:WKY51">
    <cfRule type="expression" dxfId="0" priority="2408" stopIfTrue="1">
      <formula>MOD(ROW(),2)=0</formula>
    </cfRule>
  </conditionalFormatting>
  <conditionalFormatting sqref="WRA48:WRJ51 WUV48:WUX51 WRL48:WRP51 WQV48:WQY51 WRX48:WTF51">
    <cfRule type="expression" dxfId="0" priority="2656" stopIfTrue="1">
      <formula>MOD(ROW(),2)=0</formula>
    </cfRule>
  </conditionalFormatting>
  <conditionalFormatting sqref="WTG48:WUU51">
    <cfRule type="expression" dxfId="0" priority="2404" stopIfTrue="1">
      <formula>MOD(ROW(),2)=0</formula>
    </cfRule>
  </conditionalFormatting>
  <conditionalFormatting sqref="F54 A56 A54:B54">
    <cfRule type="expression" dxfId="0" priority="834" stopIfTrue="1">
      <formula>MOD(ROW(),2)=0</formula>
    </cfRule>
  </conditionalFormatting>
  <conditionalFormatting sqref="EO54:EX54 EZ54:FD54 FL54:GT54 EJ54:EM54 IJ54:IL54">
    <cfRule type="expression" dxfId="0" priority="832" stopIfTrue="1">
      <formula>MOD(ROW(),2)=0</formula>
    </cfRule>
  </conditionalFormatting>
  <conditionalFormatting sqref="OK54:OT54 OV54:OZ54 PH54:QP54 OF54:OI54 SF54:SH54">
    <cfRule type="expression" dxfId="0" priority="830" stopIfTrue="1">
      <formula>MOD(ROW(),2)=0</formula>
    </cfRule>
  </conditionalFormatting>
  <conditionalFormatting sqref="YG54:YP54 YR54:YV54 ZD54:AAL54 YB54:YE54 ACB54:ACD54">
    <cfRule type="expression" dxfId="0" priority="828" stopIfTrue="1">
      <formula>MOD(ROW(),2)=0</formula>
    </cfRule>
  </conditionalFormatting>
  <conditionalFormatting sqref="AIC54:AIL54 AIN54:AIR54 AIZ54:AKH54 AHX54:AIA54 ALX54:ALZ54">
    <cfRule type="expression" dxfId="0" priority="826" stopIfTrue="1">
      <formula>MOD(ROW(),2)=0</formula>
    </cfRule>
  </conditionalFormatting>
  <conditionalFormatting sqref="ARY54:ASH54 ASJ54:ASN54 ASV54:AUD54 ART54:ARW54 AVT54:AVV54">
    <cfRule type="expression" dxfId="0" priority="824" stopIfTrue="1">
      <formula>MOD(ROW(),2)=0</formula>
    </cfRule>
  </conditionalFormatting>
  <conditionalFormatting sqref="BBU54:BCD54 BCF54:BCJ54 BCR54:BDZ54 BBP54:BBS54 BFP54:BFR54">
    <cfRule type="expression" dxfId="0" priority="822" stopIfTrue="1">
      <formula>MOD(ROW(),2)=0</formula>
    </cfRule>
  </conditionalFormatting>
  <conditionalFormatting sqref="BLQ54:BLZ54 BMB54:BMF54 BMN54:BNV54 BLL54:BLO54 BPL54:BPN54">
    <cfRule type="expression" dxfId="0" priority="820" stopIfTrue="1">
      <formula>MOD(ROW(),2)=0</formula>
    </cfRule>
  </conditionalFormatting>
  <conditionalFormatting sqref="BVM54:BVV54 BVX54:BWB54 BWJ54:BXR54 BVH54:BVK54 BZH54:BZJ54">
    <cfRule type="expression" dxfId="0" priority="818" stopIfTrue="1">
      <formula>MOD(ROW(),2)=0</formula>
    </cfRule>
  </conditionalFormatting>
  <conditionalFormatting sqref="CFI54:CFR54 CFT54:CFX54 CGF54:CHN54 CFD54:CFG54 CJD54:CJF54">
    <cfRule type="expression" dxfId="0" priority="816" stopIfTrue="1">
      <formula>MOD(ROW(),2)=0</formula>
    </cfRule>
  </conditionalFormatting>
  <conditionalFormatting sqref="CPE54:CPN54 CPP54:CPT54 CQB54:CRJ54 COZ54:CPC54 CSZ54:CTB54">
    <cfRule type="expression" dxfId="0" priority="814" stopIfTrue="1">
      <formula>MOD(ROW(),2)=0</formula>
    </cfRule>
  </conditionalFormatting>
  <conditionalFormatting sqref="CZA54:CZJ54 CZL54:CZP54 CZX54:DBF54 CYV54:CYY54 DCV54:DCX54">
    <cfRule type="expression" dxfId="0" priority="812" stopIfTrue="1">
      <formula>MOD(ROW(),2)=0</formula>
    </cfRule>
  </conditionalFormatting>
  <conditionalFormatting sqref="DIW54:DJF54 DJH54:DJL54 DJT54:DLB54 DIR54:DIU54 DMR54:DMT54">
    <cfRule type="expression" dxfId="0" priority="810" stopIfTrue="1">
      <formula>MOD(ROW(),2)=0</formula>
    </cfRule>
  </conditionalFormatting>
  <conditionalFormatting sqref="DSS54:DTB54 DTD54:DTH54 DTP54:DUX54 DSN54:DSQ54 DWN54:DWP54">
    <cfRule type="expression" dxfId="0" priority="808" stopIfTrue="1">
      <formula>MOD(ROW(),2)=0</formula>
    </cfRule>
  </conditionalFormatting>
  <conditionalFormatting sqref="ECO54:ECX54 ECZ54:EDD54 EDL54:EET54 ECJ54:ECM54 EGJ54:EGL54">
    <cfRule type="expression" dxfId="0" priority="806" stopIfTrue="1">
      <formula>MOD(ROW(),2)=0</formula>
    </cfRule>
  </conditionalFormatting>
  <conditionalFormatting sqref="EMK54:EMT54 EMV54:EMZ54 ENH54:EOP54 EMF54:EMI54 EQF54:EQH54">
    <cfRule type="expression" dxfId="0" priority="804" stopIfTrue="1">
      <formula>MOD(ROW(),2)=0</formula>
    </cfRule>
  </conditionalFormatting>
  <conditionalFormatting sqref="EWG54:EWP54 EWR54:EWV54 EXD54:EYL54 EWB54:EWE54 FAB54:FAD54">
    <cfRule type="expression" dxfId="0" priority="802" stopIfTrue="1">
      <formula>MOD(ROW(),2)=0</formula>
    </cfRule>
  </conditionalFormatting>
  <conditionalFormatting sqref="FGC54:FGL54 FGN54:FGR54 FGZ54:FIH54 FFX54:FGA54 FJX54:FJZ54">
    <cfRule type="expression" dxfId="0" priority="800" stopIfTrue="1">
      <formula>MOD(ROW(),2)=0</formula>
    </cfRule>
  </conditionalFormatting>
  <conditionalFormatting sqref="FPY54:FQH54 FQJ54:FQN54 FQV54:FSD54 FPT54:FPW54 FTT54:FTV54">
    <cfRule type="expression" dxfId="0" priority="798" stopIfTrue="1">
      <formula>MOD(ROW(),2)=0</formula>
    </cfRule>
  </conditionalFormatting>
  <conditionalFormatting sqref="FZU54:GAD54 GAF54:GAJ54 GAR54:GBZ54 FZP54:FZS54 GDP54:GDR54">
    <cfRule type="expression" dxfId="0" priority="796" stopIfTrue="1">
      <formula>MOD(ROW(),2)=0</formula>
    </cfRule>
  </conditionalFormatting>
  <conditionalFormatting sqref="GJQ54:GJZ54 GKB54:GKF54 GKN54:GLV54 GJL54:GJO54 GNL54:GNN54">
    <cfRule type="expression" dxfId="0" priority="794" stopIfTrue="1">
      <formula>MOD(ROW(),2)=0</formula>
    </cfRule>
  </conditionalFormatting>
  <conditionalFormatting sqref="GTM54:GTV54 GTX54:GUB54 GUJ54:GVR54 GTH54:GTK54 GXH54:GXJ54">
    <cfRule type="expression" dxfId="0" priority="792" stopIfTrue="1">
      <formula>MOD(ROW(),2)=0</formula>
    </cfRule>
  </conditionalFormatting>
  <conditionalFormatting sqref="HDI54:HDR54 HDT54:HDX54 HEF54:HFN54 HDD54:HDG54 HHD54:HHF54">
    <cfRule type="expression" dxfId="0" priority="790" stopIfTrue="1">
      <formula>MOD(ROW(),2)=0</formula>
    </cfRule>
  </conditionalFormatting>
  <conditionalFormatting sqref="HNE54:HNN54 HNP54:HNT54 HOB54:HPJ54 HMZ54:HNC54 HQZ54:HRB54">
    <cfRule type="expression" dxfId="0" priority="788" stopIfTrue="1">
      <formula>MOD(ROW(),2)=0</formula>
    </cfRule>
  </conditionalFormatting>
  <conditionalFormatting sqref="HXA54:HXJ54 HXL54:HXP54 HXX54:HZF54 HWV54:HWY54 IAV54:IAX54">
    <cfRule type="expression" dxfId="0" priority="786" stopIfTrue="1">
      <formula>MOD(ROW(),2)=0</formula>
    </cfRule>
  </conditionalFormatting>
  <conditionalFormatting sqref="IGW54:IHF54 IHH54:IHL54 IHT54:IJB54 IGR54:IGU54 IKR54:IKT54">
    <cfRule type="expression" dxfId="0" priority="784" stopIfTrue="1">
      <formula>MOD(ROW(),2)=0</formula>
    </cfRule>
  </conditionalFormatting>
  <conditionalFormatting sqref="IQS54:IRB54 IRD54:IRH54 IRP54:ISX54 IQN54:IQQ54 IUN54:IUP54">
    <cfRule type="expression" dxfId="0" priority="782" stopIfTrue="1">
      <formula>MOD(ROW(),2)=0</formula>
    </cfRule>
  </conditionalFormatting>
  <conditionalFormatting sqref="JAO54:JAX54 JAZ54:JBD54 JBL54:JCT54 JAJ54:JAM54 JEJ54:JEL54">
    <cfRule type="expression" dxfId="0" priority="780" stopIfTrue="1">
      <formula>MOD(ROW(),2)=0</formula>
    </cfRule>
  </conditionalFormatting>
  <conditionalFormatting sqref="JKK54:JKT54 JKV54:JKZ54 JLH54:JMP54 JKF54:JKI54 JOF54:JOH54">
    <cfRule type="expression" dxfId="0" priority="778" stopIfTrue="1">
      <formula>MOD(ROW(),2)=0</formula>
    </cfRule>
  </conditionalFormatting>
  <conditionalFormatting sqref="JUG54:JUP54 JUR54:JUV54 JVD54:JWL54 JUB54:JUE54 JYB54:JYD54">
    <cfRule type="expression" dxfId="0" priority="776" stopIfTrue="1">
      <formula>MOD(ROW(),2)=0</formula>
    </cfRule>
  </conditionalFormatting>
  <conditionalFormatting sqref="KEC54:KEL54 KEN54:KER54 KEZ54:KGH54 KDX54:KEA54 KHX54:KHZ54">
    <cfRule type="expression" dxfId="0" priority="774" stopIfTrue="1">
      <formula>MOD(ROW(),2)=0</formula>
    </cfRule>
  </conditionalFormatting>
  <conditionalFormatting sqref="KNY54:KOH54 KOJ54:KON54 KOV54:KQD54 KNT54:KNW54 KRT54:KRV54">
    <cfRule type="expression" dxfId="0" priority="772" stopIfTrue="1">
      <formula>MOD(ROW(),2)=0</formula>
    </cfRule>
  </conditionalFormatting>
  <conditionalFormatting sqref="KXU54:KYD54 KYF54:KYJ54 KYR54:KZZ54 KXP54:KXS54 LBP54:LBR54">
    <cfRule type="expression" dxfId="0" priority="770" stopIfTrue="1">
      <formula>MOD(ROW(),2)=0</formula>
    </cfRule>
  </conditionalFormatting>
  <conditionalFormatting sqref="LHQ54:LHZ54 LIB54:LIF54 LIN54:LJV54 LHL54:LHO54 LLL54:LLN54">
    <cfRule type="expression" dxfId="0" priority="768" stopIfTrue="1">
      <formula>MOD(ROW(),2)=0</formula>
    </cfRule>
  </conditionalFormatting>
  <conditionalFormatting sqref="LRM54:LRV54 LRX54:LSB54 LSJ54:LTR54 LRH54:LRK54 LVH54:LVJ54">
    <cfRule type="expression" dxfId="0" priority="766" stopIfTrue="1">
      <formula>MOD(ROW(),2)=0</formula>
    </cfRule>
  </conditionalFormatting>
  <conditionalFormatting sqref="MBI54:MBR54 MBT54:MBX54 MCF54:MDN54 MBD54:MBG54 MFD54:MFF54">
    <cfRule type="expression" dxfId="0" priority="764" stopIfTrue="1">
      <formula>MOD(ROW(),2)=0</formula>
    </cfRule>
  </conditionalFormatting>
  <conditionalFormatting sqref="MLE54:MLN54 MLP54:MLT54 MMB54:MNJ54 MKZ54:MLC54 MOZ54:MPB54">
    <cfRule type="expression" dxfId="0" priority="762" stopIfTrue="1">
      <formula>MOD(ROW(),2)=0</formula>
    </cfRule>
  </conditionalFormatting>
  <conditionalFormatting sqref="MVA54:MVJ54 MVL54:MVP54 MVX54:MXF54 MUV54:MUY54 MYV54:MYX54">
    <cfRule type="expression" dxfId="0" priority="760" stopIfTrue="1">
      <formula>MOD(ROW(),2)=0</formula>
    </cfRule>
  </conditionalFormatting>
  <conditionalFormatting sqref="NEW54:NFF54 NFH54:NFL54 NFT54:NHB54 NER54:NEU54 NIR54:NIT54">
    <cfRule type="expression" dxfId="0" priority="758" stopIfTrue="1">
      <formula>MOD(ROW(),2)=0</formula>
    </cfRule>
  </conditionalFormatting>
  <conditionalFormatting sqref="NOS54:NPB54 NPD54:NPH54 NPP54:NQX54 NON54:NOQ54 NSN54:NSP54">
    <cfRule type="expression" dxfId="0" priority="756" stopIfTrue="1">
      <formula>MOD(ROW(),2)=0</formula>
    </cfRule>
  </conditionalFormatting>
  <conditionalFormatting sqref="NYO54:NYX54 NYZ54:NZD54 NZL54:OAT54 NYJ54:NYM54 OCJ54:OCL54">
    <cfRule type="expression" dxfId="0" priority="754" stopIfTrue="1">
      <formula>MOD(ROW(),2)=0</formula>
    </cfRule>
  </conditionalFormatting>
  <conditionalFormatting sqref="OIK54:OIT54 OIV54:OIZ54 OJH54:OKP54 OIF54:OII54 OMF54:OMH54">
    <cfRule type="expression" dxfId="0" priority="752" stopIfTrue="1">
      <formula>MOD(ROW(),2)=0</formula>
    </cfRule>
  </conditionalFormatting>
  <conditionalFormatting sqref="OSG54:OSP54 OSR54:OSV54 OTD54:OUL54 OSB54:OSE54 OWB54:OWD54">
    <cfRule type="expression" dxfId="0" priority="750" stopIfTrue="1">
      <formula>MOD(ROW(),2)=0</formula>
    </cfRule>
  </conditionalFormatting>
  <conditionalFormatting sqref="PCC54:PCL54 PCN54:PCR54 PCZ54:PEH54 PBX54:PCA54 PFX54:PFZ54">
    <cfRule type="expression" dxfId="0" priority="748" stopIfTrue="1">
      <formula>MOD(ROW(),2)=0</formula>
    </cfRule>
  </conditionalFormatting>
  <conditionalFormatting sqref="PLY54:PMH54 PMJ54:PMN54 PMV54:POD54 PLT54:PLW54 PPT54:PPV54">
    <cfRule type="expression" dxfId="0" priority="746" stopIfTrue="1">
      <formula>MOD(ROW(),2)=0</formula>
    </cfRule>
  </conditionalFormatting>
  <conditionalFormatting sqref="PVU54:PWD54 PWF54:PWJ54 PWR54:PXZ54 PVP54:PVS54 PZP54:PZR54">
    <cfRule type="expression" dxfId="0" priority="744" stopIfTrue="1">
      <formula>MOD(ROW(),2)=0</formula>
    </cfRule>
  </conditionalFormatting>
  <conditionalFormatting sqref="QFQ54:QFZ54 QGB54:QGF54 QGN54:QHV54 QFL54:QFO54 QJL54:QJN54">
    <cfRule type="expression" dxfId="0" priority="742" stopIfTrue="1">
      <formula>MOD(ROW(),2)=0</formula>
    </cfRule>
  </conditionalFormatting>
  <conditionalFormatting sqref="QPM54:QPV54 QPX54:QQB54 QQJ54:QRR54 QPH54:QPK54 QTH54:QTJ54">
    <cfRule type="expression" dxfId="0" priority="740" stopIfTrue="1">
      <formula>MOD(ROW(),2)=0</formula>
    </cfRule>
  </conditionalFormatting>
  <conditionalFormatting sqref="QZI54:QZR54 QZT54:QZX54 RAF54:RBN54 QZD54:QZG54 RDD54:RDF54">
    <cfRule type="expression" dxfId="0" priority="738" stopIfTrue="1">
      <formula>MOD(ROW(),2)=0</formula>
    </cfRule>
  </conditionalFormatting>
  <conditionalFormatting sqref="RJE54:RJN54 RJP54:RJT54 RKB54:RLJ54 RIZ54:RJC54 RMZ54:RNB54">
    <cfRule type="expression" dxfId="0" priority="736" stopIfTrue="1">
      <formula>MOD(ROW(),2)=0</formula>
    </cfRule>
  </conditionalFormatting>
  <conditionalFormatting sqref="RTA54:RTJ54 RTL54:RTP54 RTX54:RVF54 RSV54:RSY54 RWV54:RWX54">
    <cfRule type="expression" dxfId="0" priority="734" stopIfTrue="1">
      <formula>MOD(ROW(),2)=0</formula>
    </cfRule>
  </conditionalFormatting>
  <conditionalFormatting sqref="SCW54:SDF54 SDH54:SDL54 SDT54:SFB54 SCR54:SCU54 SGR54:SGT54">
    <cfRule type="expression" dxfId="0" priority="732" stopIfTrue="1">
      <formula>MOD(ROW(),2)=0</formula>
    </cfRule>
  </conditionalFormatting>
  <conditionalFormatting sqref="SMS54:SNB54 SND54:SNH54 SNP54:SOX54 SMN54:SMQ54 SQN54:SQP54">
    <cfRule type="expression" dxfId="0" priority="730" stopIfTrue="1">
      <formula>MOD(ROW(),2)=0</formula>
    </cfRule>
  </conditionalFormatting>
  <conditionalFormatting sqref="SWO54:SWX54 SWZ54:SXD54 SXL54:SYT54 SWJ54:SWM54 TAJ54:TAL54">
    <cfRule type="expression" dxfId="0" priority="728" stopIfTrue="1">
      <formula>MOD(ROW(),2)=0</formula>
    </cfRule>
  </conditionalFormatting>
  <conditionalFormatting sqref="TGK54:TGT54 TGV54:TGZ54 THH54:TIP54 TGF54:TGI54 TKF54:TKH54">
    <cfRule type="expression" dxfId="0" priority="726" stopIfTrue="1">
      <formula>MOD(ROW(),2)=0</formula>
    </cfRule>
  </conditionalFormatting>
  <conditionalFormatting sqref="TQG54:TQP54 TQR54:TQV54 TRD54:TSL54 TQB54:TQE54 TUB54:TUD54">
    <cfRule type="expression" dxfId="0" priority="724" stopIfTrue="1">
      <formula>MOD(ROW(),2)=0</formula>
    </cfRule>
  </conditionalFormatting>
  <conditionalFormatting sqref="UAC54:UAL54 UAN54:UAR54 UAZ54:UCH54 TZX54:UAA54 UDX54:UDZ54">
    <cfRule type="expression" dxfId="0" priority="722" stopIfTrue="1">
      <formula>MOD(ROW(),2)=0</formula>
    </cfRule>
  </conditionalFormatting>
  <conditionalFormatting sqref="UJY54:UKH54 UKJ54:UKN54 UKV54:UMD54 UJT54:UJW54 UNT54:UNV54">
    <cfRule type="expression" dxfId="0" priority="720" stopIfTrue="1">
      <formula>MOD(ROW(),2)=0</formula>
    </cfRule>
  </conditionalFormatting>
  <conditionalFormatting sqref="UTU54:UUD54 UUF54:UUJ54 UUR54:UVZ54 UTP54:UTS54 UXP54:UXR54">
    <cfRule type="expression" dxfId="0" priority="718" stopIfTrue="1">
      <formula>MOD(ROW(),2)=0</formula>
    </cfRule>
  </conditionalFormatting>
  <conditionalFormatting sqref="VDQ54:VDZ54 VEB54:VEF54 VEN54:VFV54 VDL54:VDO54 VHL54:VHN54">
    <cfRule type="expression" dxfId="0" priority="716" stopIfTrue="1">
      <formula>MOD(ROW(),2)=0</formula>
    </cfRule>
  </conditionalFormatting>
  <conditionalFormatting sqref="VNM54:VNV54 VNX54:VOB54 VOJ54:VPR54 VNH54:VNK54 VRH54:VRJ54">
    <cfRule type="expression" dxfId="0" priority="714" stopIfTrue="1">
      <formula>MOD(ROW(),2)=0</formula>
    </cfRule>
  </conditionalFormatting>
  <conditionalFormatting sqref="VXI54:VXR54 VXT54:VXX54 VYF54:VZN54 VXD54:VXG54 WBD54:WBF54">
    <cfRule type="expression" dxfId="0" priority="712" stopIfTrue="1">
      <formula>MOD(ROW(),2)=0</formula>
    </cfRule>
  </conditionalFormatting>
  <conditionalFormatting sqref="WHE54:WHN54 WHP54:WHT54 WIB54:WJJ54 WGZ54:WHC54 WKZ54:WLB54">
    <cfRule type="expression" dxfId="0" priority="710" stopIfTrue="1">
      <formula>MOD(ROW(),2)=0</formula>
    </cfRule>
  </conditionalFormatting>
  <conditionalFormatting sqref="WRA54:WRJ54 WRL54:WRP54 WRX54:WTF54 WQV54:WQY54 WUV54:WUX54">
    <cfRule type="expression" dxfId="0" priority="708" stopIfTrue="1">
      <formula>MOD(ROW(),2)=0</formula>
    </cfRule>
  </conditionalFormatting>
  <conditionalFormatting sqref="F55 A55:B55 D55:D56">
    <cfRule type="expression" dxfId="0" priority="833" stopIfTrue="1">
      <formula>MOD(ROW(),2)=0</formula>
    </cfRule>
  </conditionalFormatting>
  <conditionalFormatting sqref="J55:K56">
    <cfRule type="expression" dxfId="0" priority="321" stopIfTrue="1">
      <formula>MOD(ROW(),2)=0</formula>
    </cfRule>
  </conditionalFormatting>
  <conditionalFormatting sqref="EO55:EX55 EZ55:FD55 FL55:GT55 EJ55:EM55 IJ55:IL55">
    <cfRule type="expression" dxfId="0" priority="831" stopIfTrue="1">
      <formula>MOD(ROW(),2)=0</formula>
    </cfRule>
  </conditionalFormatting>
  <conditionalFormatting sqref="OK55:OT55 OV55:OZ55 PH55:QP55 OF55:OI55 SF55:SH55">
    <cfRule type="expression" dxfId="0" priority="829" stopIfTrue="1">
      <formula>MOD(ROW(),2)=0</formula>
    </cfRule>
  </conditionalFormatting>
  <conditionalFormatting sqref="YG55:YP55 YR55:YV55 ZD55:AAL55 YB55:YE55 ACB55:ACD55">
    <cfRule type="expression" dxfId="0" priority="827" stopIfTrue="1">
      <formula>MOD(ROW(),2)=0</formula>
    </cfRule>
  </conditionalFormatting>
  <conditionalFormatting sqref="AIC55:AIL55 AIN55:AIR55 AIZ55:AKH55 AHX55:AIA55 ALX55:ALZ55">
    <cfRule type="expression" dxfId="0" priority="825" stopIfTrue="1">
      <formula>MOD(ROW(),2)=0</formula>
    </cfRule>
  </conditionalFormatting>
  <conditionalFormatting sqref="ARY55:ASH55 ASJ55:ASN55 ASV55:AUD55 ART55:ARW55 AVT55:AVV55">
    <cfRule type="expression" dxfId="0" priority="823" stopIfTrue="1">
      <formula>MOD(ROW(),2)=0</formula>
    </cfRule>
  </conditionalFormatting>
  <conditionalFormatting sqref="BBU55:BCD55 BCF55:BCJ55 BCR55:BDZ55 BBP55:BBS55 BFP55:BFR55">
    <cfRule type="expression" dxfId="0" priority="821" stopIfTrue="1">
      <formula>MOD(ROW(),2)=0</formula>
    </cfRule>
  </conditionalFormatting>
  <conditionalFormatting sqref="BLQ55:BLZ55 BMB55:BMF55 BMN55:BNV55 BLL55:BLO55 BPL55:BPN55">
    <cfRule type="expression" dxfId="0" priority="819" stopIfTrue="1">
      <formula>MOD(ROW(),2)=0</formula>
    </cfRule>
  </conditionalFormatting>
  <conditionalFormatting sqref="BVM55:BVV55 BVX55:BWB55 BWJ55:BXR55 BVH55:BVK55 BZH55:BZJ55">
    <cfRule type="expression" dxfId="0" priority="817" stopIfTrue="1">
      <formula>MOD(ROW(),2)=0</formula>
    </cfRule>
  </conditionalFormatting>
  <conditionalFormatting sqref="CFI55:CFR55 CFT55:CFX55 CGF55:CHN55 CFD55:CFG55 CJD55:CJF55">
    <cfRule type="expression" dxfId="0" priority="815" stopIfTrue="1">
      <formula>MOD(ROW(),2)=0</formula>
    </cfRule>
  </conditionalFormatting>
  <conditionalFormatting sqref="CPE55:CPN55 CPP55:CPT55 CQB55:CRJ55 COZ55:CPC55 CSZ55:CTB55">
    <cfRule type="expression" dxfId="0" priority="813" stopIfTrue="1">
      <formula>MOD(ROW(),2)=0</formula>
    </cfRule>
  </conditionalFormatting>
  <conditionalFormatting sqref="CZA55:CZJ55 CZL55:CZP55 CZX55:DBF55 CYV55:CYY55 DCV55:DCX55">
    <cfRule type="expression" dxfId="0" priority="811" stopIfTrue="1">
      <formula>MOD(ROW(),2)=0</formula>
    </cfRule>
  </conditionalFormatting>
  <conditionalFormatting sqref="DIW55:DJF55 DJH55:DJL55 DJT55:DLB55 DIR55:DIU55 DMR55:DMT55">
    <cfRule type="expression" dxfId="0" priority="809" stopIfTrue="1">
      <formula>MOD(ROW(),2)=0</formula>
    </cfRule>
  </conditionalFormatting>
  <conditionalFormatting sqref="DSS55:DTB55 DTD55:DTH55 DTP55:DUX55 DSN55:DSQ55 DWN55:DWP55">
    <cfRule type="expression" dxfId="0" priority="807" stopIfTrue="1">
      <formula>MOD(ROW(),2)=0</formula>
    </cfRule>
  </conditionalFormatting>
  <conditionalFormatting sqref="ECO55:ECX55 ECZ55:EDD55 EDL55:EET55 ECJ55:ECM55 EGJ55:EGL55">
    <cfRule type="expression" dxfId="0" priority="805" stopIfTrue="1">
      <formula>MOD(ROW(),2)=0</formula>
    </cfRule>
  </conditionalFormatting>
  <conditionalFormatting sqref="EMK55:EMT55 EMV55:EMZ55 ENH55:EOP55 EMF55:EMI55 EQF55:EQH55">
    <cfRule type="expression" dxfId="0" priority="803" stopIfTrue="1">
      <formula>MOD(ROW(),2)=0</formula>
    </cfRule>
  </conditionalFormatting>
  <conditionalFormatting sqref="EWG55:EWP55 EWR55:EWV55 EXD55:EYL55 EWB55:EWE55 FAB55:FAD55">
    <cfRule type="expression" dxfId="0" priority="801" stopIfTrue="1">
      <formula>MOD(ROW(),2)=0</formula>
    </cfRule>
  </conditionalFormatting>
  <conditionalFormatting sqref="FGC55:FGL55 FGN55:FGR55 FGZ55:FIH55 FFX55:FGA55 FJX55:FJZ55">
    <cfRule type="expression" dxfId="0" priority="799" stopIfTrue="1">
      <formula>MOD(ROW(),2)=0</formula>
    </cfRule>
  </conditionalFormatting>
  <conditionalFormatting sqref="FPY55:FQH55 FQJ55:FQN55 FQV55:FSD55 FPT55:FPW55 FTT55:FTV55">
    <cfRule type="expression" dxfId="0" priority="797" stopIfTrue="1">
      <formula>MOD(ROW(),2)=0</formula>
    </cfRule>
  </conditionalFormatting>
  <conditionalFormatting sqref="FZU55:GAD55 GAF55:GAJ55 GAR55:GBZ55 FZP55:FZS55 GDP55:GDR55">
    <cfRule type="expression" dxfId="0" priority="795" stopIfTrue="1">
      <formula>MOD(ROW(),2)=0</formula>
    </cfRule>
  </conditionalFormatting>
  <conditionalFormatting sqref="GJQ55:GJZ55 GKB55:GKF55 GKN55:GLV55 GJL55:GJO55 GNL55:GNN55">
    <cfRule type="expression" dxfId="0" priority="793" stopIfTrue="1">
      <formula>MOD(ROW(),2)=0</formula>
    </cfRule>
  </conditionalFormatting>
  <conditionalFormatting sqref="GTM55:GTV55 GTX55:GUB55 GUJ55:GVR55 GTH55:GTK55 GXH55:GXJ55">
    <cfRule type="expression" dxfId="0" priority="791" stopIfTrue="1">
      <formula>MOD(ROW(),2)=0</formula>
    </cfRule>
  </conditionalFormatting>
  <conditionalFormatting sqref="HDI55:HDR55 HDT55:HDX55 HEF55:HFN55 HDD55:HDG55 HHD55:HHF55">
    <cfRule type="expression" dxfId="0" priority="789" stopIfTrue="1">
      <formula>MOD(ROW(),2)=0</formula>
    </cfRule>
  </conditionalFormatting>
  <conditionalFormatting sqref="HNE55:HNN55 HNP55:HNT55 HOB55:HPJ55 HMZ55:HNC55 HQZ55:HRB55">
    <cfRule type="expression" dxfId="0" priority="787" stopIfTrue="1">
      <formula>MOD(ROW(),2)=0</formula>
    </cfRule>
  </conditionalFormatting>
  <conditionalFormatting sqref="HXA55:HXJ55 HXL55:HXP55 HXX55:HZF55 HWV55:HWY55 IAV55:IAX55">
    <cfRule type="expression" dxfId="0" priority="785" stopIfTrue="1">
      <formula>MOD(ROW(),2)=0</formula>
    </cfRule>
  </conditionalFormatting>
  <conditionalFormatting sqref="IGW55:IHF55 IHH55:IHL55 IHT55:IJB55 IGR55:IGU55 IKR55:IKT55">
    <cfRule type="expression" dxfId="0" priority="783" stopIfTrue="1">
      <formula>MOD(ROW(),2)=0</formula>
    </cfRule>
  </conditionalFormatting>
  <conditionalFormatting sqref="IQS55:IRB55 IRD55:IRH55 IRP55:ISX55 IQN55:IQQ55 IUN55:IUP55">
    <cfRule type="expression" dxfId="0" priority="781" stopIfTrue="1">
      <formula>MOD(ROW(),2)=0</formula>
    </cfRule>
  </conditionalFormatting>
  <conditionalFormatting sqref="JAO55:JAX55 JAZ55:JBD55 JBL55:JCT55 JAJ55:JAM55 JEJ55:JEL55">
    <cfRule type="expression" dxfId="0" priority="779" stopIfTrue="1">
      <formula>MOD(ROW(),2)=0</formula>
    </cfRule>
  </conditionalFormatting>
  <conditionalFormatting sqref="JKK55:JKT55 JKV55:JKZ55 JLH55:JMP55 JKF55:JKI55 JOF55:JOH55">
    <cfRule type="expression" dxfId="0" priority="777" stopIfTrue="1">
      <formula>MOD(ROW(),2)=0</formula>
    </cfRule>
  </conditionalFormatting>
  <conditionalFormatting sqref="JUG55:JUP55 JUR55:JUV55 JVD55:JWL55 JUB55:JUE55 JYB55:JYD55">
    <cfRule type="expression" dxfId="0" priority="775" stopIfTrue="1">
      <formula>MOD(ROW(),2)=0</formula>
    </cfRule>
  </conditionalFormatting>
  <conditionalFormatting sqref="KEC55:KEL55 KEN55:KER55 KEZ55:KGH55 KDX55:KEA55 KHX55:KHZ55">
    <cfRule type="expression" dxfId="0" priority="773" stopIfTrue="1">
      <formula>MOD(ROW(),2)=0</formula>
    </cfRule>
  </conditionalFormatting>
  <conditionalFormatting sqref="KNY55:KOH55 KOJ55:KON55 KOV55:KQD55 KNT55:KNW55 KRT55:KRV55">
    <cfRule type="expression" dxfId="0" priority="771" stopIfTrue="1">
      <formula>MOD(ROW(),2)=0</formula>
    </cfRule>
  </conditionalFormatting>
  <conditionalFormatting sqref="KXU55:KYD55 KYF55:KYJ55 KYR55:KZZ55 KXP55:KXS55 LBP55:LBR55">
    <cfRule type="expression" dxfId="0" priority="769" stopIfTrue="1">
      <formula>MOD(ROW(),2)=0</formula>
    </cfRule>
  </conditionalFormatting>
  <conditionalFormatting sqref="LHQ55:LHZ55 LIB55:LIF55 LIN55:LJV55 LHL55:LHO55 LLL55:LLN55">
    <cfRule type="expression" dxfId="0" priority="767" stopIfTrue="1">
      <formula>MOD(ROW(),2)=0</formula>
    </cfRule>
  </conditionalFormatting>
  <conditionalFormatting sqref="LRM55:LRV55 LRX55:LSB55 LSJ55:LTR55 LRH55:LRK55 LVH55:LVJ55">
    <cfRule type="expression" dxfId="0" priority="765" stopIfTrue="1">
      <formula>MOD(ROW(),2)=0</formula>
    </cfRule>
  </conditionalFormatting>
  <conditionalFormatting sqref="MBI55:MBR55 MBT55:MBX55 MCF55:MDN55 MBD55:MBG55 MFD55:MFF55">
    <cfRule type="expression" dxfId="0" priority="763" stopIfTrue="1">
      <formula>MOD(ROW(),2)=0</formula>
    </cfRule>
  </conditionalFormatting>
  <conditionalFormatting sqref="MLE55:MLN55 MLP55:MLT55 MMB55:MNJ55 MKZ55:MLC55 MOZ55:MPB55">
    <cfRule type="expression" dxfId="0" priority="761" stopIfTrue="1">
      <formula>MOD(ROW(),2)=0</formula>
    </cfRule>
  </conditionalFormatting>
  <conditionalFormatting sqref="MVA55:MVJ55 MVL55:MVP55 MVX55:MXF55 MUV55:MUY55 MYV55:MYX55">
    <cfRule type="expression" dxfId="0" priority="759" stopIfTrue="1">
      <formula>MOD(ROW(),2)=0</formula>
    </cfRule>
  </conditionalFormatting>
  <conditionalFormatting sqref="NEW55:NFF55 NFH55:NFL55 NFT55:NHB55 NER55:NEU55 NIR55:NIT55">
    <cfRule type="expression" dxfId="0" priority="757" stopIfTrue="1">
      <formula>MOD(ROW(),2)=0</formula>
    </cfRule>
  </conditionalFormatting>
  <conditionalFormatting sqref="NOS55:NPB55 NPD55:NPH55 NPP55:NQX55 NON55:NOQ55 NSN55:NSP55">
    <cfRule type="expression" dxfId="0" priority="755" stopIfTrue="1">
      <formula>MOD(ROW(),2)=0</formula>
    </cfRule>
  </conditionalFormatting>
  <conditionalFormatting sqref="NYO55:NYX55 NYZ55:NZD55 NZL55:OAT55 NYJ55:NYM55 OCJ55:OCL55">
    <cfRule type="expression" dxfId="0" priority="753" stopIfTrue="1">
      <formula>MOD(ROW(),2)=0</formula>
    </cfRule>
  </conditionalFormatting>
  <conditionalFormatting sqref="OIK55:OIT55 OIV55:OIZ55 OJH55:OKP55 OIF55:OII55 OMF55:OMH55">
    <cfRule type="expression" dxfId="0" priority="751" stopIfTrue="1">
      <formula>MOD(ROW(),2)=0</formula>
    </cfRule>
  </conditionalFormatting>
  <conditionalFormatting sqref="OSG55:OSP55 OSR55:OSV55 OTD55:OUL55 OSB55:OSE55 OWB55:OWD55">
    <cfRule type="expression" dxfId="0" priority="749" stopIfTrue="1">
      <formula>MOD(ROW(),2)=0</formula>
    </cfRule>
  </conditionalFormatting>
  <conditionalFormatting sqref="PCC55:PCL55 PCN55:PCR55 PCZ55:PEH55 PBX55:PCA55 PFX55:PFZ55">
    <cfRule type="expression" dxfId="0" priority="747" stopIfTrue="1">
      <formula>MOD(ROW(),2)=0</formula>
    </cfRule>
  </conditionalFormatting>
  <conditionalFormatting sqref="PLY55:PMH55 PMJ55:PMN55 PMV55:POD55 PLT55:PLW55 PPT55:PPV55">
    <cfRule type="expression" dxfId="0" priority="745" stopIfTrue="1">
      <formula>MOD(ROW(),2)=0</formula>
    </cfRule>
  </conditionalFormatting>
  <conditionalFormatting sqref="PVU55:PWD55 PWF55:PWJ55 PWR55:PXZ55 PVP55:PVS55 PZP55:PZR55">
    <cfRule type="expression" dxfId="0" priority="743" stopIfTrue="1">
      <formula>MOD(ROW(),2)=0</formula>
    </cfRule>
  </conditionalFormatting>
  <conditionalFormatting sqref="QFQ55:QFZ55 QGB55:QGF55 QGN55:QHV55 QFL55:QFO55 QJL55:QJN55">
    <cfRule type="expression" dxfId="0" priority="741" stopIfTrue="1">
      <formula>MOD(ROW(),2)=0</formula>
    </cfRule>
  </conditionalFormatting>
  <conditionalFormatting sqref="QPM55:QPV55 QPX55:QQB55 QQJ55:QRR55 QPH55:QPK55 QTH55:QTJ55">
    <cfRule type="expression" dxfId="0" priority="739" stopIfTrue="1">
      <formula>MOD(ROW(),2)=0</formula>
    </cfRule>
  </conditionalFormatting>
  <conditionalFormatting sqref="QZI55:QZR55 QZT55:QZX55 RAF55:RBN55 QZD55:QZG55 RDD55:RDF55">
    <cfRule type="expression" dxfId="0" priority="737" stopIfTrue="1">
      <formula>MOD(ROW(),2)=0</formula>
    </cfRule>
  </conditionalFormatting>
  <conditionalFormatting sqref="RJE55:RJN55 RJP55:RJT55 RKB55:RLJ55 RIZ55:RJC55 RMZ55:RNB55">
    <cfRule type="expression" dxfId="0" priority="735" stopIfTrue="1">
      <formula>MOD(ROW(),2)=0</formula>
    </cfRule>
  </conditionalFormatting>
  <conditionalFormatting sqref="RTA55:RTJ55 RTL55:RTP55 RTX55:RVF55 RSV55:RSY55 RWV55:RWX55">
    <cfRule type="expression" dxfId="0" priority="733" stopIfTrue="1">
      <formula>MOD(ROW(),2)=0</formula>
    </cfRule>
  </conditionalFormatting>
  <conditionalFormatting sqref="SCW55:SDF55 SDH55:SDL55 SDT55:SFB55 SCR55:SCU55 SGR55:SGT55">
    <cfRule type="expression" dxfId="0" priority="731" stopIfTrue="1">
      <formula>MOD(ROW(),2)=0</formula>
    </cfRule>
  </conditionalFormatting>
  <conditionalFormatting sqref="SMS55:SNB55 SND55:SNH55 SNP55:SOX55 SMN55:SMQ55 SQN55:SQP55">
    <cfRule type="expression" dxfId="0" priority="729" stopIfTrue="1">
      <formula>MOD(ROW(),2)=0</formula>
    </cfRule>
  </conditionalFormatting>
  <conditionalFormatting sqref="SWO55:SWX55 SWZ55:SXD55 SXL55:SYT55 SWJ55:SWM55 TAJ55:TAL55">
    <cfRule type="expression" dxfId="0" priority="727" stopIfTrue="1">
      <formula>MOD(ROW(),2)=0</formula>
    </cfRule>
  </conditionalFormatting>
  <conditionalFormatting sqref="TGK55:TGT55 TGV55:TGZ55 THH55:TIP55 TGF55:TGI55 TKF55:TKH55">
    <cfRule type="expression" dxfId="0" priority="725" stopIfTrue="1">
      <formula>MOD(ROW(),2)=0</formula>
    </cfRule>
  </conditionalFormatting>
  <conditionalFormatting sqref="TQG55:TQP55 TQR55:TQV55 TRD55:TSL55 TQB55:TQE55 TUB55:TUD55">
    <cfRule type="expression" dxfId="0" priority="723" stopIfTrue="1">
      <formula>MOD(ROW(),2)=0</formula>
    </cfRule>
  </conditionalFormatting>
  <conditionalFormatting sqref="UAC55:UAL55 UAN55:UAR55 UAZ55:UCH55 TZX55:UAA55 UDX55:UDZ55">
    <cfRule type="expression" dxfId="0" priority="721" stopIfTrue="1">
      <formula>MOD(ROW(),2)=0</formula>
    </cfRule>
  </conditionalFormatting>
  <conditionalFormatting sqref="UJY55:UKH55 UKJ55:UKN55 UKV55:UMD55 UJT55:UJW55 UNT55:UNV55">
    <cfRule type="expression" dxfId="0" priority="719" stopIfTrue="1">
      <formula>MOD(ROW(),2)=0</formula>
    </cfRule>
  </conditionalFormatting>
  <conditionalFormatting sqref="UTU55:UUD55 UUF55:UUJ55 UUR55:UVZ55 UTP55:UTS55 UXP55:UXR55">
    <cfRule type="expression" dxfId="0" priority="717" stopIfTrue="1">
      <formula>MOD(ROW(),2)=0</formula>
    </cfRule>
  </conditionalFormatting>
  <conditionalFormatting sqref="VDQ55:VDZ55 VEB55:VEF55 VEN55:VFV55 VDL55:VDO55 VHL55:VHN55">
    <cfRule type="expression" dxfId="0" priority="715" stopIfTrue="1">
      <formula>MOD(ROW(),2)=0</formula>
    </cfRule>
  </conditionalFormatting>
  <conditionalFormatting sqref="VNM55:VNV55 VNX55:VOB55 VOJ55:VPR55 VNH55:VNK55 VRH55:VRJ55">
    <cfRule type="expression" dxfId="0" priority="713" stopIfTrue="1">
      <formula>MOD(ROW(),2)=0</formula>
    </cfRule>
  </conditionalFormatting>
  <conditionalFormatting sqref="VXI55:VXR55 VXT55:VXX55 VYF55:VZN55 VXD55:VXG55 WBD55:WBF55">
    <cfRule type="expression" dxfId="0" priority="711" stopIfTrue="1">
      <formula>MOD(ROW(),2)=0</formula>
    </cfRule>
  </conditionalFormatting>
  <conditionalFormatting sqref="WHE55:WHN55 WHP55:WHT55 WIB55:WJJ55 WGZ55:WHC55 WKZ55:WLB55">
    <cfRule type="expression" dxfId="0" priority="709" stopIfTrue="1">
      <formula>MOD(ROW(),2)=0</formula>
    </cfRule>
  </conditionalFormatting>
  <conditionalFormatting sqref="WRA55:WRJ55 WRL55:WRP55 WRX55:WTF55 WQV55:WQY55 WUV55:WUX55">
    <cfRule type="expression" dxfId="0" priority="707" stopIfTrue="1">
      <formula>MOD(ROW(),2)=0</formula>
    </cfRule>
  </conditionalFormatting>
  <conditionalFormatting sqref="EO56:EX56 EZ56:FD56 FL56:GT56 EJ56:EM56 IJ56:IL56">
    <cfRule type="expression" dxfId="0" priority="316" stopIfTrue="1">
      <formula>MOD(ROW(),2)=0</formula>
    </cfRule>
  </conditionalFormatting>
  <conditionalFormatting sqref="OK56:OT56 OV56:OZ56 PH56:QP56 OF56:OI56 SF56:SH56">
    <cfRule type="expression" dxfId="0" priority="315" stopIfTrue="1">
      <formula>MOD(ROW(),2)=0</formula>
    </cfRule>
  </conditionalFormatting>
  <conditionalFormatting sqref="YG56:YP56 YR56:YV56 ZD56:AAL56 YB56:YE56 ACB56:ACD56">
    <cfRule type="expression" dxfId="0" priority="314" stopIfTrue="1">
      <formula>MOD(ROW(),2)=0</formula>
    </cfRule>
  </conditionalFormatting>
  <conditionalFormatting sqref="AIC56:AIL56 AIN56:AIR56 AIZ56:AKH56 AHX56:AIA56 ALX56:ALZ56">
    <cfRule type="expression" dxfId="0" priority="313" stopIfTrue="1">
      <formula>MOD(ROW(),2)=0</formula>
    </cfRule>
  </conditionalFormatting>
  <conditionalFormatting sqref="ARY56:ASH56 ASJ56:ASN56 ASV56:AUD56 ART56:ARW56 AVT56:AVV56">
    <cfRule type="expression" dxfId="0" priority="312" stopIfTrue="1">
      <formula>MOD(ROW(),2)=0</formula>
    </cfRule>
  </conditionalFormatting>
  <conditionalFormatting sqref="BBU56:BCD56 BCF56:BCJ56 BCR56:BDZ56 BBP56:BBS56 BFP56:BFR56">
    <cfRule type="expression" dxfId="0" priority="311" stopIfTrue="1">
      <formula>MOD(ROW(),2)=0</formula>
    </cfRule>
  </conditionalFormatting>
  <conditionalFormatting sqref="BLQ56:BLZ56 BMB56:BMF56 BMN56:BNV56 BLL56:BLO56 BPL56:BPN56">
    <cfRule type="expression" dxfId="0" priority="310" stopIfTrue="1">
      <formula>MOD(ROW(),2)=0</formula>
    </cfRule>
  </conditionalFormatting>
  <conditionalFormatting sqref="BVM56:BVV56 BVX56:BWB56 BWJ56:BXR56 BVH56:BVK56 BZH56:BZJ56">
    <cfRule type="expression" dxfId="0" priority="309" stopIfTrue="1">
      <formula>MOD(ROW(),2)=0</formula>
    </cfRule>
  </conditionalFormatting>
  <conditionalFormatting sqref="CFI56:CFR56 CFT56:CFX56 CGF56:CHN56 CFD56:CFG56 CJD56:CJF56">
    <cfRule type="expression" dxfId="0" priority="308" stopIfTrue="1">
      <formula>MOD(ROW(),2)=0</formula>
    </cfRule>
  </conditionalFormatting>
  <conditionalFormatting sqref="CPE56:CPN56 CPP56:CPT56 CQB56:CRJ56 COZ56:CPC56 CSZ56:CTB56">
    <cfRule type="expression" dxfId="0" priority="307" stopIfTrue="1">
      <formula>MOD(ROW(),2)=0</formula>
    </cfRule>
  </conditionalFormatting>
  <conditionalFormatting sqref="CZA56:CZJ56 CZL56:CZP56 CZX56:DBF56 CYV56:CYY56 DCV56:DCX56">
    <cfRule type="expression" dxfId="0" priority="306" stopIfTrue="1">
      <formula>MOD(ROW(),2)=0</formula>
    </cfRule>
  </conditionalFormatting>
  <conditionalFormatting sqref="DIW56:DJF56 DJH56:DJL56 DJT56:DLB56 DIR56:DIU56 DMR56:DMT56">
    <cfRule type="expression" dxfId="0" priority="305" stopIfTrue="1">
      <formula>MOD(ROW(),2)=0</formula>
    </cfRule>
  </conditionalFormatting>
  <conditionalFormatting sqref="DSS56:DTB56 DTD56:DTH56 DTP56:DUX56 DSN56:DSQ56 DWN56:DWP56">
    <cfRule type="expression" dxfId="0" priority="304" stopIfTrue="1">
      <formula>MOD(ROW(),2)=0</formula>
    </cfRule>
  </conditionalFormatting>
  <conditionalFormatting sqref="ECO56:ECX56 ECZ56:EDD56 EDL56:EET56 ECJ56:ECM56 EGJ56:EGL56">
    <cfRule type="expression" dxfId="0" priority="303" stopIfTrue="1">
      <formula>MOD(ROW(),2)=0</formula>
    </cfRule>
  </conditionalFormatting>
  <conditionalFormatting sqref="EMK56:EMT56 EMV56:EMZ56 ENH56:EOP56 EMF56:EMI56 EQF56:EQH56">
    <cfRule type="expression" dxfId="0" priority="302" stopIfTrue="1">
      <formula>MOD(ROW(),2)=0</formula>
    </cfRule>
  </conditionalFormatting>
  <conditionalFormatting sqref="EWG56:EWP56 EWR56:EWV56 EXD56:EYL56 EWB56:EWE56 FAB56:FAD56">
    <cfRule type="expression" dxfId="0" priority="301" stopIfTrue="1">
      <formula>MOD(ROW(),2)=0</formula>
    </cfRule>
  </conditionalFormatting>
  <conditionalFormatting sqref="FGC56:FGL56 FGN56:FGR56 FGZ56:FIH56 FFX56:FGA56 FJX56:FJZ56">
    <cfRule type="expression" dxfId="0" priority="300" stopIfTrue="1">
      <formula>MOD(ROW(),2)=0</formula>
    </cfRule>
  </conditionalFormatting>
  <conditionalFormatting sqref="FPY56:FQH56 FQJ56:FQN56 FQV56:FSD56 FPT56:FPW56 FTT56:FTV56">
    <cfRule type="expression" dxfId="0" priority="299" stopIfTrue="1">
      <formula>MOD(ROW(),2)=0</formula>
    </cfRule>
  </conditionalFormatting>
  <conditionalFormatting sqref="FZU56:GAD56 GAF56:GAJ56 GAR56:GBZ56 FZP56:FZS56 GDP56:GDR56">
    <cfRule type="expression" dxfId="0" priority="298" stopIfTrue="1">
      <formula>MOD(ROW(),2)=0</formula>
    </cfRule>
  </conditionalFormatting>
  <conditionalFormatting sqref="GJQ56:GJZ56 GKB56:GKF56 GKN56:GLV56 GJL56:GJO56 GNL56:GNN56">
    <cfRule type="expression" dxfId="0" priority="297" stopIfTrue="1">
      <formula>MOD(ROW(),2)=0</formula>
    </cfRule>
  </conditionalFormatting>
  <conditionalFormatting sqref="GTM56:GTV56 GTX56:GUB56 GUJ56:GVR56 GTH56:GTK56 GXH56:GXJ56">
    <cfRule type="expression" dxfId="0" priority="296" stopIfTrue="1">
      <formula>MOD(ROW(),2)=0</formula>
    </cfRule>
  </conditionalFormatting>
  <conditionalFormatting sqref="HDI56:HDR56 HDT56:HDX56 HEF56:HFN56 HDD56:HDG56 HHD56:HHF56">
    <cfRule type="expression" dxfId="0" priority="295" stopIfTrue="1">
      <formula>MOD(ROW(),2)=0</formula>
    </cfRule>
  </conditionalFormatting>
  <conditionalFormatting sqref="HNE56:HNN56 HNP56:HNT56 HOB56:HPJ56 HMZ56:HNC56 HQZ56:HRB56">
    <cfRule type="expression" dxfId="0" priority="294" stopIfTrue="1">
      <formula>MOD(ROW(),2)=0</formula>
    </cfRule>
  </conditionalFormatting>
  <conditionalFormatting sqref="HXA56:HXJ56 HXL56:HXP56 HXX56:HZF56 HWV56:HWY56 IAV56:IAX56">
    <cfRule type="expression" dxfId="0" priority="293" stopIfTrue="1">
      <formula>MOD(ROW(),2)=0</formula>
    </cfRule>
  </conditionalFormatting>
  <conditionalFormatting sqref="IGW56:IHF56 IHH56:IHL56 IHT56:IJB56 IGR56:IGU56 IKR56:IKT56">
    <cfRule type="expression" dxfId="0" priority="292" stopIfTrue="1">
      <formula>MOD(ROW(),2)=0</formula>
    </cfRule>
  </conditionalFormatting>
  <conditionalFormatting sqref="IQS56:IRB56 IRD56:IRH56 IRP56:ISX56 IQN56:IQQ56 IUN56:IUP56">
    <cfRule type="expression" dxfId="0" priority="291" stopIfTrue="1">
      <formula>MOD(ROW(),2)=0</formula>
    </cfRule>
  </conditionalFormatting>
  <conditionalFormatting sqref="JAO56:JAX56 JAZ56:JBD56 JBL56:JCT56 JAJ56:JAM56 JEJ56:JEL56">
    <cfRule type="expression" dxfId="0" priority="290" stopIfTrue="1">
      <formula>MOD(ROW(),2)=0</formula>
    </cfRule>
  </conditionalFormatting>
  <conditionalFormatting sqref="JKK56:JKT56 JKV56:JKZ56 JLH56:JMP56 JKF56:JKI56 JOF56:JOH56">
    <cfRule type="expression" dxfId="0" priority="289" stopIfTrue="1">
      <formula>MOD(ROW(),2)=0</formula>
    </cfRule>
  </conditionalFormatting>
  <conditionalFormatting sqref="JUG56:JUP56 JUR56:JUV56 JVD56:JWL56 JUB56:JUE56 JYB56:JYD56">
    <cfRule type="expression" dxfId="0" priority="288" stopIfTrue="1">
      <formula>MOD(ROW(),2)=0</formula>
    </cfRule>
  </conditionalFormatting>
  <conditionalFormatting sqref="KEC56:KEL56 KEN56:KER56 KEZ56:KGH56 KDX56:KEA56 KHX56:KHZ56">
    <cfRule type="expression" dxfId="0" priority="287" stopIfTrue="1">
      <formula>MOD(ROW(),2)=0</formula>
    </cfRule>
  </conditionalFormatting>
  <conditionalFormatting sqref="KNY56:KOH56 KOJ56:KON56 KOV56:KQD56 KNT56:KNW56 KRT56:KRV56">
    <cfRule type="expression" dxfId="0" priority="286" stopIfTrue="1">
      <formula>MOD(ROW(),2)=0</formula>
    </cfRule>
  </conditionalFormatting>
  <conditionalFormatting sqref="KXU56:KYD56 KYF56:KYJ56 KYR56:KZZ56 KXP56:KXS56 LBP56:LBR56">
    <cfRule type="expression" dxfId="0" priority="285" stopIfTrue="1">
      <formula>MOD(ROW(),2)=0</formula>
    </cfRule>
  </conditionalFormatting>
  <conditionalFormatting sqref="LHQ56:LHZ56 LIB56:LIF56 LIN56:LJV56 LHL56:LHO56 LLL56:LLN56">
    <cfRule type="expression" dxfId="0" priority="284" stopIfTrue="1">
      <formula>MOD(ROW(),2)=0</formula>
    </cfRule>
  </conditionalFormatting>
  <conditionalFormatting sqref="LRM56:LRV56 LRX56:LSB56 LSJ56:LTR56 LRH56:LRK56 LVH56:LVJ56">
    <cfRule type="expression" dxfId="0" priority="283" stopIfTrue="1">
      <formula>MOD(ROW(),2)=0</formula>
    </cfRule>
  </conditionalFormatting>
  <conditionalFormatting sqref="MBI56:MBR56 MBT56:MBX56 MCF56:MDN56 MBD56:MBG56 MFD56:MFF56">
    <cfRule type="expression" dxfId="0" priority="282" stopIfTrue="1">
      <formula>MOD(ROW(),2)=0</formula>
    </cfRule>
  </conditionalFormatting>
  <conditionalFormatting sqref="MLE56:MLN56 MLP56:MLT56 MMB56:MNJ56 MKZ56:MLC56 MOZ56:MPB56">
    <cfRule type="expression" dxfId="0" priority="281" stopIfTrue="1">
      <formula>MOD(ROW(),2)=0</formula>
    </cfRule>
  </conditionalFormatting>
  <conditionalFormatting sqref="MVA56:MVJ56 MVL56:MVP56 MVX56:MXF56 MUV56:MUY56 MYV56:MYX56">
    <cfRule type="expression" dxfId="0" priority="280" stopIfTrue="1">
      <formula>MOD(ROW(),2)=0</formula>
    </cfRule>
  </conditionalFormatting>
  <conditionalFormatting sqref="NEW56:NFF56 NFH56:NFL56 NFT56:NHB56 NER56:NEU56 NIR56:NIT56">
    <cfRule type="expression" dxfId="0" priority="279" stopIfTrue="1">
      <formula>MOD(ROW(),2)=0</formula>
    </cfRule>
  </conditionalFormatting>
  <conditionalFormatting sqref="NOS56:NPB56 NPD56:NPH56 NPP56:NQX56 NON56:NOQ56 NSN56:NSP56">
    <cfRule type="expression" dxfId="0" priority="278" stopIfTrue="1">
      <formula>MOD(ROW(),2)=0</formula>
    </cfRule>
  </conditionalFormatting>
  <conditionalFormatting sqref="NYO56:NYX56 NYZ56:NZD56 NZL56:OAT56 NYJ56:NYM56 OCJ56:OCL56">
    <cfRule type="expression" dxfId="0" priority="277" stopIfTrue="1">
      <formula>MOD(ROW(),2)=0</formula>
    </cfRule>
  </conditionalFormatting>
  <conditionalFormatting sqref="OIK56:OIT56 OIV56:OIZ56 OJH56:OKP56 OIF56:OII56 OMF56:OMH56">
    <cfRule type="expression" dxfId="0" priority="276" stopIfTrue="1">
      <formula>MOD(ROW(),2)=0</formula>
    </cfRule>
  </conditionalFormatting>
  <conditionalFormatting sqref="OSG56:OSP56 OSR56:OSV56 OTD56:OUL56 OSB56:OSE56 OWB56:OWD56">
    <cfRule type="expression" dxfId="0" priority="275" stopIfTrue="1">
      <formula>MOD(ROW(),2)=0</formula>
    </cfRule>
  </conditionalFormatting>
  <conditionalFormatting sqref="PCC56:PCL56 PCN56:PCR56 PCZ56:PEH56 PBX56:PCA56 PFX56:PFZ56">
    <cfRule type="expression" dxfId="0" priority="274" stopIfTrue="1">
      <formula>MOD(ROW(),2)=0</formula>
    </cfRule>
  </conditionalFormatting>
  <conditionalFormatting sqref="PLY56:PMH56 PMJ56:PMN56 PMV56:POD56 PLT56:PLW56 PPT56:PPV56">
    <cfRule type="expression" dxfId="0" priority="273" stopIfTrue="1">
      <formula>MOD(ROW(),2)=0</formula>
    </cfRule>
  </conditionalFormatting>
  <conditionalFormatting sqref="PVU56:PWD56 PWF56:PWJ56 PWR56:PXZ56 PVP56:PVS56 PZP56:PZR56">
    <cfRule type="expression" dxfId="0" priority="272" stopIfTrue="1">
      <formula>MOD(ROW(),2)=0</formula>
    </cfRule>
  </conditionalFormatting>
  <conditionalFormatting sqref="QFQ56:QFZ56 QGB56:QGF56 QGN56:QHV56 QFL56:QFO56 QJL56:QJN56">
    <cfRule type="expression" dxfId="0" priority="271" stopIfTrue="1">
      <formula>MOD(ROW(),2)=0</formula>
    </cfRule>
  </conditionalFormatting>
  <conditionalFormatting sqref="QPM56:QPV56 QPX56:QQB56 QQJ56:QRR56 QPH56:QPK56 QTH56:QTJ56">
    <cfRule type="expression" dxfId="0" priority="270" stopIfTrue="1">
      <formula>MOD(ROW(),2)=0</formula>
    </cfRule>
  </conditionalFormatting>
  <conditionalFormatting sqref="QZI56:QZR56 QZT56:QZX56 RAF56:RBN56 QZD56:QZG56 RDD56:RDF56">
    <cfRule type="expression" dxfId="0" priority="269" stopIfTrue="1">
      <formula>MOD(ROW(),2)=0</formula>
    </cfRule>
  </conditionalFormatting>
  <conditionalFormatting sqref="RJE56:RJN56 RJP56:RJT56 RKB56:RLJ56 RIZ56:RJC56 RMZ56:RNB56">
    <cfRule type="expression" dxfId="0" priority="268" stopIfTrue="1">
      <formula>MOD(ROW(),2)=0</formula>
    </cfRule>
  </conditionalFormatting>
  <conditionalFormatting sqref="RTA56:RTJ56 RTL56:RTP56 RTX56:RVF56 RSV56:RSY56 RWV56:RWX56">
    <cfRule type="expression" dxfId="0" priority="267" stopIfTrue="1">
      <formula>MOD(ROW(),2)=0</formula>
    </cfRule>
  </conditionalFormatting>
  <conditionalFormatting sqref="SCW56:SDF56 SDH56:SDL56 SDT56:SFB56 SCR56:SCU56 SGR56:SGT56">
    <cfRule type="expression" dxfId="0" priority="266" stopIfTrue="1">
      <formula>MOD(ROW(),2)=0</formula>
    </cfRule>
  </conditionalFormatting>
  <conditionalFormatting sqref="SMS56:SNB56 SND56:SNH56 SNP56:SOX56 SMN56:SMQ56 SQN56:SQP56">
    <cfRule type="expression" dxfId="0" priority="265" stopIfTrue="1">
      <formula>MOD(ROW(),2)=0</formula>
    </cfRule>
  </conditionalFormatting>
  <conditionalFormatting sqref="SWO56:SWX56 SWZ56:SXD56 SXL56:SYT56 SWJ56:SWM56 TAJ56:TAL56">
    <cfRule type="expression" dxfId="0" priority="264" stopIfTrue="1">
      <formula>MOD(ROW(),2)=0</formula>
    </cfRule>
  </conditionalFormatting>
  <conditionalFormatting sqref="TGK56:TGT56 TGV56:TGZ56 THH56:TIP56 TGF56:TGI56 TKF56:TKH56">
    <cfRule type="expression" dxfId="0" priority="263" stopIfTrue="1">
      <formula>MOD(ROW(),2)=0</formula>
    </cfRule>
  </conditionalFormatting>
  <conditionalFormatting sqref="TQG56:TQP56 TQR56:TQV56 TRD56:TSL56 TQB56:TQE56 TUB56:TUD56">
    <cfRule type="expression" dxfId="0" priority="262" stopIfTrue="1">
      <formula>MOD(ROW(),2)=0</formula>
    </cfRule>
  </conditionalFormatting>
  <conditionalFormatting sqref="UAC56:UAL56 UAN56:UAR56 UAZ56:UCH56 TZX56:UAA56 UDX56:UDZ56">
    <cfRule type="expression" dxfId="0" priority="261" stopIfTrue="1">
      <formula>MOD(ROW(),2)=0</formula>
    </cfRule>
  </conditionalFormatting>
  <conditionalFormatting sqref="UJY56:UKH56 UKJ56:UKN56 UKV56:UMD56 UJT56:UJW56 UNT56:UNV56">
    <cfRule type="expression" dxfId="0" priority="260" stopIfTrue="1">
      <formula>MOD(ROW(),2)=0</formula>
    </cfRule>
  </conditionalFormatting>
  <conditionalFormatting sqref="UTU56:UUD56 UUF56:UUJ56 UUR56:UVZ56 UTP56:UTS56 UXP56:UXR56">
    <cfRule type="expression" dxfId="0" priority="259" stopIfTrue="1">
      <formula>MOD(ROW(),2)=0</formula>
    </cfRule>
  </conditionalFormatting>
  <conditionalFormatting sqref="VDQ56:VDZ56 VEB56:VEF56 VEN56:VFV56 VDL56:VDO56 VHL56:VHN56">
    <cfRule type="expression" dxfId="0" priority="258" stopIfTrue="1">
      <formula>MOD(ROW(),2)=0</formula>
    </cfRule>
  </conditionalFormatting>
  <conditionalFormatting sqref="VNM56:VNV56 VNX56:VOB56 VOJ56:VPR56 VNH56:VNK56 VRH56:VRJ56">
    <cfRule type="expression" dxfId="0" priority="257" stopIfTrue="1">
      <formula>MOD(ROW(),2)=0</formula>
    </cfRule>
  </conditionalFormatting>
  <conditionalFormatting sqref="VXI56:VXR56 VXT56:VXX56 VYF56:VZN56 VXD56:VXG56 WBD56:WBF56">
    <cfRule type="expression" dxfId="0" priority="256" stopIfTrue="1">
      <formula>MOD(ROW(),2)=0</formula>
    </cfRule>
  </conditionalFormatting>
  <conditionalFormatting sqref="WHE56:WHN56 WHP56:WHT56 WIB56:WJJ56 WGZ56:WHC56 WKZ56:WLB56">
    <cfRule type="expression" dxfId="0" priority="255" stopIfTrue="1">
      <formula>MOD(ROW(),2)=0</formula>
    </cfRule>
  </conditionalFormatting>
  <conditionalFormatting sqref="WRA56:WRJ56 WRL56:WRP56 WRX56:WTF56 WQV56:WQY56 WUV56:WUX56">
    <cfRule type="expression" dxfId="0" priority="254" stopIfTrue="1">
      <formula>MOD(ROW(),2)=0</formula>
    </cfRule>
  </conditionalFormatting>
  <conditionalFormatting sqref="F58:F59 B58:B59 F62">
    <cfRule type="expression" dxfId="0" priority="1634" stopIfTrue="1">
      <formula>MOD(ROW(),2)=0</formula>
    </cfRule>
  </conditionalFormatting>
  <conditionalFormatting sqref="J58:K62 M58:M61">
    <cfRule type="expression" dxfId="0" priority="1126" stopIfTrue="1">
      <formula>MOD(ROW(),2)=0</formula>
    </cfRule>
  </conditionalFormatting>
  <conditionalFormatting sqref="EO58:EX61 IJ58:IL61 EJ58:EM61 FL58:GT61 EZ58:FD61">
    <cfRule type="expression" dxfId="0" priority="1632" stopIfTrue="1">
      <formula>MOD(ROW(),2)=0</formula>
    </cfRule>
  </conditionalFormatting>
  <conditionalFormatting sqref="GU58:II61">
    <cfRule type="expression" dxfId="0" priority="1506" stopIfTrue="1">
      <formula>MOD(ROW(),2)=0</formula>
    </cfRule>
  </conditionalFormatting>
  <conditionalFormatting sqref="OK58:OT61 SF58:SH61 OF58:OI61 PH58:QP61 OV58:OZ61">
    <cfRule type="expression" dxfId="0" priority="1630" stopIfTrue="1">
      <formula>MOD(ROW(),2)=0</formula>
    </cfRule>
  </conditionalFormatting>
  <conditionalFormatting sqref="QQ58:SE61">
    <cfRule type="expression" dxfId="0" priority="1504" stopIfTrue="1">
      <formula>MOD(ROW(),2)=0</formula>
    </cfRule>
  </conditionalFormatting>
  <conditionalFormatting sqref="YG58:YP61 ACB58:ACD61 YB58:YE61 ZD58:AAL61 YR58:YV61">
    <cfRule type="expression" dxfId="0" priority="1628" stopIfTrue="1">
      <formula>MOD(ROW(),2)=0</formula>
    </cfRule>
  </conditionalFormatting>
  <conditionalFormatting sqref="AAM58:ACA61">
    <cfRule type="expression" dxfId="0" priority="1502" stopIfTrue="1">
      <formula>MOD(ROW(),2)=0</formula>
    </cfRule>
  </conditionalFormatting>
  <conditionalFormatting sqref="AIC58:AIL61 ALX58:ALZ61 AHX58:AIA61 AIZ58:AKH61 AIN58:AIR61">
    <cfRule type="expression" dxfId="0" priority="1626" stopIfTrue="1">
      <formula>MOD(ROW(),2)=0</formula>
    </cfRule>
  </conditionalFormatting>
  <conditionalFormatting sqref="AKI58:ALW61">
    <cfRule type="expression" dxfId="0" priority="1500" stopIfTrue="1">
      <formula>MOD(ROW(),2)=0</formula>
    </cfRule>
  </conditionalFormatting>
  <conditionalFormatting sqref="ARY58:ASH61 AVT58:AVV61 ART58:ARW61 ASV58:AUD61 ASJ58:ASN61">
    <cfRule type="expression" dxfId="0" priority="1624" stopIfTrue="1">
      <formula>MOD(ROW(),2)=0</formula>
    </cfRule>
  </conditionalFormatting>
  <conditionalFormatting sqref="AUE58:AVS61">
    <cfRule type="expression" dxfId="0" priority="1498" stopIfTrue="1">
      <formula>MOD(ROW(),2)=0</formula>
    </cfRule>
  </conditionalFormatting>
  <conditionalFormatting sqref="BBU58:BCD61 BFP58:BFR61 BBP58:BBS61 BCR58:BDZ61 BCF58:BCJ61">
    <cfRule type="expression" dxfId="0" priority="1622" stopIfTrue="1">
      <formula>MOD(ROW(),2)=0</formula>
    </cfRule>
  </conditionalFormatting>
  <conditionalFormatting sqref="BEA58:BFO61">
    <cfRule type="expression" dxfId="0" priority="1496" stopIfTrue="1">
      <formula>MOD(ROW(),2)=0</formula>
    </cfRule>
  </conditionalFormatting>
  <conditionalFormatting sqref="BLQ58:BLZ61 BPL58:BPN61 BLL58:BLO61 BMN58:BNV61 BMB58:BMF61">
    <cfRule type="expression" dxfId="0" priority="1620" stopIfTrue="1">
      <formula>MOD(ROW(),2)=0</formula>
    </cfRule>
  </conditionalFormatting>
  <conditionalFormatting sqref="BNW58:BPK61">
    <cfRule type="expression" dxfId="0" priority="1494" stopIfTrue="1">
      <formula>MOD(ROW(),2)=0</formula>
    </cfRule>
  </conditionalFormatting>
  <conditionalFormatting sqref="BVM58:BVV61 BZH58:BZJ61 BVH58:BVK61 BWJ58:BXR61 BVX58:BWB61">
    <cfRule type="expression" dxfId="0" priority="1618" stopIfTrue="1">
      <formula>MOD(ROW(),2)=0</formula>
    </cfRule>
  </conditionalFormatting>
  <conditionalFormatting sqref="BXS58:BZG61">
    <cfRule type="expression" dxfId="0" priority="1492" stopIfTrue="1">
      <formula>MOD(ROW(),2)=0</formula>
    </cfRule>
  </conditionalFormatting>
  <conditionalFormatting sqref="CFI58:CFR61 CJD58:CJF61 CFD58:CFG61 CGF58:CHN61 CFT58:CFX61">
    <cfRule type="expression" dxfId="0" priority="1616" stopIfTrue="1">
      <formula>MOD(ROW(),2)=0</formula>
    </cfRule>
  </conditionalFormatting>
  <conditionalFormatting sqref="CHO58:CJC61">
    <cfRule type="expression" dxfId="0" priority="1490" stopIfTrue="1">
      <formula>MOD(ROW(),2)=0</formula>
    </cfRule>
  </conditionalFormatting>
  <conditionalFormatting sqref="CPE58:CPN61 CSZ58:CTB61 COZ58:CPC61 CQB58:CRJ61 CPP58:CPT61">
    <cfRule type="expression" dxfId="0" priority="1614" stopIfTrue="1">
      <formula>MOD(ROW(),2)=0</formula>
    </cfRule>
  </conditionalFormatting>
  <conditionalFormatting sqref="CRK58:CSY61">
    <cfRule type="expression" dxfId="0" priority="1488" stopIfTrue="1">
      <formula>MOD(ROW(),2)=0</formula>
    </cfRule>
  </conditionalFormatting>
  <conditionalFormatting sqref="CZA58:CZJ61 DCV58:DCX61 CYV58:CYY61 CZX58:DBF61 CZL58:CZP61">
    <cfRule type="expression" dxfId="0" priority="1612" stopIfTrue="1">
      <formula>MOD(ROW(),2)=0</formula>
    </cfRule>
  </conditionalFormatting>
  <conditionalFormatting sqref="DBG58:DCU61">
    <cfRule type="expression" dxfId="0" priority="1486" stopIfTrue="1">
      <formula>MOD(ROW(),2)=0</formula>
    </cfRule>
  </conditionalFormatting>
  <conditionalFormatting sqref="DIW58:DJF61 DMR58:DMT61 DIR58:DIU61 DJT58:DLB61 DJH58:DJL61">
    <cfRule type="expression" dxfId="0" priority="1610" stopIfTrue="1">
      <formula>MOD(ROW(),2)=0</formula>
    </cfRule>
  </conditionalFormatting>
  <conditionalFormatting sqref="DLC58:DMQ61">
    <cfRule type="expression" dxfId="0" priority="1484" stopIfTrue="1">
      <formula>MOD(ROW(),2)=0</formula>
    </cfRule>
  </conditionalFormatting>
  <conditionalFormatting sqref="DSS58:DTB61 DWN58:DWP61 DSN58:DSQ61 DTP58:DUX61 DTD58:DTH61">
    <cfRule type="expression" dxfId="0" priority="1608" stopIfTrue="1">
      <formula>MOD(ROW(),2)=0</formula>
    </cfRule>
  </conditionalFormatting>
  <conditionalFormatting sqref="DUY58:DWM61">
    <cfRule type="expression" dxfId="0" priority="1482" stopIfTrue="1">
      <formula>MOD(ROW(),2)=0</formula>
    </cfRule>
  </conditionalFormatting>
  <conditionalFormatting sqref="ECO58:ECX61 EGJ58:EGL61 ECJ58:ECM61 EDL58:EET61 ECZ58:EDD61">
    <cfRule type="expression" dxfId="0" priority="1606" stopIfTrue="1">
      <formula>MOD(ROW(),2)=0</formula>
    </cfRule>
  </conditionalFormatting>
  <conditionalFormatting sqref="EEU58:EGI61">
    <cfRule type="expression" dxfId="0" priority="1480" stopIfTrue="1">
      <formula>MOD(ROW(),2)=0</formula>
    </cfRule>
  </conditionalFormatting>
  <conditionalFormatting sqref="EMK58:EMT61 EQF58:EQH61 EMF58:EMI61 ENH58:EOP61 EMV58:EMZ61">
    <cfRule type="expression" dxfId="0" priority="1604" stopIfTrue="1">
      <formula>MOD(ROW(),2)=0</formula>
    </cfRule>
  </conditionalFormatting>
  <conditionalFormatting sqref="EOQ58:EQE61">
    <cfRule type="expression" dxfId="0" priority="1478" stopIfTrue="1">
      <formula>MOD(ROW(),2)=0</formula>
    </cfRule>
  </conditionalFormatting>
  <conditionalFormatting sqref="EWG58:EWP61 FAB58:FAD61 EWB58:EWE61 EXD58:EYL61 EWR58:EWV61">
    <cfRule type="expression" dxfId="0" priority="1602" stopIfTrue="1">
      <formula>MOD(ROW(),2)=0</formula>
    </cfRule>
  </conditionalFormatting>
  <conditionalFormatting sqref="EYM58:FAA61">
    <cfRule type="expression" dxfId="0" priority="1476" stopIfTrue="1">
      <formula>MOD(ROW(),2)=0</formula>
    </cfRule>
  </conditionalFormatting>
  <conditionalFormatting sqref="FGC58:FGL61 FJX58:FJZ61 FFX58:FGA61 FGZ58:FIH61 FGN58:FGR61">
    <cfRule type="expression" dxfId="0" priority="1600" stopIfTrue="1">
      <formula>MOD(ROW(),2)=0</formula>
    </cfRule>
  </conditionalFormatting>
  <conditionalFormatting sqref="FII58:FJW61">
    <cfRule type="expression" dxfId="0" priority="1474" stopIfTrue="1">
      <formula>MOD(ROW(),2)=0</formula>
    </cfRule>
  </conditionalFormatting>
  <conditionalFormatting sqref="FPY58:FQH61 FTT58:FTV61 FPT58:FPW61 FQV58:FSD61 FQJ58:FQN61">
    <cfRule type="expression" dxfId="0" priority="1598" stopIfTrue="1">
      <formula>MOD(ROW(),2)=0</formula>
    </cfRule>
  </conditionalFormatting>
  <conditionalFormatting sqref="FSE58:FTS61">
    <cfRule type="expression" dxfId="0" priority="1472" stopIfTrue="1">
      <formula>MOD(ROW(),2)=0</formula>
    </cfRule>
  </conditionalFormatting>
  <conditionalFormatting sqref="FZU58:GAD61 GDP58:GDR61 FZP58:FZS61 GAR58:GBZ61 GAF58:GAJ61">
    <cfRule type="expression" dxfId="0" priority="1596" stopIfTrue="1">
      <formula>MOD(ROW(),2)=0</formula>
    </cfRule>
  </conditionalFormatting>
  <conditionalFormatting sqref="GCA58:GDO61">
    <cfRule type="expression" dxfId="0" priority="1470" stopIfTrue="1">
      <formula>MOD(ROW(),2)=0</formula>
    </cfRule>
  </conditionalFormatting>
  <conditionalFormatting sqref="GJQ58:GJZ61 GNL58:GNN61 GJL58:GJO61 GKN58:GLV61 GKB58:GKF61">
    <cfRule type="expression" dxfId="0" priority="1594" stopIfTrue="1">
      <formula>MOD(ROW(),2)=0</formula>
    </cfRule>
  </conditionalFormatting>
  <conditionalFormatting sqref="GLW58:GNK61">
    <cfRule type="expression" dxfId="0" priority="1468" stopIfTrue="1">
      <formula>MOD(ROW(),2)=0</formula>
    </cfRule>
  </conditionalFormatting>
  <conditionalFormatting sqref="GTM58:GTV61 GXH58:GXJ61 GTH58:GTK61 GUJ58:GVR61 GTX58:GUB61">
    <cfRule type="expression" dxfId="0" priority="1592" stopIfTrue="1">
      <formula>MOD(ROW(),2)=0</formula>
    </cfRule>
  </conditionalFormatting>
  <conditionalFormatting sqref="GVS58:GXG61">
    <cfRule type="expression" dxfId="0" priority="1466" stopIfTrue="1">
      <formula>MOD(ROW(),2)=0</formula>
    </cfRule>
  </conditionalFormatting>
  <conditionalFormatting sqref="HDI58:HDR61 HHD58:HHF61 HDD58:HDG61 HEF58:HFN61 HDT58:HDX61">
    <cfRule type="expression" dxfId="0" priority="1590" stopIfTrue="1">
      <formula>MOD(ROW(),2)=0</formula>
    </cfRule>
  </conditionalFormatting>
  <conditionalFormatting sqref="HFO58:HHC61">
    <cfRule type="expression" dxfId="0" priority="1464" stopIfTrue="1">
      <formula>MOD(ROW(),2)=0</formula>
    </cfRule>
  </conditionalFormatting>
  <conditionalFormatting sqref="HNE58:HNN61 HQZ58:HRB61 HMZ58:HNC61 HOB58:HPJ61 HNP58:HNT61">
    <cfRule type="expression" dxfId="0" priority="1588" stopIfTrue="1">
      <formula>MOD(ROW(),2)=0</formula>
    </cfRule>
  </conditionalFormatting>
  <conditionalFormatting sqref="HPK58:HQY61">
    <cfRule type="expression" dxfId="0" priority="1462" stopIfTrue="1">
      <formula>MOD(ROW(),2)=0</formula>
    </cfRule>
  </conditionalFormatting>
  <conditionalFormatting sqref="HXA58:HXJ61 IAV58:IAX61 HWV58:HWY61 HXX58:HZF61 HXL58:HXP61">
    <cfRule type="expression" dxfId="0" priority="1586" stopIfTrue="1">
      <formula>MOD(ROW(),2)=0</formula>
    </cfRule>
  </conditionalFormatting>
  <conditionalFormatting sqref="HZG58:IAU61">
    <cfRule type="expression" dxfId="0" priority="1460" stopIfTrue="1">
      <formula>MOD(ROW(),2)=0</formula>
    </cfRule>
  </conditionalFormatting>
  <conditionalFormatting sqref="IGW58:IHF61 IKR58:IKT61 IGR58:IGU61 IHT58:IJB61 IHH58:IHL61">
    <cfRule type="expression" dxfId="0" priority="1584" stopIfTrue="1">
      <formula>MOD(ROW(),2)=0</formula>
    </cfRule>
  </conditionalFormatting>
  <conditionalFormatting sqref="IJC58:IKQ61">
    <cfRule type="expression" dxfId="0" priority="1458" stopIfTrue="1">
      <formula>MOD(ROW(),2)=0</formula>
    </cfRule>
  </conditionalFormatting>
  <conditionalFormatting sqref="IQS58:IRB61 IUN58:IUP61 IQN58:IQQ61 IRP58:ISX61 IRD58:IRH61">
    <cfRule type="expression" dxfId="0" priority="1582" stopIfTrue="1">
      <formula>MOD(ROW(),2)=0</formula>
    </cfRule>
  </conditionalFormatting>
  <conditionalFormatting sqref="ISY58:IUM61">
    <cfRule type="expression" dxfId="0" priority="1456" stopIfTrue="1">
      <formula>MOD(ROW(),2)=0</formula>
    </cfRule>
  </conditionalFormatting>
  <conditionalFormatting sqref="JAO58:JAX61 JEJ58:JEL61 JAJ58:JAM61 JBL58:JCT61 JAZ58:JBD61">
    <cfRule type="expression" dxfId="0" priority="1580" stopIfTrue="1">
      <formula>MOD(ROW(),2)=0</formula>
    </cfRule>
  </conditionalFormatting>
  <conditionalFormatting sqref="JCU58:JEI61">
    <cfRule type="expression" dxfId="0" priority="1454" stopIfTrue="1">
      <formula>MOD(ROW(),2)=0</formula>
    </cfRule>
  </conditionalFormatting>
  <conditionalFormatting sqref="JKK58:JKT61 JOF58:JOH61 JKF58:JKI61 JLH58:JMP61 JKV58:JKZ61">
    <cfRule type="expression" dxfId="0" priority="1578" stopIfTrue="1">
      <formula>MOD(ROW(),2)=0</formula>
    </cfRule>
  </conditionalFormatting>
  <conditionalFormatting sqref="JMQ58:JOE61">
    <cfRule type="expression" dxfId="0" priority="1452" stopIfTrue="1">
      <formula>MOD(ROW(),2)=0</formula>
    </cfRule>
  </conditionalFormatting>
  <conditionalFormatting sqref="JUG58:JUP61 JYB58:JYD61 JUB58:JUE61 JVD58:JWL61 JUR58:JUV61">
    <cfRule type="expression" dxfId="0" priority="1576" stopIfTrue="1">
      <formula>MOD(ROW(),2)=0</formula>
    </cfRule>
  </conditionalFormatting>
  <conditionalFormatting sqref="JWM58:JYA61">
    <cfRule type="expression" dxfId="0" priority="1450" stopIfTrue="1">
      <formula>MOD(ROW(),2)=0</formula>
    </cfRule>
  </conditionalFormatting>
  <conditionalFormatting sqref="KEC58:KEL61 KHX58:KHZ61 KDX58:KEA61 KEZ58:KGH61 KEN58:KER61">
    <cfRule type="expression" dxfId="0" priority="1574" stopIfTrue="1">
      <formula>MOD(ROW(),2)=0</formula>
    </cfRule>
  </conditionalFormatting>
  <conditionalFormatting sqref="KGI58:KHW61">
    <cfRule type="expression" dxfId="0" priority="1448" stopIfTrue="1">
      <formula>MOD(ROW(),2)=0</formula>
    </cfRule>
  </conditionalFormatting>
  <conditionalFormatting sqref="KNY58:KOH61 KRT58:KRV61 KNT58:KNW61 KOV58:KQD61 KOJ58:KON61">
    <cfRule type="expression" dxfId="0" priority="1572" stopIfTrue="1">
      <formula>MOD(ROW(),2)=0</formula>
    </cfRule>
  </conditionalFormatting>
  <conditionalFormatting sqref="KQE58:KRS61">
    <cfRule type="expression" dxfId="0" priority="1446" stopIfTrue="1">
      <formula>MOD(ROW(),2)=0</formula>
    </cfRule>
  </conditionalFormatting>
  <conditionalFormatting sqref="KXU58:KYD61 LBP58:LBR61 KXP58:KXS61 KYR58:KZZ61 KYF58:KYJ61">
    <cfRule type="expression" dxfId="0" priority="1570" stopIfTrue="1">
      <formula>MOD(ROW(),2)=0</formula>
    </cfRule>
  </conditionalFormatting>
  <conditionalFormatting sqref="LAA58:LBO61">
    <cfRule type="expression" dxfId="0" priority="1444" stopIfTrue="1">
      <formula>MOD(ROW(),2)=0</formula>
    </cfRule>
  </conditionalFormatting>
  <conditionalFormatting sqref="LHQ58:LHZ61 LLL58:LLN61 LHL58:LHO61 LIN58:LJV61 LIB58:LIF61">
    <cfRule type="expression" dxfId="0" priority="1568" stopIfTrue="1">
      <formula>MOD(ROW(),2)=0</formula>
    </cfRule>
  </conditionalFormatting>
  <conditionalFormatting sqref="LJW58:LLK61">
    <cfRule type="expression" dxfId="0" priority="1442" stopIfTrue="1">
      <formula>MOD(ROW(),2)=0</formula>
    </cfRule>
  </conditionalFormatting>
  <conditionalFormatting sqref="LRM58:LRV61 LVH58:LVJ61 LRH58:LRK61 LSJ58:LTR61 LRX58:LSB61">
    <cfRule type="expression" dxfId="0" priority="1566" stopIfTrue="1">
      <formula>MOD(ROW(),2)=0</formula>
    </cfRule>
  </conditionalFormatting>
  <conditionalFormatting sqref="LTS58:LVG61">
    <cfRule type="expression" dxfId="0" priority="1440" stopIfTrue="1">
      <formula>MOD(ROW(),2)=0</formula>
    </cfRule>
  </conditionalFormatting>
  <conditionalFormatting sqref="MBI58:MBR61 MFD58:MFF61 MBD58:MBG61 MCF58:MDN61 MBT58:MBX61">
    <cfRule type="expression" dxfId="0" priority="1564" stopIfTrue="1">
      <formula>MOD(ROW(),2)=0</formula>
    </cfRule>
  </conditionalFormatting>
  <conditionalFormatting sqref="MDO58:MFC61">
    <cfRule type="expression" dxfId="0" priority="1438" stopIfTrue="1">
      <formula>MOD(ROW(),2)=0</formula>
    </cfRule>
  </conditionalFormatting>
  <conditionalFormatting sqref="MLE58:MLN61 MOZ58:MPB61 MKZ58:MLC61 MMB58:MNJ61 MLP58:MLT61">
    <cfRule type="expression" dxfId="0" priority="1562" stopIfTrue="1">
      <formula>MOD(ROW(),2)=0</formula>
    </cfRule>
  </conditionalFormatting>
  <conditionalFormatting sqref="MNK58:MOY61">
    <cfRule type="expression" dxfId="0" priority="1436" stopIfTrue="1">
      <formula>MOD(ROW(),2)=0</formula>
    </cfRule>
  </conditionalFormatting>
  <conditionalFormatting sqref="MVA58:MVJ61 MYV58:MYX61 MUV58:MUY61 MVX58:MXF61 MVL58:MVP61">
    <cfRule type="expression" dxfId="0" priority="1560" stopIfTrue="1">
      <formula>MOD(ROW(),2)=0</formula>
    </cfRule>
  </conditionalFormatting>
  <conditionalFormatting sqref="MXG58:MYU61">
    <cfRule type="expression" dxfId="0" priority="1434" stopIfTrue="1">
      <formula>MOD(ROW(),2)=0</formula>
    </cfRule>
  </conditionalFormatting>
  <conditionalFormatting sqref="NEW58:NFF61 NIR58:NIT61 NER58:NEU61 NFT58:NHB61 NFH58:NFL61">
    <cfRule type="expression" dxfId="0" priority="1558" stopIfTrue="1">
      <formula>MOD(ROW(),2)=0</formula>
    </cfRule>
  </conditionalFormatting>
  <conditionalFormatting sqref="NHC58:NIQ61">
    <cfRule type="expression" dxfId="0" priority="1432" stopIfTrue="1">
      <formula>MOD(ROW(),2)=0</formula>
    </cfRule>
  </conditionalFormatting>
  <conditionalFormatting sqref="NOS58:NPB61 NSN58:NSP61 NON58:NOQ61 NPP58:NQX61 NPD58:NPH61">
    <cfRule type="expression" dxfId="0" priority="1556" stopIfTrue="1">
      <formula>MOD(ROW(),2)=0</formula>
    </cfRule>
  </conditionalFormatting>
  <conditionalFormatting sqref="NQY58:NSM61">
    <cfRule type="expression" dxfId="0" priority="1430" stopIfTrue="1">
      <formula>MOD(ROW(),2)=0</formula>
    </cfRule>
  </conditionalFormatting>
  <conditionalFormatting sqref="NYO58:NYX61 OCJ58:OCL61 NYJ58:NYM61 NZL58:OAT61 NYZ58:NZD61">
    <cfRule type="expression" dxfId="0" priority="1554" stopIfTrue="1">
      <formula>MOD(ROW(),2)=0</formula>
    </cfRule>
  </conditionalFormatting>
  <conditionalFormatting sqref="OAU58:OCI61">
    <cfRule type="expression" dxfId="0" priority="1428" stopIfTrue="1">
      <formula>MOD(ROW(),2)=0</formula>
    </cfRule>
  </conditionalFormatting>
  <conditionalFormatting sqref="OIK58:OIT61 OMF58:OMH61 OIF58:OII61 OJH58:OKP61 OIV58:OIZ61">
    <cfRule type="expression" dxfId="0" priority="1552" stopIfTrue="1">
      <formula>MOD(ROW(),2)=0</formula>
    </cfRule>
  </conditionalFormatting>
  <conditionalFormatting sqref="OKQ58:OME61">
    <cfRule type="expression" dxfId="0" priority="1426" stopIfTrue="1">
      <formula>MOD(ROW(),2)=0</formula>
    </cfRule>
  </conditionalFormatting>
  <conditionalFormatting sqref="OSG58:OSP61 OWB58:OWD61 OSB58:OSE61 OTD58:OUL61 OSR58:OSV61">
    <cfRule type="expression" dxfId="0" priority="1550" stopIfTrue="1">
      <formula>MOD(ROW(),2)=0</formula>
    </cfRule>
  </conditionalFormatting>
  <conditionalFormatting sqref="OUM58:OWA61">
    <cfRule type="expression" dxfId="0" priority="1424" stopIfTrue="1">
      <formula>MOD(ROW(),2)=0</formula>
    </cfRule>
  </conditionalFormatting>
  <conditionalFormatting sqref="PCC58:PCL61 PFX58:PFZ61 PBX58:PCA61 PCZ58:PEH61 PCN58:PCR61">
    <cfRule type="expression" dxfId="0" priority="1548" stopIfTrue="1">
      <formula>MOD(ROW(),2)=0</formula>
    </cfRule>
  </conditionalFormatting>
  <conditionalFormatting sqref="PEI58:PFW61">
    <cfRule type="expression" dxfId="0" priority="1422" stopIfTrue="1">
      <formula>MOD(ROW(),2)=0</formula>
    </cfRule>
  </conditionalFormatting>
  <conditionalFormatting sqref="PLY58:PMH61 PPT58:PPV61 PLT58:PLW61 PMV58:POD61 PMJ58:PMN61">
    <cfRule type="expression" dxfId="0" priority="1546" stopIfTrue="1">
      <formula>MOD(ROW(),2)=0</formula>
    </cfRule>
  </conditionalFormatting>
  <conditionalFormatting sqref="POE58:PPS61">
    <cfRule type="expression" dxfId="0" priority="1420" stopIfTrue="1">
      <formula>MOD(ROW(),2)=0</formula>
    </cfRule>
  </conditionalFormatting>
  <conditionalFormatting sqref="PVU58:PWD61 PZP58:PZR61 PVP58:PVS61 PWR58:PXZ61 PWF58:PWJ61">
    <cfRule type="expression" dxfId="0" priority="1544" stopIfTrue="1">
      <formula>MOD(ROW(),2)=0</formula>
    </cfRule>
  </conditionalFormatting>
  <conditionalFormatting sqref="PYA58:PZO61">
    <cfRule type="expression" dxfId="0" priority="1418" stopIfTrue="1">
      <formula>MOD(ROW(),2)=0</formula>
    </cfRule>
  </conditionalFormatting>
  <conditionalFormatting sqref="QFQ58:QFZ61 QJL58:QJN61 QFL58:QFO61 QGN58:QHV61 QGB58:QGF61">
    <cfRule type="expression" dxfId="0" priority="1542" stopIfTrue="1">
      <formula>MOD(ROW(),2)=0</formula>
    </cfRule>
  </conditionalFormatting>
  <conditionalFormatting sqref="QHW58:QJK61">
    <cfRule type="expression" dxfId="0" priority="1416" stopIfTrue="1">
      <formula>MOD(ROW(),2)=0</formula>
    </cfRule>
  </conditionalFormatting>
  <conditionalFormatting sqref="QPM58:QPV61 QTH58:QTJ61 QPH58:QPK61 QQJ58:QRR61 QPX58:QQB61">
    <cfRule type="expression" dxfId="0" priority="1540" stopIfTrue="1">
      <formula>MOD(ROW(),2)=0</formula>
    </cfRule>
  </conditionalFormatting>
  <conditionalFormatting sqref="QRS58:QTG61">
    <cfRule type="expression" dxfId="0" priority="1414" stopIfTrue="1">
      <formula>MOD(ROW(),2)=0</formula>
    </cfRule>
  </conditionalFormatting>
  <conditionalFormatting sqref="QZI58:QZR61 RDD58:RDF61 QZD58:QZG61 RAF58:RBN61 QZT58:QZX61">
    <cfRule type="expression" dxfId="0" priority="1538" stopIfTrue="1">
      <formula>MOD(ROW(),2)=0</formula>
    </cfRule>
  </conditionalFormatting>
  <conditionalFormatting sqref="RBO58:RDC61">
    <cfRule type="expression" dxfId="0" priority="1412" stopIfTrue="1">
      <formula>MOD(ROW(),2)=0</formula>
    </cfRule>
  </conditionalFormatting>
  <conditionalFormatting sqref="RJE58:RJN61 RMZ58:RNB61 RIZ58:RJC61 RKB58:RLJ61 RJP58:RJT61">
    <cfRule type="expression" dxfId="0" priority="1536" stopIfTrue="1">
      <formula>MOD(ROW(),2)=0</formula>
    </cfRule>
  </conditionalFormatting>
  <conditionalFormatting sqref="RLK58:RMY61">
    <cfRule type="expression" dxfId="0" priority="1410" stopIfTrue="1">
      <formula>MOD(ROW(),2)=0</formula>
    </cfRule>
  </conditionalFormatting>
  <conditionalFormatting sqref="RTA58:RTJ61 RWV58:RWX61 RSV58:RSY61 RTX58:RVF61 RTL58:RTP61">
    <cfRule type="expression" dxfId="0" priority="1534" stopIfTrue="1">
      <formula>MOD(ROW(),2)=0</formula>
    </cfRule>
  </conditionalFormatting>
  <conditionalFormatting sqref="RVG58:RWU61">
    <cfRule type="expression" dxfId="0" priority="1408" stopIfTrue="1">
      <formula>MOD(ROW(),2)=0</formula>
    </cfRule>
  </conditionalFormatting>
  <conditionalFormatting sqref="SCW58:SDF61 SGR58:SGT61 SCR58:SCU61 SDT58:SFB61 SDH58:SDL61">
    <cfRule type="expression" dxfId="0" priority="1532" stopIfTrue="1">
      <formula>MOD(ROW(),2)=0</formula>
    </cfRule>
  </conditionalFormatting>
  <conditionalFormatting sqref="SFC58:SGQ61">
    <cfRule type="expression" dxfId="0" priority="1406" stopIfTrue="1">
      <formula>MOD(ROW(),2)=0</formula>
    </cfRule>
  </conditionalFormatting>
  <conditionalFormatting sqref="SMS58:SNB61 SQN58:SQP61 SMN58:SMQ61 SNP58:SOX61 SND58:SNH61">
    <cfRule type="expression" dxfId="0" priority="1530" stopIfTrue="1">
      <formula>MOD(ROW(),2)=0</formula>
    </cfRule>
  </conditionalFormatting>
  <conditionalFormatting sqref="SOY58:SQM61">
    <cfRule type="expression" dxfId="0" priority="1404" stopIfTrue="1">
      <formula>MOD(ROW(),2)=0</formula>
    </cfRule>
  </conditionalFormatting>
  <conditionalFormatting sqref="SWO58:SWX61 TAJ58:TAL61 SWJ58:SWM61 SXL58:SYT61 SWZ58:SXD61">
    <cfRule type="expression" dxfId="0" priority="1528" stopIfTrue="1">
      <formula>MOD(ROW(),2)=0</formula>
    </cfRule>
  </conditionalFormatting>
  <conditionalFormatting sqref="SYU58:TAI61">
    <cfRule type="expression" dxfId="0" priority="1402" stopIfTrue="1">
      <formula>MOD(ROW(),2)=0</formula>
    </cfRule>
  </conditionalFormatting>
  <conditionalFormatting sqref="TGK58:TGT61 TKF58:TKH61 TGF58:TGI61 THH58:TIP61 TGV58:TGZ61">
    <cfRule type="expression" dxfId="0" priority="1526" stopIfTrue="1">
      <formula>MOD(ROW(),2)=0</formula>
    </cfRule>
  </conditionalFormatting>
  <conditionalFormatting sqref="TIQ58:TKE61">
    <cfRule type="expression" dxfId="0" priority="1400" stopIfTrue="1">
      <formula>MOD(ROW(),2)=0</formula>
    </cfRule>
  </conditionalFormatting>
  <conditionalFormatting sqref="TQG58:TQP61 TUB58:TUD61 TQB58:TQE61 TRD58:TSL61 TQR58:TQV61">
    <cfRule type="expression" dxfId="0" priority="1524" stopIfTrue="1">
      <formula>MOD(ROW(),2)=0</formula>
    </cfRule>
  </conditionalFormatting>
  <conditionalFormatting sqref="TSM58:TUA61">
    <cfRule type="expression" dxfId="0" priority="1398" stopIfTrue="1">
      <formula>MOD(ROW(),2)=0</formula>
    </cfRule>
  </conditionalFormatting>
  <conditionalFormatting sqref="UAC58:UAL61 UDX58:UDZ61 TZX58:UAA61 UAZ58:UCH61 UAN58:UAR61">
    <cfRule type="expression" dxfId="0" priority="1522" stopIfTrue="1">
      <formula>MOD(ROW(),2)=0</formula>
    </cfRule>
  </conditionalFormatting>
  <conditionalFormatting sqref="UCI58:UDW61">
    <cfRule type="expression" dxfId="0" priority="1396" stopIfTrue="1">
      <formula>MOD(ROW(),2)=0</formula>
    </cfRule>
  </conditionalFormatting>
  <conditionalFormatting sqref="UJY58:UKH61 UNT58:UNV61 UJT58:UJW61 UKV58:UMD61 UKJ58:UKN61">
    <cfRule type="expression" dxfId="0" priority="1520" stopIfTrue="1">
      <formula>MOD(ROW(),2)=0</formula>
    </cfRule>
  </conditionalFormatting>
  <conditionalFormatting sqref="UME58:UNS61">
    <cfRule type="expression" dxfId="0" priority="1394" stopIfTrue="1">
      <formula>MOD(ROW(),2)=0</formula>
    </cfRule>
  </conditionalFormatting>
  <conditionalFormatting sqref="UTU58:UUD61 UXP58:UXR61 UTP58:UTS61 UUR58:UVZ61 UUF58:UUJ61">
    <cfRule type="expression" dxfId="0" priority="1518" stopIfTrue="1">
      <formula>MOD(ROW(),2)=0</formula>
    </cfRule>
  </conditionalFormatting>
  <conditionalFormatting sqref="UWA58:UXO61">
    <cfRule type="expression" dxfId="0" priority="1392" stopIfTrue="1">
      <formula>MOD(ROW(),2)=0</formula>
    </cfRule>
  </conditionalFormatting>
  <conditionalFormatting sqref="VDQ58:VDZ61 VHL58:VHN61 VDL58:VDO61 VEN58:VFV61 VEB58:VEF61">
    <cfRule type="expression" dxfId="0" priority="1516" stopIfTrue="1">
      <formula>MOD(ROW(),2)=0</formula>
    </cfRule>
  </conditionalFormatting>
  <conditionalFormatting sqref="VFW58:VHK61">
    <cfRule type="expression" dxfId="0" priority="1390" stopIfTrue="1">
      <formula>MOD(ROW(),2)=0</formula>
    </cfRule>
  </conditionalFormatting>
  <conditionalFormatting sqref="VNM58:VNV61 VRH58:VRJ61 VNH58:VNK61 VOJ58:VPR61 VNX58:VOB61">
    <cfRule type="expression" dxfId="0" priority="1514" stopIfTrue="1">
      <formula>MOD(ROW(),2)=0</formula>
    </cfRule>
  </conditionalFormatting>
  <conditionalFormatting sqref="VPS58:VRG61">
    <cfRule type="expression" dxfId="0" priority="1388" stopIfTrue="1">
      <formula>MOD(ROW(),2)=0</formula>
    </cfRule>
  </conditionalFormatting>
  <conditionalFormatting sqref="VXI58:VXR61 WBD58:WBF61 VXD58:VXG61 VYF58:VZN61 VXT58:VXX61">
    <cfRule type="expression" dxfId="0" priority="1512" stopIfTrue="1">
      <formula>MOD(ROW(),2)=0</formula>
    </cfRule>
  </conditionalFormatting>
  <conditionalFormatting sqref="VZO58:WBC61">
    <cfRule type="expression" dxfId="0" priority="1386" stopIfTrue="1">
      <formula>MOD(ROW(),2)=0</formula>
    </cfRule>
  </conditionalFormatting>
  <conditionalFormatting sqref="WHE58:WHN61 WKZ58:WLB61 WGZ58:WHC61 WIB58:WJJ61 WHP58:WHT61">
    <cfRule type="expression" dxfId="0" priority="1510" stopIfTrue="1">
      <formula>MOD(ROW(),2)=0</formula>
    </cfRule>
  </conditionalFormatting>
  <conditionalFormatting sqref="WJK58:WKY61">
    <cfRule type="expression" dxfId="0" priority="1384" stopIfTrue="1">
      <formula>MOD(ROW(),2)=0</formula>
    </cfRule>
  </conditionalFormatting>
  <conditionalFormatting sqref="WRA58:WRJ61 WUV58:WUX61 WQV58:WQY61 WRX58:WTF61 WRL58:WRP61">
    <cfRule type="expression" dxfId="0" priority="1508" stopIfTrue="1">
      <formula>MOD(ROW(),2)=0</formula>
    </cfRule>
  </conditionalFormatting>
  <conditionalFormatting sqref="WTG58:WUU61">
    <cfRule type="expression" dxfId="0" priority="1382" stopIfTrue="1">
      <formula>MOD(ROW(),2)=0</formula>
    </cfRule>
  </conditionalFormatting>
  <conditionalFormatting sqref="B60:B61 D61">
    <cfRule type="expression" dxfId="0" priority="1121" stopIfTrue="1">
      <formula>MOD(ROW(),2)=0</formula>
    </cfRule>
  </conditionalFormatting>
  <conditionalFormatting sqref="EO62:EX62 EZ62:FD62 FL62:GT62 EJ62:EM62 IJ62:IL62">
    <cfRule type="expression" dxfId="0" priority="1631" stopIfTrue="1">
      <formula>MOD(ROW(),2)=0</formula>
    </cfRule>
  </conditionalFormatting>
  <conditionalFormatting sqref="OK62:OT62 OV62:OZ62 PH62:QP62 OF62:OI62 SF62:SH62">
    <cfRule type="expression" dxfId="0" priority="1629" stopIfTrue="1">
      <formula>MOD(ROW(),2)=0</formula>
    </cfRule>
  </conditionalFormatting>
  <conditionalFormatting sqref="YG62:YP62 YR62:YV62 ZD62:AAL62 YB62:YE62 ACB62:ACD62">
    <cfRule type="expression" dxfId="0" priority="1627" stopIfTrue="1">
      <formula>MOD(ROW(),2)=0</formula>
    </cfRule>
  </conditionalFormatting>
  <conditionalFormatting sqref="AIC62:AIL62 AIN62:AIR62 AIZ62:AKH62 AHX62:AIA62 ALX62:ALZ62">
    <cfRule type="expression" dxfId="0" priority="1625" stopIfTrue="1">
      <formula>MOD(ROW(),2)=0</formula>
    </cfRule>
  </conditionalFormatting>
  <conditionalFormatting sqref="ARY62:ASH62 ASJ62:ASN62 ASV62:AUD62 ART62:ARW62 AVT62:AVV62">
    <cfRule type="expression" dxfId="0" priority="1623" stopIfTrue="1">
      <formula>MOD(ROW(),2)=0</formula>
    </cfRule>
  </conditionalFormatting>
  <conditionalFormatting sqref="BBU62:BCD62 BCF62:BCJ62 BCR62:BDZ62 BBP62:BBS62 BFP62:BFR62">
    <cfRule type="expression" dxfId="0" priority="1621" stopIfTrue="1">
      <formula>MOD(ROW(),2)=0</formula>
    </cfRule>
  </conditionalFormatting>
  <conditionalFormatting sqref="BLQ62:BLZ62 BMB62:BMF62 BMN62:BNV62 BLL62:BLO62 BPL62:BPN62">
    <cfRule type="expression" dxfId="0" priority="1619" stopIfTrue="1">
      <formula>MOD(ROW(),2)=0</formula>
    </cfRule>
  </conditionalFormatting>
  <conditionalFormatting sqref="BVM62:BVV62 BVX62:BWB62 BWJ62:BXR62 BVH62:BVK62 BZH62:BZJ62">
    <cfRule type="expression" dxfId="0" priority="1617" stopIfTrue="1">
      <formula>MOD(ROW(),2)=0</formula>
    </cfRule>
  </conditionalFormatting>
  <conditionalFormatting sqref="CFI62:CFR62 CFT62:CFX62 CGF62:CHN62 CFD62:CFG62 CJD62:CJF62">
    <cfRule type="expression" dxfId="0" priority="1615" stopIfTrue="1">
      <formula>MOD(ROW(),2)=0</formula>
    </cfRule>
  </conditionalFormatting>
  <conditionalFormatting sqref="CPE62:CPN62 CPP62:CPT62 CQB62:CRJ62 COZ62:CPC62 CSZ62:CTB62">
    <cfRule type="expression" dxfId="0" priority="1613" stopIfTrue="1">
      <formula>MOD(ROW(),2)=0</formula>
    </cfRule>
  </conditionalFormatting>
  <conditionalFormatting sqref="CZA62:CZJ62 CZL62:CZP62 CZX62:DBF62 CYV62:CYY62 DCV62:DCX62">
    <cfRule type="expression" dxfId="0" priority="1611" stopIfTrue="1">
      <formula>MOD(ROW(),2)=0</formula>
    </cfRule>
  </conditionalFormatting>
  <conditionalFormatting sqref="DIW62:DJF62 DJH62:DJL62 DJT62:DLB62 DIR62:DIU62 DMR62:DMT62">
    <cfRule type="expression" dxfId="0" priority="1609" stopIfTrue="1">
      <formula>MOD(ROW(),2)=0</formula>
    </cfRule>
  </conditionalFormatting>
  <conditionalFormatting sqref="DSS62:DTB62 DTD62:DTH62 DTP62:DUX62 DSN62:DSQ62 DWN62:DWP62">
    <cfRule type="expression" dxfId="0" priority="1607" stopIfTrue="1">
      <formula>MOD(ROW(),2)=0</formula>
    </cfRule>
  </conditionalFormatting>
  <conditionalFormatting sqref="ECO62:ECX62 ECZ62:EDD62 EDL62:EET62 ECJ62:ECM62 EGJ62:EGL62">
    <cfRule type="expression" dxfId="0" priority="1605" stopIfTrue="1">
      <formula>MOD(ROW(),2)=0</formula>
    </cfRule>
  </conditionalFormatting>
  <conditionalFormatting sqref="EMK62:EMT62 EMV62:EMZ62 ENH62:EOP62 EMF62:EMI62 EQF62:EQH62">
    <cfRule type="expression" dxfId="0" priority="1603" stopIfTrue="1">
      <formula>MOD(ROW(),2)=0</formula>
    </cfRule>
  </conditionalFormatting>
  <conditionalFormatting sqref="EWG62:EWP62 EWR62:EWV62 EXD62:EYL62 EWB62:EWE62 FAB62:FAD62">
    <cfRule type="expression" dxfId="0" priority="1601" stopIfTrue="1">
      <formula>MOD(ROW(),2)=0</formula>
    </cfRule>
  </conditionalFormatting>
  <conditionalFormatting sqref="FGC62:FGL62 FGN62:FGR62 FGZ62:FIH62 FFX62:FGA62 FJX62:FJZ62">
    <cfRule type="expression" dxfId="0" priority="1599" stopIfTrue="1">
      <formula>MOD(ROW(),2)=0</formula>
    </cfRule>
  </conditionalFormatting>
  <conditionalFormatting sqref="FPY62:FQH62 FQJ62:FQN62 FQV62:FSD62 FPT62:FPW62 FTT62:FTV62">
    <cfRule type="expression" dxfId="0" priority="1597" stopIfTrue="1">
      <formula>MOD(ROW(),2)=0</formula>
    </cfRule>
  </conditionalFormatting>
  <conditionalFormatting sqref="FZU62:GAD62 GAF62:GAJ62 GAR62:GBZ62 FZP62:FZS62 GDP62:GDR62">
    <cfRule type="expression" dxfId="0" priority="1595" stopIfTrue="1">
      <formula>MOD(ROW(),2)=0</formula>
    </cfRule>
  </conditionalFormatting>
  <conditionalFormatting sqref="GJQ62:GJZ62 GKB62:GKF62 GKN62:GLV62 GJL62:GJO62 GNL62:GNN62">
    <cfRule type="expression" dxfId="0" priority="1593" stopIfTrue="1">
      <formula>MOD(ROW(),2)=0</formula>
    </cfRule>
  </conditionalFormatting>
  <conditionalFormatting sqref="GTM62:GTV62 GTX62:GUB62 GUJ62:GVR62 GTH62:GTK62 GXH62:GXJ62">
    <cfRule type="expression" dxfId="0" priority="1591" stopIfTrue="1">
      <formula>MOD(ROW(),2)=0</formula>
    </cfRule>
  </conditionalFormatting>
  <conditionalFormatting sqref="HDI62:HDR62 HDT62:HDX62 HEF62:HFN62 HDD62:HDG62 HHD62:HHF62">
    <cfRule type="expression" dxfId="0" priority="1589" stopIfTrue="1">
      <formula>MOD(ROW(),2)=0</formula>
    </cfRule>
  </conditionalFormatting>
  <conditionalFormatting sqref="HNE62:HNN62 HNP62:HNT62 HOB62:HPJ62 HMZ62:HNC62 HQZ62:HRB62">
    <cfRule type="expression" dxfId="0" priority="1587" stopIfTrue="1">
      <formula>MOD(ROW(),2)=0</formula>
    </cfRule>
  </conditionalFormatting>
  <conditionalFormatting sqref="HXA62:HXJ62 HXL62:HXP62 HXX62:HZF62 HWV62:HWY62 IAV62:IAX62">
    <cfRule type="expression" dxfId="0" priority="1585" stopIfTrue="1">
      <formula>MOD(ROW(),2)=0</formula>
    </cfRule>
  </conditionalFormatting>
  <conditionalFormatting sqref="IGW62:IHF62 IHH62:IHL62 IHT62:IJB62 IGR62:IGU62 IKR62:IKT62">
    <cfRule type="expression" dxfId="0" priority="1583" stopIfTrue="1">
      <formula>MOD(ROW(),2)=0</formula>
    </cfRule>
  </conditionalFormatting>
  <conditionalFormatting sqref="IQS62:IRB62 IRD62:IRH62 IRP62:ISX62 IQN62:IQQ62 IUN62:IUP62">
    <cfRule type="expression" dxfId="0" priority="1581" stopIfTrue="1">
      <formula>MOD(ROW(),2)=0</formula>
    </cfRule>
  </conditionalFormatting>
  <conditionalFormatting sqref="JAO62:JAX62 JAZ62:JBD62 JBL62:JCT62 JAJ62:JAM62 JEJ62:JEL62">
    <cfRule type="expression" dxfId="0" priority="1579" stopIfTrue="1">
      <formula>MOD(ROW(),2)=0</formula>
    </cfRule>
  </conditionalFormatting>
  <conditionalFormatting sqref="JKK62:JKT62 JKV62:JKZ62 JLH62:JMP62 JKF62:JKI62 JOF62:JOH62">
    <cfRule type="expression" dxfId="0" priority="1577" stopIfTrue="1">
      <formula>MOD(ROW(),2)=0</formula>
    </cfRule>
  </conditionalFormatting>
  <conditionalFormatting sqref="JUG62:JUP62 JUR62:JUV62 JVD62:JWL62 JUB62:JUE62 JYB62:JYD62">
    <cfRule type="expression" dxfId="0" priority="1575" stopIfTrue="1">
      <formula>MOD(ROW(),2)=0</formula>
    </cfRule>
  </conditionalFormatting>
  <conditionalFormatting sqref="KEC62:KEL62 KEN62:KER62 KEZ62:KGH62 KDX62:KEA62 KHX62:KHZ62">
    <cfRule type="expression" dxfId="0" priority="1573" stopIfTrue="1">
      <formula>MOD(ROW(),2)=0</formula>
    </cfRule>
  </conditionalFormatting>
  <conditionalFormatting sqref="KNY62:KOH62 KOJ62:KON62 KOV62:KQD62 KNT62:KNW62 KRT62:KRV62">
    <cfRule type="expression" dxfId="0" priority="1571" stopIfTrue="1">
      <formula>MOD(ROW(),2)=0</formula>
    </cfRule>
  </conditionalFormatting>
  <conditionalFormatting sqref="KXU62:KYD62 KYF62:KYJ62 KYR62:KZZ62 KXP62:KXS62 LBP62:LBR62">
    <cfRule type="expression" dxfId="0" priority="1569" stopIfTrue="1">
      <formula>MOD(ROW(),2)=0</formula>
    </cfRule>
  </conditionalFormatting>
  <conditionalFormatting sqref="LHQ62:LHZ62 LIB62:LIF62 LIN62:LJV62 LHL62:LHO62 LLL62:LLN62">
    <cfRule type="expression" dxfId="0" priority="1567" stopIfTrue="1">
      <formula>MOD(ROW(),2)=0</formula>
    </cfRule>
  </conditionalFormatting>
  <conditionalFormatting sqref="LRM62:LRV62 LRX62:LSB62 LSJ62:LTR62 LRH62:LRK62 LVH62:LVJ62">
    <cfRule type="expression" dxfId="0" priority="1565" stopIfTrue="1">
      <formula>MOD(ROW(),2)=0</formula>
    </cfRule>
  </conditionalFormatting>
  <conditionalFormatting sqref="MBI62:MBR62 MBT62:MBX62 MCF62:MDN62 MBD62:MBG62 MFD62:MFF62">
    <cfRule type="expression" dxfId="0" priority="1563" stopIfTrue="1">
      <formula>MOD(ROW(),2)=0</formula>
    </cfRule>
  </conditionalFormatting>
  <conditionalFormatting sqref="MLE62:MLN62 MLP62:MLT62 MMB62:MNJ62 MKZ62:MLC62 MOZ62:MPB62">
    <cfRule type="expression" dxfId="0" priority="1561" stopIfTrue="1">
      <formula>MOD(ROW(),2)=0</formula>
    </cfRule>
  </conditionalFormatting>
  <conditionalFormatting sqref="MVA62:MVJ62 MVL62:MVP62 MVX62:MXF62 MUV62:MUY62 MYV62:MYX62">
    <cfRule type="expression" dxfId="0" priority="1559" stopIfTrue="1">
      <formula>MOD(ROW(),2)=0</formula>
    </cfRule>
  </conditionalFormatting>
  <conditionalFormatting sqref="NEW62:NFF62 NFH62:NFL62 NFT62:NHB62 NER62:NEU62 NIR62:NIT62">
    <cfRule type="expression" dxfId="0" priority="1557" stopIfTrue="1">
      <formula>MOD(ROW(),2)=0</formula>
    </cfRule>
  </conditionalFormatting>
  <conditionalFormatting sqref="NOS62:NPB62 NPD62:NPH62 NPP62:NQX62 NON62:NOQ62 NSN62:NSP62">
    <cfRule type="expression" dxfId="0" priority="1555" stopIfTrue="1">
      <formula>MOD(ROW(),2)=0</formula>
    </cfRule>
  </conditionalFormatting>
  <conditionalFormatting sqref="NYO62:NYX62 NYZ62:NZD62 NZL62:OAT62 NYJ62:NYM62 OCJ62:OCL62">
    <cfRule type="expression" dxfId="0" priority="1553" stopIfTrue="1">
      <formula>MOD(ROW(),2)=0</formula>
    </cfRule>
  </conditionalFormatting>
  <conditionalFormatting sqref="OIK62:OIT62 OIV62:OIZ62 OJH62:OKP62 OIF62:OII62 OMF62:OMH62">
    <cfRule type="expression" dxfId="0" priority="1551" stopIfTrue="1">
      <formula>MOD(ROW(),2)=0</formula>
    </cfRule>
  </conditionalFormatting>
  <conditionalFormatting sqref="OSG62:OSP62 OSR62:OSV62 OTD62:OUL62 OSB62:OSE62 OWB62:OWD62">
    <cfRule type="expression" dxfId="0" priority="1549" stopIfTrue="1">
      <formula>MOD(ROW(),2)=0</formula>
    </cfRule>
  </conditionalFormatting>
  <conditionalFormatting sqref="PCC62:PCL62 PCN62:PCR62 PCZ62:PEH62 PBX62:PCA62 PFX62:PFZ62">
    <cfRule type="expression" dxfId="0" priority="1547" stopIfTrue="1">
      <formula>MOD(ROW(),2)=0</formula>
    </cfRule>
  </conditionalFormatting>
  <conditionalFormatting sqref="PLY62:PMH62 PMJ62:PMN62 PMV62:POD62 PLT62:PLW62 PPT62:PPV62">
    <cfRule type="expression" dxfId="0" priority="1545" stopIfTrue="1">
      <formula>MOD(ROW(),2)=0</formula>
    </cfRule>
  </conditionalFormatting>
  <conditionalFormatting sqref="PVU62:PWD62 PWF62:PWJ62 PWR62:PXZ62 PVP62:PVS62 PZP62:PZR62">
    <cfRule type="expression" dxfId="0" priority="1543" stopIfTrue="1">
      <formula>MOD(ROW(),2)=0</formula>
    </cfRule>
  </conditionalFormatting>
  <conditionalFormatting sqref="QFQ62:QFZ62 QGB62:QGF62 QGN62:QHV62 QFL62:QFO62 QJL62:QJN62">
    <cfRule type="expression" dxfId="0" priority="1541" stopIfTrue="1">
      <formula>MOD(ROW(),2)=0</formula>
    </cfRule>
  </conditionalFormatting>
  <conditionalFormatting sqref="QPM62:QPV62 QPX62:QQB62 QQJ62:QRR62 QPH62:QPK62 QTH62:QTJ62">
    <cfRule type="expression" dxfId="0" priority="1539" stopIfTrue="1">
      <formula>MOD(ROW(),2)=0</formula>
    </cfRule>
  </conditionalFormatting>
  <conditionalFormatting sqref="QZI62:QZR62 QZT62:QZX62 RAF62:RBN62 QZD62:QZG62 RDD62:RDF62">
    <cfRule type="expression" dxfId="0" priority="1537" stopIfTrue="1">
      <formula>MOD(ROW(),2)=0</formula>
    </cfRule>
  </conditionalFormatting>
  <conditionalFormatting sqref="RJE62:RJN62 RJP62:RJT62 RKB62:RLJ62 RIZ62:RJC62 RMZ62:RNB62">
    <cfRule type="expression" dxfId="0" priority="1535" stopIfTrue="1">
      <formula>MOD(ROW(),2)=0</formula>
    </cfRule>
  </conditionalFormatting>
  <conditionalFormatting sqref="RTA62:RTJ62 RTL62:RTP62 RTX62:RVF62 RSV62:RSY62 RWV62:RWX62">
    <cfRule type="expression" dxfId="0" priority="1533" stopIfTrue="1">
      <formula>MOD(ROW(),2)=0</formula>
    </cfRule>
  </conditionalFormatting>
  <conditionalFormatting sqref="SCW62:SDF62 SDH62:SDL62 SDT62:SFB62 SCR62:SCU62 SGR62:SGT62">
    <cfRule type="expression" dxfId="0" priority="1531" stopIfTrue="1">
      <formula>MOD(ROW(),2)=0</formula>
    </cfRule>
  </conditionalFormatting>
  <conditionalFormatting sqref="SMS62:SNB62 SND62:SNH62 SNP62:SOX62 SMN62:SMQ62 SQN62:SQP62">
    <cfRule type="expression" dxfId="0" priority="1529" stopIfTrue="1">
      <formula>MOD(ROW(),2)=0</formula>
    </cfRule>
  </conditionalFormatting>
  <conditionalFormatting sqref="SWO62:SWX62 SWZ62:SXD62 SXL62:SYT62 SWJ62:SWM62 TAJ62:TAL62">
    <cfRule type="expression" dxfId="0" priority="1527" stopIfTrue="1">
      <formula>MOD(ROW(),2)=0</formula>
    </cfRule>
  </conditionalFormatting>
  <conditionalFormatting sqref="TGK62:TGT62 TGV62:TGZ62 THH62:TIP62 TGF62:TGI62 TKF62:TKH62">
    <cfRule type="expression" dxfId="0" priority="1525" stopIfTrue="1">
      <formula>MOD(ROW(),2)=0</formula>
    </cfRule>
  </conditionalFormatting>
  <conditionalFormatting sqref="TQG62:TQP62 TQR62:TQV62 TRD62:TSL62 TQB62:TQE62 TUB62:TUD62">
    <cfRule type="expression" dxfId="0" priority="1523" stopIfTrue="1">
      <formula>MOD(ROW(),2)=0</formula>
    </cfRule>
  </conditionalFormatting>
  <conditionalFormatting sqref="UAC62:UAL62 UAN62:UAR62 UAZ62:UCH62 TZX62:UAA62 UDX62:UDZ62">
    <cfRule type="expression" dxfId="0" priority="1521" stopIfTrue="1">
      <formula>MOD(ROW(),2)=0</formula>
    </cfRule>
  </conditionalFormatting>
  <conditionalFormatting sqref="UJY62:UKH62 UKJ62:UKN62 UKV62:UMD62 UJT62:UJW62 UNT62:UNV62">
    <cfRule type="expression" dxfId="0" priority="1519" stopIfTrue="1">
      <formula>MOD(ROW(),2)=0</formula>
    </cfRule>
  </conditionalFormatting>
  <conditionalFormatting sqref="UTU62:UUD62 UUF62:UUJ62 UUR62:UVZ62 UTP62:UTS62 UXP62:UXR62">
    <cfRule type="expression" dxfId="0" priority="1517" stopIfTrue="1">
      <formula>MOD(ROW(),2)=0</formula>
    </cfRule>
  </conditionalFormatting>
  <conditionalFormatting sqref="VDQ62:VDZ62 VEB62:VEF62 VEN62:VFV62 VDL62:VDO62 VHL62:VHN62">
    <cfRule type="expression" dxfId="0" priority="1515" stopIfTrue="1">
      <formula>MOD(ROW(),2)=0</formula>
    </cfRule>
  </conditionalFormatting>
  <conditionalFormatting sqref="VNM62:VNV62 VNX62:VOB62 VOJ62:VPR62 VNH62:VNK62 VRH62:VRJ62">
    <cfRule type="expression" dxfId="0" priority="1513" stopIfTrue="1">
      <formula>MOD(ROW(),2)=0</formula>
    </cfRule>
  </conditionalFormatting>
  <conditionalFormatting sqref="VXI62:VXR62 VXT62:VXX62 VYF62:VZN62 VXD62:VXG62 WBD62:WBF62">
    <cfRule type="expression" dxfId="0" priority="1511" stopIfTrue="1">
      <formula>MOD(ROW(),2)=0</formula>
    </cfRule>
  </conditionalFormatting>
  <conditionalFormatting sqref="WHE62:WHN62 WHP62:WHT62 WIB62:WJJ62 WGZ62:WHC62 WKZ62:WLB62">
    <cfRule type="expression" dxfId="0" priority="1509" stopIfTrue="1">
      <formula>MOD(ROW(),2)=0</formula>
    </cfRule>
  </conditionalFormatting>
  <conditionalFormatting sqref="WRA62:WRJ62 WRL62:WRP62 WRX62:WTF62 WQV62:WQY62 WUV62:WUX62">
    <cfRule type="expression" dxfId="0" priority="1507" stopIfTrue="1">
      <formula>MOD(ROW(),2)=0</formula>
    </cfRule>
  </conditionalFormatting>
  <pageMargins left="0.590277777777778" right="0.590277777777778" top="0.590277777777778" bottom="0.590277777777778" header="0.5" footer="0.393055555555556"/>
  <pageSetup paperSize="9" scale="77" orientation="landscape" horizontalDpi="600"/>
  <headerFooter>
    <oddFooter>&amp;C&amp;P</oddFooter>
  </headerFooter>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8"/>
  <sheetViews>
    <sheetView view="pageBreakPreview" zoomScaleNormal="85" workbookViewId="0">
      <selection activeCell="F3" sqref="F3"/>
    </sheetView>
  </sheetViews>
  <sheetFormatPr defaultColWidth="9" defaultRowHeight="13.5" outlineLevelRow="7" outlineLevelCol="6"/>
  <cols>
    <col min="1" max="1" width="8.63333333333333" customWidth="1"/>
    <col min="2" max="2" width="20.6333333333333" customWidth="1"/>
    <col min="3" max="3" width="50.6333333333333" customWidth="1"/>
    <col min="4" max="4" width="15.6333333333333" customWidth="1"/>
    <col min="5" max="5" width="10.6333333333333" customWidth="1"/>
    <col min="6" max="6" width="15.6333333333333" customWidth="1"/>
    <col min="7" max="7" width="10.6333333333333" customWidth="1"/>
    <col min="8" max="8" width="12.6333333333333"/>
  </cols>
  <sheetData>
    <row r="1" ht="40" customHeight="1" spans="1:7">
      <c r="A1" s="114" t="s">
        <v>4245</v>
      </c>
      <c r="B1" s="114"/>
      <c r="C1" s="114"/>
      <c r="D1" s="114"/>
      <c r="E1" s="114"/>
      <c r="F1" s="114"/>
      <c r="G1" s="114"/>
    </row>
    <row r="2" ht="35" customHeight="1" spans="1:7">
      <c r="A2" s="115" t="s">
        <v>39</v>
      </c>
      <c r="B2" s="115" t="s">
        <v>40</v>
      </c>
      <c r="C2" s="115" t="s">
        <v>4246</v>
      </c>
      <c r="D2" s="115" t="s">
        <v>4</v>
      </c>
      <c r="E2" s="116" t="s">
        <v>4247</v>
      </c>
      <c r="F2" s="115" t="s">
        <v>4248</v>
      </c>
      <c r="G2" s="115" t="s">
        <v>54</v>
      </c>
    </row>
    <row r="3" ht="35" customHeight="1" spans="1:7">
      <c r="A3" s="115">
        <v>1</v>
      </c>
      <c r="B3" s="117" t="s">
        <v>143</v>
      </c>
      <c r="C3" s="118" t="s">
        <v>4249</v>
      </c>
      <c r="D3" s="119">
        <v>52432.72</v>
      </c>
      <c r="E3" s="119"/>
      <c r="F3" s="119"/>
      <c r="G3" s="115"/>
    </row>
    <row r="4" ht="35" customHeight="1" spans="1:7">
      <c r="A4" s="115">
        <v>2</v>
      </c>
      <c r="B4" s="118" t="s">
        <v>4250</v>
      </c>
      <c r="C4" s="118" t="s">
        <v>4249</v>
      </c>
      <c r="D4" s="119">
        <v>52432.72</v>
      </c>
      <c r="E4" s="119"/>
      <c r="F4" s="119"/>
      <c r="G4" s="115"/>
    </row>
    <row r="5" ht="69" customHeight="1" spans="1:7">
      <c r="A5" s="115">
        <v>2</v>
      </c>
      <c r="B5" s="117" t="s">
        <v>4251</v>
      </c>
      <c r="C5" s="118" t="s">
        <v>4252</v>
      </c>
      <c r="D5" s="119">
        <v>52432.72</v>
      </c>
      <c r="E5" s="119"/>
      <c r="F5" s="119"/>
      <c r="G5" s="120"/>
    </row>
    <row r="6" ht="69" customHeight="1" spans="1:7">
      <c r="A6" s="115">
        <v>3</v>
      </c>
      <c r="B6" s="118" t="s">
        <v>4253</v>
      </c>
      <c r="C6" s="118" t="s">
        <v>4254</v>
      </c>
      <c r="D6" s="119">
        <v>60215.79</v>
      </c>
      <c r="E6" s="119"/>
      <c r="F6" s="119"/>
      <c r="G6" s="120"/>
    </row>
    <row r="7" ht="69" customHeight="1" spans="1:7">
      <c r="A7" s="115">
        <v>4</v>
      </c>
      <c r="B7" s="118" t="s">
        <v>4255</v>
      </c>
      <c r="C7" s="118" t="s">
        <v>4254</v>
      </c>
      <c r="D7" s="119">
        <v>2356.4992</v>
      </c>
      <c r="E7" s="119"/>
      <c r="F7" s="119"/>
      <c r="G7" s="120"/>
    </row>
    <row r="8" ht="35" customHeight="1" spans="1:7">
      <c r="A8" s="115"/>
      <c r="B8" s="115" t="s">
        <v>4256</v>
      </c>
      <c r="C8" s="115"/>
      <c r="D8" s="119"/>
      <c r="E8" s="119"/>
      <c r="F8" s="119"/>
      <c r="G8" s="115"/>
    </row>
  </sheetData>
  <mergeCells count="1">
    <mergeCell ref="A1:G1"/>
  </mergeCells>
  <pageMargins left="0.75" right="0.75" top="1" bottom="1" header="0.5" footer="0.5"/>
  <pageSetup paperSize="9" orientation="landscape"/>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E23"/>
  <sheetViews>
    <sheetView view="pageBreakPreview" zoomScaleNormal="100" workbookViewId="0">
      <pane ySplit="3" topLeftCell="A4" activePane="bottomLeft" state="frozen"/>
      <selection/>
      <selection pane="bottomLeft" activeCell="F8" sqref="F8"/>
    </sheetView>
  </sheetViews>
  <sheetFormatPr defaultColWidth="9" defaultRowHeight="14.25" outlineLevelCol="4"/>
  <cols>
    <col min="1" max="1" width="4.38333333333333" style="87" customWidth="1"/>
    <col min="2" max="2" width="26.1333333333333" style="87" customWidth="1"/>
    <col min="3" max="3" width="40.8833333333333" style="87" customWidth="1"/>
    <col min="4" max="4" width="12.5" style="88" customWidth="1"/>
    <col min="5" max="5" width="11.8833333333333" style="87" customWidth="1"/>
    <col min="6" max="6" width="13.1083333333333" style="87"/>
    <col min="7" max="7" width="12.6333333333333" style="87"/>
    <col min="8" max="16384" width="9" style="87"/>
  </cols>
  <sheetData>
    <row r="1" s="87" customFormat="1" ht="23.25" customHeight="1" spans="1:5">
      <c r="A1" s="89" t="s">
        <v>4257</v>
      </c>
      <c r="B1" s="89"/>
      <c r="C1" s="89"/>
      <c r="D1" s="90"/>
      <c r="E1" s="89"/>
    </row>
    <row r="2" s="87" customFormat="1" ht="15.75" customHeight="1" spans="1:5">
      <c r="A2" s="91"/>
      <c r="B2" s="91"/>
      <c r="C2" s="91"/>
      <c r="D2" s="92"/>
      <c r="E2" s="91" t="s">
        <v>4258</v>
      </c>
    </row>
    <row r="3" s="87" customFormat="1" ht="30" customHeight="1" spans="1:5">
      <c r="A3" s="93" t="s">
        <v>39</v>
      </c>
      <c r="B3" s="94" t="s">
        <v>4259</v>
      </c>
      <c r="C3" s="93" t="s">
        <v>4260</v>
      </c>
      <c r="D3" s="95" t="s">
        <v>4261</v>
      </c>
      <c r="E3" s="93" t="s">
        <v>54</v>
      </c>
    </row>
    <row r="4" s="87" customFormat="1" ht="30" customHeight="1" spans="1:5">
      <c r="A4" s="93">
        <v>1</v>
      </c>
      <c r="B4" s="96" t="s">
        <v>4262</v>
      </c>
      <c r="C4" s="97" t="s">
        <v>4263</v>
      </c>
      <c r="D4" s="98">
        <v>1712.82</v>
      </c>
      <c r="E4" s="99"/>
    </row>
    <row r="5" s="87" customFormat="1" ht="30" customHeight="1" spans="1:5">
      <c r="A5" s="93">
        <v>2</v>
      </c>
      <c r="B5" s="96" t="s">
        <v>4264</v>
      </c>
      <c r="C5" s="100"/>
      <c r="D5" s="98">
        <v>84.57</v>
      </c>
      <c r="E5" s="99"/>
    </row>
    <row r="6" s="87" customFormat="1" ht="30" customHeight="1" spans="1:5">
      <c r="A6" s="93">
        <v>3</v>
      </c>
      <c r="B6" s="96" t="s">
        <v>4265</v>
      </c>
      <c r="C6" s="100"/>
      <c r="D6" s="98">
        <v>175</v>
      </c>
      <c r="E6" s="99"/>
    </row>
    <row r="7" s="87" customFormat="1" ht="30" customHeight="1" spans="1:5">
      <c r="A7" s="93">
        <v>4</v>
      </c>
      <c r="B7" s="96" t="s">
        <v>4266</v>
      </c>
      <c r="C7" s="100"/>
      <c r="D7" s="98">
        <v>30</v>
      </c>
      <c r="E7" s="99"/>
    </row>
    <row r="8" s="87" customFormat="1" ht="30" customHeight="1" spans="1:5">
      <c r="A8" s="93">
        <v>5</v>
      </c>
      <c r="B8" s="96" t="s">
        <v>4267</v>
      </c>
      <c r="C8" s="100"/>
      <c r="D8" s="101">
        <v>211.68</v>
      </c>
      <c r="E8" s="99"/>
    </row>
    <row r="9" s="87" customFormat="1" ht="30" customHeight="1" spans="1:5">
      <c r="A9" s="93">
        <v>6</v>
      </c>
      <c r="B9" s="96" t="s">
        <v>4268</v>
      </c>
      <c r="C9" s="100"/>
      <c r="D9" s="101">
        <v>172.19</v>
      </c>
      <c r="E9" s="99"/>
    </row>
    <row r="10" s="87" customFormat="1" ht="30" customHeight="1" spans="1:5">
      <c r="A10" s="93">
        <v>7</v>
      </c>
      <c r="B10" s="102" t="s">
        <v>4269</v>
      </c>
      <c r="C10" s="100"/>
      <c r="D10" s="101">
        <v>204.8</v>
      </c>
      <c r="E10" s="99"/>
    </row>
    <row r="11" s="87" customFormat="1" ht="30" customHeight="1" spans="1:5">
      <c r="A11" s="93">
        <v>8</v>
      </c>
      <c r="B11" s="102" t="s">
        <v>4270</v>
      </c>
      <c r="C11" s="100"/>
      <c r="D11" s="101">
        <v>186.29</v>
      </c>
      <c r="E11" s="99"/>
    </row>
    <row r="12" s="87" customFormat="1" ht="30" customHeight="1" spans="1:5">
      <c r="A12" s="93">
        <v>9</v>
      </c>
      <c r="B12" s="102" t="s">
        <v>4271</v>
      </c>
      <c r="C12" s="100"/>
      <c r="D12" s="101">
        <v>947.76</v>
      </c>
      <c r="E12" s="99"/>
    </row>
    <row r="13" s="87" customFormat="1" ht="30" customHeight="1" spans="1:5">
      <c r="A13" s="93">
        <v>10</v>
      </c>
      <c r="B13" s="96" t="s">
        <v>4272</v>
      </c>
      <c r="C13" s="100"/>
      <c r="D13" s="101">
        <v>75.4</v>
      </c>
      <c r="E13" s="99"/>
    </row>
    <row r="14" s="87" customFormat="1" ht="30" customHeight="1" spans="1:5">
      <c r="A14" s="93">
        <v>11</v>
      </c>
      <c r="B14" s="96" t="s">
        <v>4273</v>
      </c>
      <c r="C14" s="100"/>
      <c r="D14" s="101">
        <v>958.07</v>
      </c>
      <c r="E14" s="99"/>
    </row>
    <row r="15" s="87" customFormat="1" ht="30" customHeight="1" spans="1:5">
      <c r="A15" s="93">
        <v>12</v>
      </c>
      <c r="B15" s="96" t="s">
        <v>4274</v>
      </c>
      <c r="C15" s="100"/>
      <c r="D15" s="101">
        <v>42.24</v>
      </c>
      <c r="E15" s="99"/>
    </row>
    <row r="16" s="87" customFormat="1" ht="30" customHeight="1" spans="1:5">
      <c r="A16" s="93">
        <v>13</v>
      </c>
      <c r="B16" s="96" t="s">
        <v>4275</v>
      </c>
      <c r="C16" s="100"/>
      <c r="D16" s="101">
        <v>79.84</v>
      </c>
      <c r="E16" s="99"/>
    </row>
    <row r="17" s="87" customFormat="1" ht="30" customHeight="1" spans="1:5">
      <c r="A17" s="93">
        <v>14</v>
      </c>
      <c r="B17" s="96" t="s">
        <v>4276</v>
      </c>
      <c r="C17" s="103"/>
      <c r="D17" s="101">
        <v>100</v>
      </c>
      <c r="E17" s="99"/>
    </row>
    <row r="18" s="87" customFormat="1" ht="30" customHeight="1" spans="1:5">
      <c r="A18" s="93" t="s">
        <v>55</v>
      </c>
      <c r="B18" s="104" t="s">
        <v>4277</v>
      </c>
      <c r="C18" s="105"/>
      <c r="D18" s="101">
        <f>SUM(D8:D17)</f>
        <v>2978.27</v>
      </c>
      <c r="E18" s="106"/>
    </row>
    <row r="19" s="87" customFormat="1" ht="30" customHeight="1" spans="1:5">
      <c r="A19" s="93" t="s">
        <v>59</v>
      </c>
      <c r="B19" s="104" t="s">
        <v>4278</v>
      </c>
      <c r="C19" s="105" t="s">
        <v>4279</v>
      </c>
      <c r="D19" s="107"/>
      <c r="E19" s="106" t="s">
        <v>4280</v>
      </c>
    </row>
    <row r="20" s="87" customFormat="1" ht="30" customHeight="1" spans="1:5">
      <c r="A20" s="93" t="s">
        <v>86</v>
      </c>
      <c r="B20" s="108" t="s">
        <v>4281</v>
      </c>
      <c r="C20" s="109" t="s">
        <v>4282</v>
      </c>
      <c r="D20" s="110"/>
      <c r="E20" s="96" t="s">
        <v>4283</v>
      </c>
    </row>
    <row r="21" s="87" customFormat="1" ht="30" customHeight="1" spans="1:5">
      <c r="A21" s="111" t="s">
        <v>4284</v>
      </c>
      <c r="B21" s="112" t="s">
        <v>4285</v>
      </c>
      <c r="C21" s="112"/>
      <c r="D21" s="113"/>
      <c r="E21" s="112"/>
    </row>
    <row r="22" s="87" customFormat="1" ht="15" customHeight="1" spans="1:5">
      <c r="A22" s="111"/>
      <c r="B22" s="112" t="s">
        <v>4286</v>
      </c>
      <c r="C22" s="112"/>
      <c r="D22" s="113"/>
      <c r="E22" s="112"/>
    </row>
    <row r="23" s="87" customFormat="1" ht="15" customHeight="1" spans="1:5">
      <c r="A23" s="111"/>
      <c r="B23" s="112" t="s">
        <v>4287</v>
      </c>
      <c r="C23" s="112"/>
      <c r="D23" s="113"/>
      <c r="E23" s="112"/>
    </row>
  </sheetData>
  <mergeCells count="5">
    <mergeCell ref="A1:E1"/>
    <mergeCell ref="B21:E21"/>
    <mergeCell ref="B22:E22"/>
    <mergeCell ref="B23:E23"/>
    <mergeCell ref="C4:C17"/>
  </mergeCells>
  <printOptions horizontalCentered="1"/>
  <pageMargins left="0.313888888888889" right="0.313888888888889" top="0.786805555555556" bottom="0.786805555555556" header="0.511805555555556" footer="0.511805555555556"/>
  <pageSetup paperSize="9" scale="95"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N23"/>
  <sheetViews>
    <sheetView view="pageBreakPreview" zoomScaleNormal="100" workbookViewId="0">
      <selection activeCell="V20" sqref="V20"/>
    </sheetView>
  </sheetViews>
  <sheetFormatPr defaultColWidth="8.775" defaultRowHeight="11.25"/>
  <cols>
    <col min="1" max="1" width="8" style="1"/>
    <col min="2" max="2" width="27" style="1" customWidth="1"/>
    <col min="3" max="3" width="8.44166666666667" style="1" customWidth="1"/>
    <col min="4" max="4" width="7.775" style="1" customWidth="1"/>
    <col min="5" max="7" width="9.775" style="1" customWidth="1"/>
    <col min="8" max="8" width="6.775" style="1" customWidth="1"/>
    <col min="9" max="9" width="3.775" style="1" customWidth="1"/>
    <col min="10" max="11" width="9.775" style="1" customWidth="1"/>
    <col min="12" max="13" width="5.275" style="1" customWidth="1"/>
    <col min="14" max="14" width="9.775" style="1" customWidth="1"/>
    <col min="15" max="32" width="8" style="1"/>
    <col min="33" max="16384" width="8.775" style="1"/>
  </cols>
  <sheetData>
    <row r="1" s="1" customFormat="1" ht="30" customHeight="1" spans="1:14">
      <c r="A1" s="2" t="s">
        <v>4288</v>
      </c>
      <c r="B1" s="2"/>
      <c r="C1" s="2"/>
      <c r="D1" s="2"/>
      <c r="E1" s="2"/>
      <c r="F1" s="2"/>
      <c r="G1" s="2"/>
      <c r="H1" s="2"/>
      <c r="I1" s="2"/>
      <c r="J1" s="2"/>
      <c r="K1" s="2"/>
      <c r="L1" s="2"/>
      <c r="M1" s="2"/>
      <c r="N1" s="2"/>
    </row>
    <row r="2" s="1" customFormat="1" ht="26.25" customHeight="1" spans="1:14">
      <c r="A2" s="86" t="s">
        <v>325</v>
      </c>
      <c r="B2" s="86"/>
      <c r="C2" s="86"/>
      <c r="D2" s="86"/>
      <c r="E2" s="86"/>
      <c r="F2" s="86"/>
      <c r="G2" s="86"/>
      <c r="H2" s="86"/>
      <c r="I2" s="3" t="s">
        <v>4289</v>
      </c>
      <c r="J2" s="3"/>
      <c r="K2" s="3"/>
      <c r="L2" s="3"/>
      <c r="M2" s="8" t="s">
        <v>4290</v>
      </c>
      <c r="N2" s="8"/>
    </row>
    <row r="3" s="1" customFormat="1" ht="16.5" customHeight="1" spans="1:14">
      <c r="A3" s="4" t="s">
        <v>4291</v>
      </c>
      <c r="B3" s="4"/>
      <c r="C3" s="4"/>
      <c r="D3" s="4"/>
      <c r="E3" s="4" t="s">
        <v>326</v>
      </c>
      <c r="F3" s="4"/>
      <c r="G3" s="4"/>
      <c r="H3" s="4"/>
      <c r="I3" s="4"/>
      <c r="J3" s="4" t="s">
        <v>378</v>
      </c>
      <c r="K3" s="4"/>
      <c r="L3" s="4" t="s">
        <v>4</v>
      </c>
      <c r="M3" s="4"/>
      <c r="N3" s="4"/>
    </row>
    <row r="4" s="1" customFormat="1" ht="15.75" customHeight="1" spans="1:14">
      <c r="A4" s="4" t="s">
        <v>4292</v>
      </c>
      <c r="B4" s="4"/>
      <c r="C4" s="4"/>
      <c r="D4" s="4"/>
      <c r="E4" s="4"/>
      <c r="F4" s="4"/>
      <c r="G4" s="4"/>
      <c r="H4" s="4"/>
      <c r="I4" s="4"/>
      <c r="J4" s="4"/>
      <c r="K4" s="4"/>
      <c r="L4" s="4"/>
      <c r="M4" s="4"/>
      <c r="N4" s="4"/>
    </row>
    <row r="5" s="1" customFormat="1" ht="17.25" customHeight="1" spans="1:14">
      <c r="A5" s="4" t="s">
        <v>4293</v>
      </c>
      <c r="B5" s="4" t="s">
        <v>4294</v>
      </c>
      <c r="C5" s="4" t="s">
        <v>4295</v>
      </c>
      <c r="D5" s="4" t="s">
        <v>4296</v>
      </c>
      <c r="E5" s="4" t="s">
        <v>4247</v>
      </c>
      <c r="F5" s="4"/>
      <c r="G5" s="4"/>
      <c r="H5" s="4"/>
      <c r="I5" s="4"/>
      <c r="J5" s="4" t="s">
        <v>4297</v>
      </c>
      <c r="K5" s="4"/>
      <c r="L5" s="4"/>
      <c r="M5" s="4"/>
      <c r="N5" s="4"/>
    </row>
    <row r="6" s="1" customFormat="1" ht="26.25" customHeight="1" spans="1:14">
      <c r="A6" s="4"/>
      <c r="B6" s="4"/>
      <c r="C6" s="4"/>
      <c r="D6" s="4"/>
      <c r="E6" s="4" t="s">
        <v>4298</v>
      </c>
      <c r="F6" s="4" t="s">
        <v>4299</v>
      </c>
      <c r="G6" s="4" t="s">
        <v>4300</v>
      </c>
      <c r="H6" s="4" t="s">
        <v>4301</v>
      </c>
      <c r="I6" s="4"/>
      <c r="J6" s="4" t="s">
        <v>4298</v>
      </c>
      <c r="K6" s="4" t="s">
        <v>4299</v>
      </c>
      <c r="L6" s="4" t="s">
        <v>4300</v>
      </c>
      <c r="M6" s="4"/>
      <c r="N6" s="4" t="s">
        <v>4301</v>
      </c>
    </row>
    <row r="7" s="1" customFormat="1" ht="37.5" customHeight="1" spans="1:14">
      <c r="A7" s="4"/>
      <c r="B7" s="5"/>
      <c r="C7" s="4"/>
      <c r="D7" s="4"/>
      <c r="E7" s="6"/>
      <c r="F7" s="6"/>
      <c r="G7" s="6"/>
      <c r="H7" s="6"/>
      <c r="I7" s="6"/>
      <c r="J7" s="6"/>
      <c r="K7" s="6"/>
      <c r="L7" s="6"/>
      <c r="M7" s="6"/>
      <c r="N7" s="6"/>
    </row>
    <row r="8" s="1" customFormat="1" ht="26.25" customHeight="1" spans="1:14">
      <c r="A8" s="4"/>
      <c r="B8" s="5"/>
      <c r="C8" s="4"/>
      <c r="D8" s="4"/>
      <c r="E8" s="7"/>
      <c r="F8" s="7"/>
      <c r="G8" s="7"/>
      <c r="H8" s="7"/>
      <c r="I8" s="7"/>
      <c r="J8" s="7"/>
      <c r="K8" s="7"/>
      <c r="L8" s="7"/>
      <c r="M8" s="7"/>
      <c r="N8" s="7"/>
    </row>
    <row r="9" s="1" customFormat="1" ht="28.15" customHeight="1" spans="1:14">
      <c r="A9" s="4"/>
      <c r="B9" s="5"/>
      <c r="C9" s="4"/>
      <c r="D9" s="4"/>
      <c r="E9" s="7"/>
      <c r="F9" s="7"/>
      <c r="G9" s="7"/>
      <c r="H9" s="7"/>
      <c r="I9" s="7"/>
      <c r="J9" s="7"/>
      <c r="K9" s="7"/>
      <c r="L9" s="7"/>
      <c r="M9" s="7"/>
      <c r="N9" s="7"/>
    </row>
    <row r="10" s="1" customFormat="1" ht="27" customHeight="1" spans="1:14">
      <c r="A10" s="4"/>
      <c r="B10" s="5"/>
      <c r="C10" s="4"/>
      <c r="D10" s="4"/>
      <c r="E10" s="7"/>
      <c r="F10" s="7"/>
      <c r="G10" s="7"/>
      <c r="H10" s="7"/>
      <c r="I10" s="7"/>
      <c r="J10" s="7"/>
      <c r="K10" s="7"/>
      <c r="L10" s="7"/>
      <c r="M10" s="7"/>
      <c r="N10" s="7"/>
    </row>
    <row r="11" s="1" customFormat="1" ht="26.25" customHeight="1" spans="1:14">
      <c r="A11" s="4"/>
      <c r="B11" s="5"/>
      <c r="C11" s="4"/>
      <c r="D11" s="4"/>
      <c r="E11" s="7"/>
      <c r="F11" s="7"/>
      <c r="G11" s="7"/>
      <c r="H11" s="7"/>
      <c r="I11" s="7"/>
      <c r="J11" s="7"/>
      <c r="K11" s="7"/>
      <c r="L11" s="7"/>
      <c r="M11" s="7"/>
      <c r="N11" s="7"/>
    </row>
    <row r="12" s="1" customFormat="1" ht="15.75" customHeight="1" spans="1:14">
      <c r="A12" s="4" t="s">
        <v>4302</v>
      </c>
      <c r="B12" s="4"/>
      <c r="C12" s="4" t="s">
        <v>4256</v>
      </c>
      <c r="D12" s="4"/>
      <c r="E12" s="4"/>
      <c r="F12" s="4"/>
      <c r="G12" s="4"/>
      <c r="H12" s="4"/>
      <c r="I12" s="4"/>
      <c r="J12" s="7"/>
      <c r="K12" s="7"/>
      <c r="L12" s="7"/>
      <c r="M12" s="7"/>
      <c r="N12" s="7"/>
    </row>
    <row r="13" s="1" customFormat="1" ht="17.25" customHeight="1" spans="1:14">
      <c r="A13" s="4" t="s">
        <v>4303</v>
      </c>
      <c r="B13" s="4"/>
      <c r="C13" s="4" t="s">
        <v>4304</v>
      </c>
      <c r="D13" s="4"/>
      <c r="E13" s="4"/>
      <c r="F13" s="4"/>
      <c r="G13" s="4"/>
      <c r="H13" s="4"/>
      <c r="I13" s="4"/>
      <c r="J13" s="9"/>
      <c r="K13" s="9"/>
      <c r="L13" s="10"/>
      <c r="M13" s="10"/>
      <c r="N13" s="9"/>
    </row>
    <row r="14" s="1" customFormat="1" ht="15" customHeight="1" spans="1:14">
      <c r="A14" s="4" t="s">
        <v>4305</v>
      </c>
      <c r="B14" s="4"/>
      <c r="C14" s="4"/>
      <c r="D14" s="4"/>
      <c r="E14" s="4"/>
      <c r="F14" s="4"/>
      <c r="G14" s="4"/>
      <c r="H14" s="4"/>
      <c r="I14" s="4"/>
      <c r="J14" s="11"/>
      <c r="K14" s="11"/>
      <c r="L14" s="11"/>
      <c r="M14" s="11"/>
      <c r="N14" s="11"/>
    </row>
    <row r="15" s="1" customFormat="1" ht="26.25" customHeight="1" spans="1:14">
      <c r="A15" s="4" t="s">
        <v>4306</v>
      </c>
      <c r="B15" s="4" t="s">
        <v>4307</v>
      </c>
      <c r="C15" s="4"/>
      <c r="D15" s="4"/>
      <c r="E15" s="4"/>
      <c r="F15" s="4"/>
      <c r="G15" s="4" t="s">
        <v>3</v>
      </c>
      <c r="H15" s="4" t="s">
        <v>4296</v>
      </c>
      <c r="I15" s="4"/>
      <c r="J15" s="4" t="s">
        <v>4308</v>
      </c>
      <c r="K15" s="4" t="s">
        <v>4309</v>
      </c>
      <c r="L15" s="4" t="s">
        <v>4310</v>
      </c>
      <c r="M15" s="4"/>
      <c r="N15" s="4" t="s">
        <v>4311</v>
      </c>
    </row>
    <row r="16" s="1" customFormat="1" ht="21.95" customHeight="1" spans="1:14">
      <c r="A16" s="4"/>
      <c r="B16" s="5"/>
      <c r="C16" s="5"/>
      <c r="D16" s="5"/>
      <c r="E16" s="5"/>
      <c r="F16" s="5"/>
      <c r="G16" s="4"/>
      <c r="H16" s="7"/>
      <c r="I16" s="7"/>
      <c r="J16" s="6"/>
      <c r="K16" s="6"/>
      <c r="L16" s="7"/>
      <c r="M16" s="7"/>
      <c r="N16" s="7"/>
    </row>
    <row r="17" s="1" customFormat="1" ht="16.5" customHeight="1" spans="1:14">
      <c r="A17" s="4"/>
      <c r="B17" s="4"/>
      <c r="C17" s="4"/>
      <c r="D17" s="4"/>
      <c r="E17" s="4"/>
      <c r="F17" s="4"/>
      <c r="G17" s="4"/>
      <c r="H17" s="7"/>
      <c r="I17" s="7"/>
      <c r="J17" s="7"/>
      <c r="K17" s="7"/>
      <c r="L17" s="7"/>
      <c r="M17" s="7"/>
      <c r="N17" s="7"/>
    </row>
    <row r="18" s="1" customFormat="1" ht="16.5" customHeight="1" spans="1:14">
      <c r="A18" s="4"/>
      <c r="B18" s="4"/>
      <c r="C18" s="4"/>
      <c r="D18" s="4"/>
      <c r="E18" s="4"/>
      <c r="F18" s="4"/>
      <c r="G18" s="4"/>
      <c r="H18" s="7"/>
      <c r="I18" s="7"/>
      <c r="J18" s="7"/>
      <c r="K18" s="7"/>
      <c r="L18" s="7"/>
      <c r="M18" s="7"/>
      <c r="N18" s="7"/>
    </row>
    <row r="19" s="1" customFormat="1" ht="16.5" customHeight="1" spans="1:14">
      <c r="A19" s="4"/>
      <c r="B19" s="4"/>
      <c r="C19" s="4"/>
      <c r="D19" s="4"/>
      <c r="E19" s="4"/>
      <c r="F19" s="4"/>
      <c r="G19" s="4"/>
      <c r="H19" s="7"/>
      <c r="I19" s="7"/>
      <c r="J19" s="7"/>
      <c r="K19" s="7"/>
      <c r="L19" s="7"/>
      <c r="M19" s="7"/>
      <c r="N19" s="7"/>
    </row>
    <row r="20" s="1" customFormat="1" ht="16.5" customHeight="1" spans="1:14">
      <c r="A20" s="4"/>
      <c r="B20" s="4"/>
      <c r="C20" s="4"/>
      <c r="D20" s="4"/>
      <c r="E20" s="4"/>
      <c r="F20" s="4"/>
      <c r="G20" s="4"/>
      <c r="H20" s="7"/>
      <c r="I20" s="7"/>
      <c r="J20" s="7"/>
      <c r="K20" s="7"/>
      <c r="L20" s="7"/>
      <c r="M20" s="7"/>
      <c r="N20" s="7"/>
    </row>
    <row r="21" s="1" customFormat="1" ht="16.5" customHeight="1" spans="1:14">
      <c r="A21" s="4"/>
      <c r="B21" s="4"/>
      <c r="C21" s="4"/>
      <c r="D21" s="4"/>
      <c r="E21" s="4"/>
      <c r="F21" s="4"/>
      <c r="G21" s="4"/>
      <c r="H21" s="4"/>
      <c r="I21" s="4"/>
      <c r="J21" s="4"/>
      <c r="K21" s="7"/>
      <c r="L21" s="4"/>
      <c r="M21" s="4"/>
      <c r="N21" s="7"/>
    </row>
    <row r="22" s="1" customFormat="1" ht="17.25" customHeight="1" spans="1:14">
      <c r="A22" s="4"/>
      <c r="B22" s="4"/>
      <c r="C22" s="4"/>
      <c r="D22" s="4"/>
      <c r="E22" s="4"/>
      <c r="F22" s="4"/>
      <c r="G22" s="4"/>
      <c r="H22" s="4"/>
      <c r="I22" s="4"/>
      <c r="J22" s="4"/>
      <c r="K22" s="7"/>
      <c r="L22" s="4"/>
      <c r="M22" s="4"/>
      <c r="N22" s="7"/>
    </row>
    <row r="23" s="1" customFormat="1" ht="21" customHeight="1" spans="1:14">
      <c r="A23" s="3" t="s">
        <v>4312</v>
      </c>
      <c r="B23" s="3"/>
      <c r="C23" s="3"/>
      <c r="D23" s="3"/>
      <c r="E23" s="3"/>
      <c r="F23" s="3"/>
      <c r="G23" s="3"/>
      <c r="H23" s="3"/>
      <c r="I23" s="3" t="s">
        <v>4312</v>
      </c>
      <c r="J23" s="3"/>
      <c r="K23" s="3"/>
      <c r="L23" s="3"/>
      <c r="M23" s="8"/>
      <c r="N23" s="8"/>
    </row>
  </sheetData>
  <mergeCells count="62">
    <mergeCell ref="A1:N1"/>
    <mergeCell ref="A2:H2"/>
    <mergeCell ref="I2:L2"/>
    <mergeCell ref="M2:N2"/>
    <mergeCell ref="A3:B3"/>
    <mergeCell ref="C3:D3"/>
    <mergeCell ref="E3:F3"/>
    <mergeCell ref="G3:I3"/>
    <mergeCell ref="L3:M3"/>
    <mergeCell ref="A4:N4"/>
    <mergeCell ref="E5:I5"/>
    <mergeCell ref="J5:N5"/>
    <mergeCell ref="H6:I6"/>
    <mergeCell ref="L6:M6"/>
    <mergeCell ref="H7:I7"/>
    <mergeCell ref="L7:M7"/>
    <mergeCell ref="H8:I8"/>
    <mergeCell ref="L8:M8"/>
    <mergeCell ref="H9:I9"/>
    <mergeCell ref="L9:M9"/>
    <mergeCell ref="H10:I10"/>
    <mergeCell ref="L10:M10"/>
    <mergeCell ref="H11:I11"/>
    <mergeCell ref="L11:M11"/>
    <mergeCell ref="A12:B12"/>
    <mergeCell ref="C12:I12"/>
    <mergeCell ref="J12:N12"/>
    <mergeCell ref="A13:B13"/>
    <mergeCell ref="C13:I13"/>
    <mergeCell ref="L13:M13"/>
    <mergeCell ref="A14:I14"/>
    <mergeCell ref="J14:N14"/>
    <mergeCell ref="B15:F15"/>
    <mergeCell ref="H15:I15"/>
    <mergeCell ref="L15:M15"/>
    <mergeCell ref="B16:F16"/>
    <mergeCell ref="H16:I16"/>
    <mergeCell ref="L16:M16"/>
    <mergeCell ref="B17:F17"/>
    <mergeCell ref="H17:I17"/>
    <mergeCell ref="L17:M17"/>
    <mergeCell ref="B18:F18"/>
    <mergeCell ref="H18:I18"/>
    <mergeCell ref="L18:M18"/>
    <mergeCell ref="B19:F19"/>
    <mergeCell ref="H19:I19"/>
    <mergeCell ref="L19:M19"/>
    <mergeCell ref="B20:F20"/>
    <mergeCell ref="H20:I20"/>
    <mergeCell ref="L20:M20"/>
    <mergeCell ref="B21:I21"/>
    <mergeCell ref="L21:M21"/>
    <mergeCell ref="B22:I22"/>
    <mergeCell ref="L22:M22"/>
    <mergeCell ref="A23:H23"/>
    <mergeCell ref="I23:L23"/>
    <mergeCell ref="M23:N23"/>
    <mergeCell ref="A5:A6"/>
    <mergeCell ref="A15:A22"/>
    <mergeCell ref="B5:B6"/>
    <mergeCell ref="C5:C6"/>
    <mergeCell ref="D5:D6"/>
  </mergeCells>
  <pageMargins left="0.590277777777778" right="0.590277777777778" top="0.590277777777778" bottom="0.590277777777778" header="0.393055555555556" footer="0.393055555555556"/>
  <pageSetup paperSize="9" orientation="landscape" horizontalDpi="600"/>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H878"/>
  <sheetViews>
    <sheetView view="pageBreakPreview" zoomScale="145" zoomScaleNormal="100" workbookViewId="0">
      <pane ySplit="2" topLeftCell="A678" activePane="bottomLeft" state="frozen"/>
      <selection/>
      <selection pane="bottomLeft" activeCell="G2" sqref="G$1:G$1048576"/>
    </sheetView>
  </sheetViews>
  <sheetFormatPr defaultColWidth="9" defaultRowHeight="12" outlineLevelCol="7"/>
  <cols>
    <col min="1" max="1" width="5.775" style="35" customWidth="1"/>
    <col min="2" max="2" width="13.3583333333333" style="35" customWidth="1"/>
    <col min="3" max="3" width="28.8833333333333" style="35" customWidth="1"/>
    <col min="4" max="5" width="4.13333333333333" style="35" customWidth="1"/>
    <col min="6" max="6" width="9.475" style="36" customWidth="1"/>
    <col min="7" max="7" width="9.63333333333333" style="36" customWidth="1"/>
    <col min="8" max="8" width="8.61666666666667" style="37" customWidth="1"/>
    <col min="9" max="16384" width="9" style="34"/>
  </cols>
  <sheetData>
    <row r="1" s="34" customFormat="1" ht="20" customHeight="1" spans="1:8">
      <c r="A1" s="38" t="s">
        <v>4313</v>
      </c>
      <c r="B1" s="39"/>
      <c r="C1" s="39"/>
      <c r="D1" s="39"/>
      <c r="E1" s="39"/>
      <c r="F1" s="40"/>
      <c r="G1" s="40"/>
      <c r="H1" s="39"/>
    </row>
    <row r="2" s="34" customFormat="1" customHeight="1" spans="1:8">
      <c r="A2" s="41" t="s">
        <v>4314</v>
      </c>
      <c r="B2" s="42" t="s">
        <v>4315</v>
      </c>
      <c r="C2" s="43" t="s">
        <v>4316</v>
      </c>
      <c r="D2" s="41">
        <v>2</v>
      </c>
      <c r="E2" s="44" t="s">
        <v>9</v>
      </c>
      <c r="F2" s="45">
        <f>G13</f>
        <v>3393.29345132743</v>
      </c>
      <c r="G2" s="45">
        <f>D2*F2</f>
        <v>6786.58690265487</v>
      </c>
      <c r="H2" s="46" t="s">
        <v>6</v>
      </c>
    </row>
    <row r="3" s="34" customFormat="1" outlineLevel="1" spans="1:8">
      <c r="A3" s="47" t="s">
        <v>39</v>
      </c>
      <c r="B3" s="47" t="s">
        <v>4317</v>
      </c>
      <c r="C3" s="47" t="s">
        <v>4318</v>
      </c>
      <c r="D3" s="47" t="s">
        <v>3</v>
      </c>
      <c r="E3" s="47" t="s">
        <v>4296</v>
      </c>
      <c r="F3" s="48" t="s">
        <v>4247</v>
      </c>
      <c r="G3" s="49" t="s">
        <v>4319</v>
      </c>
      <c r="H3" s="50" t="s">
        <v>54</v>
      </c>
    </row>
    <row r="4" s="34" customFormat="1" outlineLevel="1" spans="1:8">
      <c r="A4" s="47">
        <v>1</v>
      </c>
      <c r="B4" s="51" t="s">
        <v>4320</v>
      </c>
      <c r="C4" s="52" t="s">
        <v>4321</v>
      </c>
      <c r="D4" s="47" t="s">
        <v>4322</v>
      </c>
      <c r="E4" s="53">
        <v>1</v>
      </c>
      <c r="F4" s="54">
        <f>116/1.13</f>
        <v>102.654867256637</v>
      </c>
      <c r="G4" s="55">
        <f t="shared" ref="G4:G7" si="0">E4*F4</f>
        <v>102.654867256637</v>
      </c>
      <c r="H4" s="56"/>
    </row>
    <row r="5" s="34" customFormat="1" outlineLevel="1" spans="1:8">
      <c r="A5" s="47">
        <f t="shared" ref="A5:A7" si="1">A4+1</f>
        <v>2</v>
      </c>
      <c r="B5" s="51" t="s">
        <v>4320</v>
      </c>
      <c r="C5" s="52" t="s">
        <v>4323</v>
      </c>
      <c r="D5" s="47" t="s">
        <v>4322</v>
      </c>
      <c r="E5" s="53">
        <v>21</v>
      </c>
      <c r="F5" s="54">
        <f>99/1.13</f>
        <v>87.6106194690266</v>
      </c>
      <c r="G5" s="55">
        <f t="shared" si="0"/>
        <v>1839.82300884956</v>
      </c>
      <c r="H5" s="56"/>
    </row>
    <row r="6" s="34" customFormat="1" outlineLevel="1" spans="1:8">
      <c r="A6" s="47">
        <f t="shared" si="1"/>
        <v>3</v>
      </c>
      <c r="B6" s="51" t="s">
        <v>4320</v>
      </c>
      <c r="C6" s="52" t="s">
        <v>4324</v>
      </c>
      <c r="D6" s="47" t="s">
        <v>4322</v>
      </c>
      <c r="E6" s="53">
        <v>1</v>
      </c>
      <c r="F6" s="54">
        <f>109/1.13</f>
        <v>96.4601769911504</v>
      </c>
      <c r="G6" s="55">
        <f t="shared" si="0"/>
        <v>96.4601769911504</v>
      </c>
      <c r="H6" s="56"/>
    </row>
    <row r="7" s="34" customFormat="1" ht="24" outlineLevel="1" spans="1:8">
      <c r="A7" s="47">
        <f t="shared" si="1"/>
        <v>4</v>
      </c>
      <c r="B7" s="51" t="s">
        <v>4325</v>
      </c>
      <c r="C7" s="52" t="s">
        <v>4326</v>
      </c>
      <c r="D7" s="47" t="s">
        <v>4322</v>
      </c>
      <c r="E7" s="53">
        <v>1</v>
      </c>
      <c r="F7" s="54">
        <f>302/1.13</f>
        <v>267.256637168142</v>
      </c>
      <c r="G7" s="55">
        <f t="shared" si="0"/>
        <v>267.256637168142</v>
      </c>
      <c r="H7" s="56"/>
    </row>
    <row r="8" s="34" customFormat="1" outlineLevel="1" spans="1:8">
      <c r="A8" s="47" t="s">
        <v>4327</v>
      </c>
      <c r="B8" s="57" t="s">
        <v>4328</v>
      </c>
      <c r="C8" s="57"/>
      <c r="D8" s="58"/>
      <c r="E8" s="58"/>
      <c r="F8" s="55"/>
      <c r="G8" s="55">
        <f>SUM(G4:G7)</f>
        <v>2306.19469026549</v>
      </c>
      <c r="H8" s="59"/>
    </row>
    <row r="9" s="34" customFormat="1" outlineLevel="1" spans="1:8">
      <c r="A9" s="47" t="s">
        <v>4329</v>
      </c>
      <c r="B9" s="57" t="s">
        <v>4330</v>
      </c>
      <c r="C9" s="57" t="s">
        <v>4331</v>
      </c>
      <c r="D9" s="58"/>
      <c r="E9" s="58"/>
      <c r="F9" s="55"/>
      <c r="G9" s="54">
        <f>G8*12%</f>
        <v>276.743362831858</v>
      </c>
      <c r="H9" s="61"/>
    </row>
    <row r="10" s="34" customFormat="1" outlineLevel="1" spans="1:8">
      <c r="A10" s="47" t="s">
        <v>4332</v>
      </c>
      <c r="B10" s="57" t="s">
        <v>4333</v>
      </c>
      <c r="C10" s="57" t="s">
        <v>4334</v>
      </c>
      <c r="D10" s="58"/>
      <c r="E10" s="58"/>
      <c r="F10" s="55"/>
      <c r="G10" s="54">
        <f>(G8+G9)*5%</f>
        <v>129.146902654867</v>
      </c>
      <c r="H10" s="61"/>
    </row>
    <row r="11" s="34" customFormat="1" outlineLevel="1" spans="1:8">
      <c r="A11" s="47" t="s">
        <v>4335</v>
      </c>
      <c r="B11" s="57" t="s">
        <v>4336</v>
      </c>
      <c r="C11" s="57" t="s">
        <v>4337</v>
      </c>
      <c r="D11" s="58"/>
      <c r="E11" s="58"/>
      <c r="F11" s="55"/>
      <c r="G11" s="54">
        <f>(G8+G9+G10)*10%</f>
        <v>271.208495575221</v>
      </c>
      <c r="H11" s="61"/>
    </row>
    <row r="12" s="34" customFormat="1" outlineLevel="1" spans="1:8">
      <c r="A12" s="62" t="s">
        <v>4338</v>
      </c>
      <c r="B12" s="57" t="s">
        <v>4339</v>
      </c>
      <c r="C12" s="57" t="s">
        <v>4340</v>
      </c>
      <c r="D12" s="58"/>
      <c r="E12" s="58">
        <f>1*0.5*4</f>
        <v>2</v>
      </c>
      <c r="F12" s="55">
        <v>205</v>
      </c>
      <c r="G12" s="54">
        <f t="shared" ref="G12:G26" si="2">E12*F12</f>
        <v>410</v>
      </c>
      <c r="H12" s="61" t="s">
        <v>4341</v>
      </c>
    </row>
    <row r="13" s="34" customFormat="1" outlineLevel="1" spans="1:8">
      <c r="A13" s="62" t="s">
        <v>4342</v>
      </c>
      <c r="B13" s="62" t="s">
        <v>4343</v>
      </c>
      <c r="C13" s="64" t="s">
        <v>4344</v>
      </c>
      <c r="D13" s="65"/>
      <c r="E13" s="65"/>
      <c r="F13" s="66"/>
      <c r="G13" s="66">
        <f>G8+G9+G10+G11+G12</f>
        <v>3393.29345132743</v>
      </c>
      <c r="H13" s="67"/>
    </row>
    <row r="14" s="34" customFormat="1" customHeight="1" spans="1:8">
      <c r="A14" s="74" t="s">
        <v>4345</v>
      </c>
      <c r="B14" s="42" t="s">
        <v>4315</v>
      </c>
      <c r="C14" s="43" t="s">
        <v>4346</v>
      </c>
      <c r="D14" s="41">
        <v>1</v>
      </c>
      <c r="E14" s="44" t="s">
        <v>9</v>
      </c>
      <c r="F14" s="45">
        <f>G32</f>
        <v>6969.37624070796</v>
      </c>
      <c r="G14" s="45">
        <f>D14*F14</f>
        <v>6969.37624070796</v>
      </c>
      <c r="H14" s="46" t="s">
        <v>6</v>
      </c>
    </row>
    <row r="15" s="34" customFormat="1" outlineLevel="1" spans="1:8">
      <c r="A15" s="47" t="s">
        <v>39</v>
      </c>
      <c r="B15" s="47" t="s">
        <v>4317</v>
      </c>
      <c r="C15" s="47" t="s">
        <v>4318</v>
      </c>
      <c r="D15" s="47" t="s">
        <v>3</v>
      </c>
      <c r="E15" s="47" t="s">
        <v>4296</v>
      </c>
      <c r="F15" s="48" t="s">
        <v>4247</v>
      </c>
      <c r="G15" s="49" t="s">
        <v>4319</v>
      </c>
      <c r="H15" s="50" t="s">
        <v>54</v>
      </c>
    </row>
    <row r="16" s="34" customFormat="1" ht="24" outlineLevel="1" spans="1:8">
      <c r="A16" s="47">
        <v>1</v>
      </c>
      <c r="B16" s="75" t="s">
        <v>4347</v>
      </c>
      <c r="C16" s="52" t="s">
        <v>4348</v>
      </c>
      <c r="D16" s="47" t="s">
        <v>4322</v>
      </c>
      <c r="E16" s="47">
        <v>1</v>
      </c>
      <c r="F16" s="76">
        <f>3778.7/1.13</f>
        <v>3343.98230088496</v>
      </c>
      <c r="G16" s="55">
        <f t="shared" si="2"/>
        <v>3343.98230088496</v>
      </c>
      <c r="H16" s="56" t="s">
        <v>4312</v>
      </c>
    </row>
    <row r="17" s="34" customFormat="1" outlineLevel="1" spans="1:8">
      <c r="A17" s="47">
        <f t="shared" ref="A17:A24" si="3">A16+1</f>
        <v>2</v>
      </c>
      <c r="B17" s="51" t="s">
        <v>4349</v>
      </c>
      <c r="C17" s="52" t="s">
        <v>4350</v>
      </c>
      <c r="D17" s="47" t="s">
        <v>4322</v>
      </c>
      <c r="E17" s="47">
        <v>2</v>
      </c>
      <c r="F17" s="76">
        <f>68/1.13</f>
        <v>60.1769911504425</v>
      </c>
      <c r="G17" s="55">
        <f t="shared" si="2"/>
        <v>120.353982300885</v>
      </c>
      <c r="H17" s="56" t="s">
        <v>4312</v>
      </c>
    </row>
    <row r="18" s="34" customFormat="1" outlineLevel="1" spans="1:8">
      <c r="A18" s="47">
        <f t="shared" si="3"/>
        <v>3</v>
      </c>
      <c r="B18" s="51" t="s">
        <v>4349</v>
      </c>
      <c r="C18" s="52" t="s">
        <v>4351</v>
      </c>
      <c r="D18" s="47" t="s">
        <v>4322</v>
      </c>
      <c r="E18" s="47">
        <v>1</v>
      </c>
      <c r="F18" s="76">
        <f>68/1.13</f>
        <v>60.1769911504425</v>
      </c>
      <c r="G18" s="55">
        <f t="shared" si="2"/>
        <v>60.1769911504425</v>
      </c>
      <c r="H18" s="56" t="s">
        <v>4312</v>
      </c>
    </row>
    <row r="19" s="34" customFormat="1" outlineLevel="1" spans="1:8">
      <c r="A19" s="47">
        <f t="shared" si="3"/>
        <v>4</v>
      </c>
      <c r="B19" s="51" t="s">
        <v>4320</v>
      </c>
      <c r="C19" s="52" t="s">
        <v>4352</v>
      </c>
      <c r="D19" s="47" t="s">
        <v>4322</v>
      </c>
      <c r="E19" s="53">
        <v>2</v>
      </c>
      <c r="F19" s="76">
        <f>474/1.13</f>
        <v>419.469026548673</v>
      </c>
      <c r="G19" s="55">
        <f t="shared" si="2"/>
        <v>838.938053097345</v>
      </c>
      <c r="H19" s="56" t="s">
        <v>4312</v>
      </c>
    </row>
    <row r="20" s="34" customFormat="1" outlineLevel="1" spans="1:8">
      <c r="A20" s="47">
        <f t="shared" si="3"/>
        <v>5</v>
      </c>
      <c r="B20" s="51" t="s">
        <v>4320</v>
      </c>
      <c r="C20" s="52" t="s">
        <v>4353</v>
      </c>
      <c r="D20" s="47" t="s">
        <v>4322</v>
      </c>
      <c r="E20" s="53">
        <v>1</v>
      </c>
      <c r="F20" s="76">
        <f>131/1.13</f>
        <v>115.929203539823</v>
      </c>
      <c r="G20" s="55">
        <f t="shared" si="2"/>
        <v>115.929203539823</v>
      </c>
      <c r="H20" s="56" t="s">
        <v>4312</v>
      </c>
    </row>
    <row r="21" s="34" customFormat="1" outlineLevel="1" spans="1:8">
      <c r="A21" s="47">
        <f t="shared" si="3"/>
        <v>6</v>
      </c>
      <c r="B21" s="51" t="s">
        <v>4320</v>
      </c>
      <c r="C21" s="52" t="s">
        <v>4354</v>
      </c>
      <c r="D21" s="47" t="s">
        <v>4322</v>
      </c>
      <c r="E21" s="53">
        <v>2</v>
      </c>
      <c r="F21" s="76">
        <f>99/1.13</f>
        <v>87.6106194690266</v>
      </c>
      <c r="G21" s="55">
        <f t="shared" si="2"/>
        <v>175.221238938053</v>
      </c>
      <c r="H21" s="56" t="s">
        <v>4312</v>
      </c>
    </row>
    <row r="22" s="34" customFormat="1" outlineLevel="1" spans="1:8">
      <c r="A22" s="47">
        <f t="shared" si="3"/>
        <v>7</v>
      </c>
      <c r="B22" s="51" t="s">
        <v>4320</v>
      </c>
      <c r="C22" s="52" t="s">
        <v>4355</v>
      </c>
      <c r="D22" s="47" t="s">
        <v>4322</v>
      </c>
      <c r="E22" s="53">
        <v>2</v>
      </c>
      <c r="F22" s="76">
        <f>27/1.13</f>
        <v>23.8938053097345</v>
      </c>
      <c r="G22" s="55">
        <f t="shared" si="2"/>
        <v>47.787610619469</v>
      </c>
      <c r="H22" s="56" t="s">
        <v>4312</v>
      </c>
    </row>
    <row r="23" s="34" customFormat="1" outlineLevel="1" spans="1:8">
      <c r="A23" s="47">
        <f t="shared" si="3"/>
        <v>8</v>
      </c>
      <c r="B23" s="51" t="s">
        <v>4356</v>
      </c>
      <c r="C23" s="52" t="s">
        <v>4357</v>
      </c>
      <c r="D23" s="47" t="s">
        <v>4322</v>
      </c>
      <c r="E23" s="53">
        <v>1</v>
      </c>
      <c r="F23" s="76">
        <f>135/1.13</f>
        <v>119.469026548673</v>
      </c>
      <c r="G23" s="55">
        <f t="shared" si="2"/>
        <v>119.469026548673</v>
      </c>
      <c r="H23" s="56"/>
    </row>
    <row r="24" s="34" customFormat="1" outlineLevel="1" spans="1:8">
      <c r="A24" s="47">
        <f t="shared" si="3"/>
        <v>9</v>
      </c>
      <c r="B24" s="51" t="s">
        <v>4356</v>
      </c>
      <c r="C24" s="52" t="s">
        <v>4358</v>
      </c>
      <c r="D24" s="47" t="s">
        <v>4322</v>
      </c>
      <c r="E24" s="53">
        <v>1</v>
      </c>
      <c r="F24" s="76">
        <f>100/1.13</f>
        <v>88.495575221239</v>
      </c>
      <c r="G24" s="55">
        <f t="shared" si="2"/>
        <v>88.495575221239</v>
      </c>
      <c r="H24" s="56"/>
    </row>
    <row r="25" s="34" customFormat="1" outlineLevel="1" spans="1:8">
      <c r="A25" s="47">
        <f>A22+1</f>
        <v>8</v>
      </c>
      <c r="B25" s="51" t="s">
        <v>4359</v>
      </c>
      <c r="C25" s="52" t="s">
        <v>4360</v>
      </c>
      <c r="D25" s="47" t="s">
        <v>4322</v>
      </c>
      <c r="E25" s="53">
        <v>1</v>
      </c>
      <c r="F25" s="76">
        <f>154.39/1.13</f>
        <v>136.628318584071</v>
      </c>
      <c r="G25" s="55">
        <f t="shared" si="2"/>
        <v>136.628318584071</v>
      </c>
      <c r="H25" s="56"/>
    </row>
    <row r="26" s="34" customFormat="1" outlineLevel="1" spans="1:8">
      <c r="A26" s="47">
        <f>A23+1</f>
        <v>9</v>
      </c>
      <c r="B26" s="51" t="s">
        <v>4359</v>
      </c>
      <c r="C26" s="52" t="s">
        <v>4361</v>
      </c>
      <c r="D26" s="47" t="s">
        <v>4322</v>
      </c>
      <c r="E26" s="53">
        <v>1</v>
      </c>
      <c r="F26" s="76">
        <f>26.73/1.13</f>
        <v>23.6548672566372</v>
      </c>
      <c r="G26" s="55">
        <f t="shared" si="2"/>
        <v>23.6548672566372</v>
      </c>
      <c r="H26" s="56"/>
    </row>
    <row r="27" s="34" customFormat="1" outlineLevel="1" spans="1:8">
      <c r="A27" s="47" t="s">
        <v>4327</v>
      </c>
      <c r="B27" s="57" t="s">
        <v>4328</v>
      </c>
      <c r="C27" s="57"/>
      <c r="D27" s="58"/>
      <c r="E27" s="58"/>
      <c r="F27" s="55"/>
      <c r="G27" s="55">
        <f>SUM(G16:G26)</f>
        <v>5070.63716814159</v>
      </c>
      <c r="H27" s="59"/>
    </row>
    <row r="28" s="34" customFormat="1" outlineLevel="1" spans="1:8">
      <c r="A28" s="47" t="s">
        <v>4329</v>
      </c>
      <c r="B28" s="57" t="s">
        <v>4330</v>
      </c>
      <c r="C28" s="57" t="s">
        <v>4331</v>
      </c>
      <c r="D28" s="58"/>
      <c r="E28" s="58"/>
      <c r="F28" s="55"/>
      <c r="G28" s="54">
        <f>G27*12%</f>
        <v>608.476460176991</v>
      </c>
      <c r="H28" s="61"/>
    </row>
    <row r="29" s="34" customFormat="1" outlineLevel="1" spans="1:8">
      <c r="A29" s="47" t="s">
        <v>4332</v>
      </c>
      <c r="B29" s="57" t="s">
        <v>4333</v>
      </c>
      <c r="C29" s="57" t="s">
        <v>4334</v>
      </c>
      <c r="D29" s="58"/>
      <c r="E29" s="58"/>
      <c r="F29" s="55"/>
      <c r="G29" s="54">
        <f>(G27+G28)*5%</f>
        <v>283.955681415929</v>
      </c>
      <c r="H29" s="61"/>
    </row>
    <row r="30" s="34" customFormat="1" outlineLevel="1" spans="1:8">
      <c r="A30" s="47" t="s">
        <v>4335</v>
      </c>
      <c r="B30" s="57" t="s">
        <v>4336</v>
      </c>
      <c r="C30" s="57" t="s">
        <v>4337</v>
      </c>
      <c r="D30" s="58"/>
      <c r="E30" s="58"/>
      <c r="F30" s="55"/>
      <c r="G30" s="54">
        <f>(G27+G28+G29)*10%</f>
        <v>596.306930973451</v>
      </c>
      <c r="H30" s="61"/>
    </row>
    <row r="31" s="34" customFormat="1" outlineLevel="1" spans="1:8">
      <c r="A31" s="62" t="s">
        <v>4338</v>
      </c>
      <c r="B31" s="57" t="s">
        <v>4339</v>
      </c>
      <c r="C31" s="57" t="s">
        <v>4340</v>
      </c>
      <c r="D31" s="58"/>
      <c r="E31" s="58">
        <f>1*0.5*4</f>
        <v>2</v>
      </c>
      <c r="F31" s="55">
        <v>205</v>
      </c>
      <c r="G31" s="54">
        <f t="shared" ref="G31:G43" si="4">E31*F31</f>
        <v>410</v>
      </c>
      <c r="H31" s="61" t="s">
        <v>4341</v>
      </c>
    </row>
    <row r="32" s="34" customFormat="1" outlineLevel="1" spans="1:8">
      <c r="A32" s="62" t="s">
        <v>4342</v>
      </c>
      <c r="B32" s="62" t="s">
        <v>4343</v>
      </c>
      <c r="C32" s="64" t="s">
        <v>4344</v>
      </c>
      <c r="D32" s="65"/>
      <c r="E32" s="65"/>
      <c r="F32" s="66"/>
      <c r="G32" s="66">
        <f>G27+G28+G29+G30+G31</f>
        <v>6969.37624070796</v>
      </c>
      <c r="H32" s="67"/>
    </row>
    <row r="33" s="34" customFormat="1" customHeight="1" spans="1:8">
      <c r="A33" s="74" t="s">
        <v>4362</v>
      </c>
      <c r="B33" s="42" t="s">
        <v>4315</v>
      </c>
      <c r="C33" s="43" t="s">
        <v>4363</v>
      </c>
      <c r="D33" s="41">
        <v>2</v>
      </c>
      <c r="E33" s="44" t="s">
        <v>9</v>
      </c>
      <c r="F33" s="45">
        <f>G49</f>
        <v>7132.14088495575</v>
      </c>
      <c r="G33" s="45">
        <f>D33*F33</f>
        <v>14264.2817699115</v>
      </c>
      <c r="H33" s="46" t="s">
        <v>6</v>
      </c>
    </row>
    <row r="34" s="34" customFormat="1" outlineLevel="1" spans="1:8">
      <c r="A34" s="47" t="s">
        <v>39</v>
      </c>
      <c r="B34" s="47" t="s">
        <v>4317</v>
      </c>
      <c r="C34" s="47" t="s">
        <v>4318</v>
      </c>
      <c r="D34" s="47" t="s">
        <v>3</v>
      </c>
      <c r="E34" s="47" t="s">
        <v>4296</v>
      </c>
      <c r="F34" s="48" t="s">
        <v>4247</v>
      </c>
      <c r="G34" s="49" t="s">
        <v>4319</v>
      </c>
      <c r="H34" s="50" t="s">
        <v>54</v>
      </c>
    </row>
    <row r="35" s="34" customFormat="1" outlineLevel="1" spans="1:8">
      <c r="A35" s="47">
        <v>1</v>
      </c>
      <c r="B35" s="75" t="s">
        <v>4320</v>
      </c>
      <c r="C35" s="52" t="s">
        <v>4364</v>
      </c>
      <c r="D35" s="47" t="s">
        <v>4322</v>
      </c>
      <c r="E35" s="47">
        <v>1</v>
      </c>
      <c r="F35" s="54">
        <f>2940/1.13</f>
        <v>2601.76991150443</v>
      </c>
      <c r="G35" s="55">
        <f t="shared" si="4"/>
        <v>2601.76991150443</v>
      </c>
      <c r="H35" s="56" t="s">
        <v>4312</v>
      </c>
    </row>
    <row r="36" s="34" customFormat="1" outlineLevel="1" spans="1:8">
      <c r="A36" s="47">
        <f t="shared" ref="A36:A43" si="5">A35+1</f>
        <v>2</v>
      </c>
      <c r="B36" s="75" t="s">
        <v>4320</v>
      </c>
      <c r="C36" s="52" t="s">
        <v>4365</v>
      </c>
      <c r="D36" s="47" t="s">
        <v>4322</v>
      </c>
      <c r="E36" s="47">
        <v>1</v>
      </c>
      <c r="F36" s="76">
        <f>474/1.13</f>
        <v>419.469026548673</v>
      </c>
      <c r="G36" s="55">
        <f t="shared" si="4"/>
        <v>419.469026548673</v>
      </c>
      <c r="H36" s="56" t="s">
        <v>4312</v>
      </c>
    </row>
    <row r="37" s="34" customFormat="1" outlineLevel="1" spans="1:8">
      <c r="A37" s="47">
        <f t="shared" si="5"/>
        <v>3</v>
      </c>
      <c r="B37" s="51" t="s">
        <v>4320</v>
      </c>
      <c r="C37" s="52" t="s">
        <v>4366</v>
      </c>
      <c r="D37" s="47" t="s">
        <v>4322</v>
      </c>
      <c r="E37" s="47">
        <v>3</v>
      </c>
      <c r="F37" s="76">
        <f>150/1.13</f>
        <v>132.743362831858</v>
      </c>
      <c r="G37" s="55">
        <f t="shared" si="4"/>
        <v>398.230088495575</v>
      </c>
      <c r="H37" s="56" t="s">
        <v>4312</v>
      </c>
    </row>
    <row r="38" s="34" customFormat="1" outlineLevel="1" spans="1:8">
      <c r="A38" s="47">
        <f t="shared" si="5"/>
        <v>4</v>
      </c>
      <c r="B38" s="75" t="s">
        <v>4320</v>
      </c>
      <c r="C38" s="52" t="s">
        <v>4367</v>
      </c>
      <c r="D38" s="47" t="s">
        <v>4322</v>
      </c>
      <c r="E38" s="47">
        <v>1</v>
      </c>
      <c r="F38" s="54">
        <f>111/1.13</f>
        <v>98.2300884955752</v>
      </c>
      <c r="G38" s="55">
        <f t="shared" si="4"/>
        <v>98.2300884955752</v>
      </c>
      <c r="H38" s="56" t="s">
        <v>4312</v>
      </c>
    </row>
    <row r="39" s="34" customFormat="1" outlineLevel="1" spans="1:8">
      <c r="A39" s="47">
        <f t="shared" si="5"/>
        <v>5</v>
      </c>
      <c r="B39" s="51" t="s">
        <v>4320</v>
      </c>
      <c r="C39" s="52" t="s">
        <v>4353</v>
      </c>
      <c r="D39" s="47" t="s">
        <v>4322</v>
      </c>
      <c r="E39" s="47">
        <v>3</v>
      </c>
      <c r="F39" s="76">
        <f>131/1.13</f>
        <v>115.929203539823</v>
      </c>
      <c r="G39" s="55">
        <f t="shared" si="4"/>
        <v>347.787610619469</v>
      </c>
      <c r="H39" s="56" t="s">
        <v>4312</v>
      </c>
    </row>
    <row r="40" s="34" customFormat="1" outlineLevel="1" spans="1:8">
      <c r="A40" s="47">
        <f t="shared" si="5"/>
        <v>6</v>
      </c>
      <c r="B40" s="75" t="s">
        <v>4320</v>
      </c>
      <c r="C40" s="52" t="s">
        <v>4368</v>
      </c>
      <c r="D40" s="47" t="s">
        <v>4322</v>
      </c>
      <c r="E40" s="47">
        <v>3</v>
      </c>
      <c r="F40" s="54">
        <f>109/1.13</f>
        <v>96.4601769911504</v>
      </c>
      <c r="G40" s="55">
        <f t="shared" si="4"/>
        <v>289.380530973451</v>
      </c>
      <c r="H40" s="56" t="s">
        <v>4312</v>
      </c>
    </row>
    <row r="41" s="34" customFormat="1" outlineLevel="1" spans="1:8">
      <c r="A41" s="47">
        <f t="shared" si="5"/>
        <v>7</v>
      </c>
      <c r="B41" s="51" t="s">
        <v>4320</v>
      </c>
      <c r="C41" s="52" t="s">
        <v>4369</v>
      </c>
      <c r="D41" s="47" t="s">
        <v>4322</v>
      </c>
      <c r="E41" s="47">
        <v>1</v>
      </c>
      <c r="F41" s="54">
        <f>587/1.13</f>
        <v>519.469026548673</v>
      </c>
      <c r="G41" s="55">
        <f t="shared" si="4"/>
        <v>519.469026548673</v>
      </c>
      <c r="H41" s="56" t="s">
        <v>4312</v>
      </c>
    </row>
    <row r="42" s="34" customFormat="1" outlineLevel="1" spans="1:8">
      <c r="A42" s="47">
        <f t="shared" si="5"/>
        <v>8</v>
      </c>
      <c r="B42" s="51" t="s">
        <v>4320</v>
      </c>
      <c r="C42" s="52" t="s">
        <v>4370</v>
      </c>
      <c r="D42" s="47" t="s">
        <v>4322</v>
      </c>
      <c r="E42" s="53">
        <v>1</v>
      </c>
      <c r="F42" s="76">
        <f>150/1.13</f>
        <v>132.743362831858</v>
      </c>
      <c r="G42" s="55">
        <f t="shared" si="4"/>
        <v>132.743362831858</v>
      </c>
      <c r="H42" s="56" t="s">
        <v>4312</v>
      </c>
    </row>
    <row r="43" s="34" customFormat="1" outlineLevel="1" spans="1:8">
      <c r="A43" s="47">
        <f t="shared" si="5"/>
        <v>9</v>
      </c>
      <c r="B43" s="75" t="s">
        <v>4325</v>
      </c>
      <c r="C43" s="52" t="s">
        <v>4371</v>
      </c>
      <c r="D43" s="47" t="s">
        <v>4322</v>
      </c>
      <c r="E43" s="47">
        <v>1</v>
      </c>
      <c r="F43" s="76">
        <f>440/1.13</f>
        <v>389.380530973451</v>
      </c>
      <c r="G43" s="55">
        <f t="shared" si="4"/>
        <v>389.380530973451</v>
      </c>
      <c r="H43" s="56" t="s">
        <v>4312</v>
      </c>
    </row>
    <row r="44" s="34" customFormat="1" outlineLevel="1" spans="1:8">
      <c r="A44" s="47" t="s">
        <v>4327</v>
      </c>
      <c r="B44" s="57" t="s">
        <v>4328</v>
      </c>
      <c r="C44" s="57"/>
      <c r="D44" s="58"/>
      <c r="E44" s="58"/>
      <c r="F44" s="55"/>
      <c r="G44" s="55">
        <f>SUM(G35:G43)</f>
        <v>5196.46017699115</v>
      </c>
      <c r="H44" s="59"/>
    </row>
    <row r="45" s="34" customFormat="1" outlineLevel="1" spans="1:8">
      <c r="A45" s="47" t="s">
        <v>4329</v>
      </c>
      <c r="B45" s="57" t="s">
        <v>4330</v>
      </c>
      <c r="C45" s="57" t="s">
        <v>4331</v>
      </c>
      <c r="D45" s="58"/>
      <c r="E45" s="58"/>
      <c r="F45" s="55"/>
      <c r="G45" s="54">
        <f>G44*12%</f>
        <v>623.575221238938</v>
      </c>
      <c r="H45" s="61"/>
    </row>
    <row r="46" s="34" customFormat="1" outlineLevel="1" spans="1:8">
      <c r="A46" s="47" t="s">
        <v>4332</v>
      </c>
      <c r="B46" s="57" t="s">
        <v>4333</v>
      </c>
      <c r="C46" s="57" t="s">
        <v>4334</v>
      </c>
      <c r="D46" s="58"/>
      <c r="E46" s="58"/>
      <c r="F46" s="55"/>
      <c r="G46" s="54">
        <f>(G44+G45)*5%</f>
        <v>291.001769911504</v>
      </c>
      <c r="H46" s="61"/>
    </row>
    <row r="47" s="34" customFormat="1" outlineLevel="1" spans="1:8">
      <c r="A47" s="47" t="s">
        <v>4335</v>
      </c>
      <c r="B47" s="57" t="s">
        <v>4336</v>
      </c>
      <c r="C47" s="57" t="s">
        <v>4337</v>
      </c>
      <c r="D47" s="58"/>
      <c r="E47" s="58"/>
      <c r="F47" s="55"/>
      <c r="G47" s="54">
        <f>(G44+G45+G46)*10%</f>
        <v>611.103716814159</v>
      </c>
      <c r="H47" s="61"/>
    </row>
    <row r="48" s="34" customFormat="1" outlineLevel="1" spans="1:8">
      <c r="A48" s="62" t="s">
        <v>4338</v>
      </c>
      <c r="B48" s="57" t="s">
        <v>4339</v>
      </c>
      <c r="C48" s="57" t="s">
        <v>4340</v>
      </c>
      <c r="D48" s="58"/>
      <c r="E48" s="58">
        <f>1*0.5*4</f>
        <v>2</v>
      </c>
      <c r="F48" s="55">
        <v>205</v>
      </c>
      <c r="G48" s="54">
        <f t="shared" ref="G48:G59" si="6">E48*F48</f>
        <v>410</v>
      </c>
      <c r="H48" s="61" t="s">
        <v>4341</v>
      </c>
    </row>
    <row r="49" s="34" customFormat="1" outlineLevel="1" spans="1:8">
      <c r="A49" s="62" t="s">
        <v>4342</v>
      </c>
      <c r="B49" s="62" t="s">
        <v>4343</v>
      </c>
      <c r="C49" s="64" t="s">
        <v>4344</v>
      </c>
      <c r="D49" s="65"/>
      <c r="E49" s="65"/>
      <c r="F49" s="66"/>
      <c r="G49" s="66">
        <f>G44+G45+G46+G47+G48</f>
        <v>7132.14088495575</v>
      </c>
      <c r="H49" s="67"/>
    </row>
    <row r="50" s="34" customFormat="1" customHeight="1" spans="1:8">
      <c r="A50" s="74" t="s">
        <v>4372</v>
      </c>
      <c r="B50" s="42" t="s">
        <v>4315</v>
      </c>
      <c r="C50" s="43" t="s">
        <v>4373</v>
      </c>
      <c r="D50" s="41">
        <v>1</v>
      </c>
      <c r="E50" s="44" t="s">
        <v>9</v>
      </c>
      <c r="F50" s="45">
        <f>G65</f>
        <v>3714.66719292035</v>
      </c>
      <c r="G50" s="45">
        <f>D50*F50</f>
        <v>3714.66719292035</v>
      </c>
      <c r="H50" s="46" t="s">
        <v>6</v>
      </c>
    </row>
    <row r="51" s="34" customFormat="1" outlineLevel="1" spans="1:8">
      <c r="A51" s="47" t="s">
        <v>39</v>
      </c>
      <c r="B51" s="47" t="s">
        <v>4317</v>
      </c>
      <c r="C51" s="47" t="s">
        <v>4318</v>
      </c>
      <c r="D51" s="47" t="s">
        <v>3</v>
      </c>
      <c r="E51" s="47" t="s">
        <v>4296</v>
      </c>
      <c r="F51" s="48" t="s">
        <v>4247</v>
      </c>
      <c r="G51" s="49" t="s">
        <v>4319</v>
      </c>
      <c r="H51" s="50" t="s">
        <v>54</v>
      </c>
    </row>
    <row r="52" s="34" customFormat="1" ht="24" outlineLevel="1" spans="1:8">
      <c r="A52" s="47">
        <v>1</v>
      </c>
      <c r="B52" s="75" t="s">
        <v>4347</v>
      </c>
      <c r="C52" s="52" t="s">
        <v>4374</v>
      </c>
      <c r="D52" s="47" t="s">
        <v>4322</v>
      </c>
      <c r="E52" s="47">
        <v>1</v>
      </c>
      <c r="F52" s="54">
        <f>2007/1.13</f>
        <v>1776.10619469027</v>
      </c>
      <c r="G52" s="55">
        <f t="shared" si="6"/>
        <v>1776.10619469027</v>
      </c>
      <c r="H52" s="56" t="s">
        <v>4312</v>
      </c>
    </row>
    <row r="53" s="34" customFormat="1" outlineLevel="1" spans="1:8">
      <c r="A53" s="47">
        <v>2</v>
      </c>
      <c r="B53" s="75" t="s">
        <v>4320</v>
      </c>
      <c r="C53" s="52" t="s">
        <v>4375</v>
      </c>
      <c r="D53" s="47" t="s">
        <v>4322</v>
      </c>
      <c r="E53" s="47">
        <v>2</v>
      </c>
      <c r="F53" s="54">
        <f>150/1.13</f>
        <v>132.743362831858</v>
      </c>
      <c r="G53" s="55">
        <f t="shared" si="6"/>
        <v>265.486725663717</v>
      </c>
      <c r="H53" s="56" t="s">
        <v>4312</v>
      </c>
    </row>
    <row r="54" s="34" customFormat="1" outlineLevel="1" spans="1:8">
      <c r="A54" s="47">
        <v>3</v>
      </c>
      <c r="B54" s="75" t="s">
        <v>4320</v>
      </c>
      <c r="C54" s="52" t="s">
        <v>4376</v>
      </c>
      <c r="D54" s="47" t="s">
        <v>4322</v>
      </c>
      <c r="E54" s="47">
        <v>1</v>
      </c>
      <c r="F54" s="54">
        <f>99/1.13</f>
        <v>87.6106194690266</v>
      </c>
      <c r="G54" s="55">
        <f t="shared" si="6"/>
        <v>87.6106194690266</v>
      </c>
      <c r="H54" s="56" t="s">
        <v>4312</v>
      </c>
    </row>
    <row r="55" s="34" customFormat="1" outlineLevel="1" spans="1:8">
      <c r="A55" s="47">
        <v>4</v>
      </c>
      <c r="B55" s="51" t="s">
        <v>4320</v>
      </c>
      <c r="C55" s="52" t="s">
        <v>4354</v>
      </c>
      <c r="D55" s="47" t="s">
        <v>4322</v>
      </c>
      <c r="E55" s="47">
        <v>2</v>
      </c>
      <c r="F55" s="76">
        <f>99/1.13</f>
        <v>87.6106194690266</v>
      </c>
      <c r="G55" s="55">
        <f t="shared" si="6"/>
        <v>175.221238938053</v>
      </c>
      <c r="H55" s="56" t="s">
        <v>4312</v>
      </c>
    </row>
    <row r="56" s="34" customFormat="1" outlineLevel="1" spans="1:8">
      <c r="A56" s="47">
        <v>5</v>
      </c>
      <c r="B56" s="75" t="s">
        <v>4320</v>
      </c>
      <c r="C56" s="52" t="s">
        <v>4377</v>
      </c>
      <c r="D56" s="47" t="s">
        <v>4322</v>
      </c>
      <c r="E56" s="47">
        <v>1</v>
      </c>
      <c r="F56" s="54">
        <f>20/1.13</f>
        <v>17.6991150442478</v>
      </c>
      <c r="G56" s="55">
        <f t="shared" si="6"/>
        <v>17.6991150442478</v>
      </c>
      <c r="H56" s="56" t="s">
        <v>4312</v>
      </c>
    </row>
    <row r="57" s="34" customFormat="1" outlineLevel="1" spans="1:8">
      <c r="A57" s="47">
        <v>6</v>
      </c>
      <c r="B57" s="51" t="s">
        <v>4349</v>
      </c>
      <c r="C57" s="52" t="s">
        <v>4378</v>
      </c>
      <c r="D57" s="47" t="s">
        <v>4322</v>
      </c>
      <c r="E57" s="47">
        <v>2</v>
      </c>
      <c r="F57" s="76">
        <f>68/1.13</f>
        <v>60.1769911504425</v>
      </c>
      <c r="G57" s="55">
        <f t="shared" si="6"/>
        <v>120.353982300885</v>
      </c>
      <c r="H57" s="56" t="s">
        <v>4312</v>
      </c>
    </row>
    <row r="58" s="34" customFormat="1" outlineLevel="1" spans="1:8">
      <c r="A58" s="47">
        <v>7</v>
      </c>
      <c r="B58" s="51" t="s">
        <v>4356</v>
      </c>
      <c r="C58" s="52" t="s">
        <v>4358</v>
      </c>
      <c r="D58" s="47" t="s">
        <v>4322</v>
      </c>
      <c r="E58" s="47">
        <v>1</v>
      </c>
      <c r="F58" s="76">
        <f>100/1.13</f>
        <v>88.495575221239</v>
      </c>
      <c r="G58" s="55">
        <f t="shared" si="6"/>
        <v>88.495575221239</v>
      </c>
      <c r="H58" s="56" t="s">
        <v>4312</v>
      </c>
    </row>
    <row r="59" s="34" customFormat="1" outlineLevel="1" spans="1:8">
      <c r="A59" s="47">
        <v>8</v>
      </c>
      <c r="B59" s="51" t="s">
        <v>4359</v>
      </c>
      <c r="C59" s="52" t="s">
        <v>4379</v>
      </c>
      <c r="D59" s="47" t="s">
        <v>4322</v>
      </c>
      <c r="E59" s="47">
        <v>1</v>
      </c>
      <c r="F59" s="76">
        <f>26.73/1.13</f>
        <v>23.6548672566372</v>
      </c>
      <c r="G59" s="55">
        <f t="shared" si="6"/>
        <v>23.6548672566372</v>
      </c>
      <c r="H59" s="56" t="s">
        <v>4312</v>
      </c>
    </row>
    <row r="60" s="34" customFormat="1" outlineLevel="1" spans="1:8">
      <c r="A60" s="47" t="s">
        <v>4327</v>
      </c>
      <c r="B60" s="57" t="s">
        <v>4328</v>
      </c>
      <c r="C60" s="57"/>
      <c r="D60" s="58"/>
      <c r="E60" s="58"/>
      <c r="F60" s="55"/>
      <c r="G60" s="55">
        <f>SUM(G52:G59)</f>
        <v>2554.62831858407</v>
      </c>
      <c r="H60" s="59"/>
    </row>
    <row r="61" s="34" customFormat="1" outlineLevel="1" spans="1:8">
      <c r="A61" s="47" t="s">
        <v>4329</v>
      </c>
      <c r="B61" s="57" t="s">
        <v>4330</v>
      </c>
      <c r="C61" s="57" t="s">
        <v>4331</v>
      </c>
      <c r="D61" s="58"/>
      <c r="E61" s="58"/>
      <c r="F61" s="55"/>
      <c r="G61" s="54">
        <f>G60*12%</f>
        <v>306.555398230089</v>
      </c>
      <c r="H61" s="61"/>
    </row>
    <row r="62" s="34" customFormat="1" outlineLevel="1" spans="1:8">
      <c r="A62" s="47" t="s">
        <v>4332</v>
      </c>
      <c r="B62" s="57" t="s">
        <v>4333</v>
      </c>
      <c r="C62" s="57" t="s">
        <v>4334</v>
      </c>
      <c r="D62" s="58"/>
      <c r="E62" s="58"/>
      <c r="F62" s="55"/>
      <c r="G62" s="54">
        <f>(G60+G61)*5%</f>
        <v>143.059185840708</v>
      </c>
      <c r="H62" s="61"/>
    </row>
    <row r="63" s="34" customFormat="1" outlineLevel="1" spans="1:8">
      <c r="A63" s="47" t="s">
        <v>4335</v>
      </c>
      <c r="B63" s="57" t="s">
        <v>4336</v>
      </c>
      <c r="C63" s="57" t="s">
        <v>4337</v>
      </c>
      <c r="D63" s="58"/>
      <c r="E63" s="58"/>
      <c r="F63" s="55"/>
      <c r="G63" s="54">
        <f>(G60+G61+G62)*10%</f>
        <v>300.424290265487</v>
      </c>
      <c r="H63" s="61"/>
    </row>
    <row r="64" s="34" customFormat="1" outlineLevel="1" spans="1:8">
      <c r="A64" s="62" t="s">
        <v>4338</v>
      </c>
      <c r="B64" s="57" t="s">
        <v>4339</v>
      </c>
      <c r="C64" s="57" t="s">
        <v>4340</v>
      </c>
      <c r="D64" s="58"/>
      <c r="E64" s="58">
        <f>1*0.5*4</f>
        <v>2</v>
      </c>
      <c r="F64" s="55">
        <v>205</v>
      </c>
      <c r="G64" s="54">
        <f t="shared" ref="G64:G80" si="7">E64*F64</f>
        <v>410</v>
      </c>
      <c r="H64" s="61" t="s">
        <v>4341</v>
      </c>
    </row>
    <row r="65" s="34" customFormat="1" outlineLevel="1" spans="1:8">
      <c r="A65" s="62" t="s">
        <v>4342</v>
      </c>
      <c r="B65" s="62" t="s">
        <v>4343</v>
      </c>
      <c r="C65" s="64" t="s">
        <v>4344</v>
      </c>
      <c r="D65" s="65"/>
      <c r="E65" s="65"/>
      <c r="F65" s="66"/>
      <c r="G65" s="66">
        <f>G60+G61+G62+G63+G64</f>
        <v>3714.66719292035</v>
      </c>
      <c r="H65" s="67"/>
    </row>
    <row r="66" s="34" customFormat="1" customHeight="1" spans="1:8">
      <c r="A66" s="74" t="s">
        <v>4380</v>
      </c>
      <c r="B66" s="42" t="s">
        <v>4315</v>
      </c>
      <c r="C66" s="43" t="s">
        <v>4381</v>
      </c>
      <c r="D66" s="41">
        <v>1</v>
      </c>
      <c r="E66" s="44" t="s">
        <v>9</v>
      </c>
      <c r="F66" s="45">
        <f>G86</f>
        <v>5422.36801415929</v>
      </c>
      <c r="G66" s="45">
        <f>D66*F66</f>
        <v>5422.36801415929</v>
      </c>
      <c r="H66" s="46" t="s">
        <v>6</v>
      </c>
    </row>
    <row r="67" s="34" customFormat="1" outlineLevel="1" spans="1:8">
      <c r="A67" s="47" t="s">
        <v>39</v>
      </c>
      <c r="B67" s="47" t="s">
        <v>4317</v>
      </c>
      <c r="C67" s="47" t="s">
        <v>4318</v>
      </c>
      <c r="D67" s="47" t="s">
        <v>3</v>
      </c>
      <c r="E67" s="47" t="s">
        <v>4296</v>
      </c>
      <c r="F67" s="48" t="s">
        <v>4247</v>
      </c>
      <c r="G67" s="49" t="s">
        <v>4319</v>
      </c>
      <c r="H67" s="50" t="s">
        <v>54</v>
      </c>
    </row>
    <row r="68" s="34" customFormat="1" ht="24" outlineLevel="1" spans="1:8">
      <c r="A68" s="47">
        <v>1</v>
      </c>
      <c r="B68" s="75" t="s">
        <v>4347</v>
      </c>
      <c r="C68" s="52" t="s">
        <v>4348</v>
      </c>
      <c r="D68" s="47" t="s">
        <v>4322</v>
      </c>
      <c r="E68" s="47">
        <v>1</v>
      </c>
      <c r="F68" s="54">
        <f>2209/1.13</f>
        <v>1954.86725663717</v>
      </c>
      <c r="G68" s="55">
        <f t="shared" si="7"/>
        <v>1954.86725663717</v>
      </c>
      <c r="H68" s="56" t="s">
        <v>4312</v>
      </c>
    </row>
    <row r="69" s="34" customFormat="1" outlineLevel="1" spans="1:8">
      <c r="A69" s="47">
        <v>2</v>
      </c>
      <c r="B69" s="75" t="s">
        <v>4320</v>
      </c>
      <c r="C69" s="52" t="s">
        <v>4382</v>
      </c>
      <c r="D69" s="47" t="s">
        <v>4322</v>
      </c>
      <c r="E69" s="47">
        <v>2</v>
      </c>
      <c r="F69" s="54">
        <f>658/1.13</f>
        <v>582.300884955752</v>
      </c>
      <c r="G69" s="55">
        <f t="shared" si="7"/>
        <v>1164.6017699115</v>
      </c>
      <c r="H69" s="56" t="s">
        <v>4312</v>
      </c>
    </row>
    <row r="70" s="34" customFormat="1" outlineLevel="1" spans="1:8">
      <c r="A70" s="47">
        <v>3</v>
      </c>
      <c r="B70" s="75" t="s">
        <v>4320</v>
      </c>
      <c r="C70" s="52" t="s">
        <v>4367</v>
      </c>
      <c r="D70" s="47" t="s">
        <v>4322</v>
      </c>
      <c r="E70" s="47">
        <v>1</v>
      </c>
      <c r="F70" s="54">
        <f>111/1.13</f>
        <v>98.2300884955752</v>
      </c>
      <c r="G70" s="55">
        <f t="shared" si="7"/>
        <v>98.2300884955752</v>
      </c>
      <c r="H70" s="56" t="s">
        <v>4312</v>
      </c>
    </row>
    <row r="71" s="34" customFormat="1" outlineLevel="1" spans="1:8">
      <c r="A71" s="47">
        <v>4</v>
      </c>
      <c r="B71" s="51" t="s">
        <v>4320</v>
      </c>
      <c r="C71" s="52" t="s">
        <v>4355</v>
      </c>
      <c r="D71" s="47" t="s">
        <v>4322</v>
      </c>
      <c r="E71" s="47">
        <v>2</v>
      </c>
      <c r="F71" s="76">
        <f>27/1.13</f>
        <v>23.8938053097345</v>
      </c>
      <c r="G71" s="55">
        <f t="shared" si="7"/>
        <v>47.787610619469</v>
      </c>
      <c r="H71" s="56" t="s">
        <v>4312</v>
      </c>
    </row>
    <row r="72" s="34" customFormat="1" outlineLevel="1" spans="1:8">
      <c r="A72" s="47">
        <v>5</v>
      </c>
      <c r="B72" s="75" t="s">
        <v>4320</v>
      </c>
      <c r="C72" s="52" t="s">
        <v>4354</v>
      </c>
      <c r="D72" s="47" t="s">
        <v>4322</v>
      </c>
      <c r="E72" s="47">
        <v>1</v>
      </c>
      <c r="F72" s="76">
        <f>99/1.13</f>
        <v>87.6106194690266</v>
      </c>
      <c r="G72" s="55">
        <f t="shared" si="7"/>
        <v>87.6106194690266</v>
      </c>
      <c r="H72" s="56" t="s">
        <v>4312</v>
      </c>
    </row>
    <row r="73" s="34" customFormat="1" outlineLevel="1" spans="1:8">
      <c r="A73" s="47">
        <v>6</v>
      </c>
      <c r="B73" s="75" t="s">
        <v>4320</v>
      </c>
      <c r="C73" s="52" t="s">
        <v>4383</v>
      </c>
      <c r="D73" s="47" t="s">
        <v>4322</v>
      </c>
      <c r="E73" s="47">
        <v>1</v>
      </c>
      <c r="F73" s="54">
        <f>27/1.13</f>
        <v>23.8938053097345</v>
      </c>
      <c r="G73" s="55">
        <f t="shared" si="7"/>
        <v>23.8938053097345</v>
      </c>
      <c r="H73" s="56" t="s">
        <v>4312</v>
      </c>
    </row>
    <row r="74" s="34" customFormat="1" outlineLevel="1" spans="1:8">
      <c r="A74" s="47">
        <v>7</v>
      </c>
      <c r="B74" s="51" t="s">
        <v>4349</v>
      </c>
      <c r="C74" s="52" t="s">
        <v>4350</v>
      </c>
      <c r="D74" s="47" t="s">
        <v>4322</v>
      </c>
      <c r="E74" s="47">
        <v>3</v>
      </c>
      <c r="F74" s="76">
        <f>68/1.13</f>
        <v>60.1769911504425</v>
      </c>
      <c r="G74" s="55">
        <f t="shared" si="7"/>
        <v>180.530973451327</v>
      </c>
      <c r="H74" s="56" t="s">
        <v>4312</v>
      </c>
    </row>
    <row r="75" s="34" customFormat="1" outlineLevel="1" spans="1:8">
      <c r="A75" s="47">
        <v>8</v>
      </c>
      <c r="B75" s="51" t="s">
        <v>4356</v>
      </c>
      <c r="C75" s="52" t="s">
        <v>4384</v>
      </c>
      <c r="D75" s="47" t="s">
        <v>4322</v>
      </c>
      <c r="E75" s="47">
        <v>1</v>
      </c>
      <c r="F75" s="54">
        <f>106/1.13</f>
        <v>93.8053097345133</v>
      </c>
      <c r="G75" s="55">
        <f t="shared" si="7"/>
        <v>93.8053097345133</v>
      </c>
      <c r="H75" s="56" t="s">
        <v>4312</v>
      </c>
    </row>
    <row r="76" s="34" customFormat="1" outlineLevel="1" spans="1:8">
      <c r="A76" s="47">
        <v>9</v>
      </c>
      <c r="B76" s="51" t="s">
        <v>4356</v>
      </c>
      <c r="C76" s="52" t="s">
        <v>4358</v>
      </c>
      <c r="D76" s="47" t="s">
        <v>4322</v>
      </c>
      <c r="E76" s="47">
        <v>1</v>
      </c>
      <c r="F76" s="76">
        <f>100/1.13</f>
        <v>88.495575221239</v>
      </c>
      <c r="G76" s="55">
        <f t="shared" si="7"/>
        <v>88.495575221239</v>
      </c>
      <c r="H76" s="56" t="s">
        <v>4312</v>
      </c>
    </row>
    <row r="77" s="34" customFormat="1" outlineLevel="1" spans="1:8">
      <c r="A77" s="47">
        <v>10</v>
      </c>
      <c r="B77" s="51" t="s">
        <v>4356</v>
      </c>
      <c r="C77" s="52" t="s">
        <v>4385</v>
      </c>
      <c r="D77" s="47" t="s">
        <v>4322</v>
      </c>
      <c r="E77" s="47">
        <v>1</v>
      </c>
      <c r="F77" s="54">
        <f>70/1.13</f>
        <v>61.9469026548673</v>
      </c>
      <c r="G77" s="55">
        <f t="shared" si="7"/>
        <v>61.9469026548673</v>
      </c>
      <c r="H77" s="56" t="s">
        <v>4312</v>
      </c>
    </row>
    <row r="78" s="34" customFormat="1" outlineLevel="1" spans="1:8">
      <c r="A78" s="47">
        <v>11</v>
      </c>
      <c r="B78" s="51" t="s">
        <v>4359</v>
      </c>
      <c r="C78" s="52" t="s">
        <v>4386</v>
      </c>
      <c r="D78" s="47" t="s">
        <v>4322</v>
      </c>
      <c r="E78" s="47">
        <v>1</v>
      </c>
      <c r="F78" s="54">
        <f>29/1.13</f>
        <v>25.6637168141593</v>
      </c>
      <c r="G78" s="55">
        <f t="shared" si="7"/>
        <v>25.6637168141593</v>
      </c>
      <c r="H78" s="56" t="s">
        <v>4312</v>
      </c>
    </row>
    <row r="79" s="34" customFormat="1" outlineLevel="1" spans="1:8">
      <c r="A79" s="47">
        <v>12</v>
      </c>
      <c r="B79" s="51" t="s">
        <v>4359</v>
      </c>
      <c r="C79" s="52" t="s">
        <v>4379</v>
      </c>
      <c r="D79" s="47" t="s">
        <v>4322</v>
      </c>
      <c r="E79" s="47">
        <v>1</v>
      </c>
      <c r="F79" s="76">
        <f>26.73/1.13</f>
        <v>23.6548672566372</v>
      </c>
      <c r="G79" s="55">
        <f t="shared" si="7"/>
        <v>23.6548672566372</v>
      </c>
      <c r="H79" s="56" t="s">
        <v>4312</v>
      </c>
    </row>
    <row r="80" s="34" customFormat="1" outlineLevel="1" spans="1:8">
      <c r="A80" s="47">
        <v>13</v>
      </c>
      <c r="B80" s="51" t="s">
        <v>4359</v>
      </c>
      <c r="C80" s="52" t="s">
        <v>4387</v>
      </c>
      <c r="D80" s="47" t="s">
        <v>4322</v>
      </c>
      <c r="E80" s="47">
        <v>1</v>
      </c>
      <c r="F80" s="76">
        <f>26.73/1.13</f>
        <v>23.6548672566372</v>
      </c>
      <c r="G80" s="55">
        <f t="shared" si="7"/>
        <v>23.6548672566372</v>
      </c>
      <c r="H80" s="56"/>
    </row>
    <row r="81" s="34" customFormat="1" outlineLevel="1" spans="1:8">
      <c r="A81" s="47" t="s">
        <v>4327</v>
      </c>
      <c r="B81" s="57" t="s">
        <v>4328</v>
      </c>
      <c r="C81" s="57"/>
      <c r="D81" s="58"/>
      <c r="E81" s="58"/>
      <c r="F81" s="55"/>
      <c r="G81" s="55">
        <f>SUM(G68:G80)</f>
        <v>3874.74336283186</v>
      </c>
      <c r="H81" s="59"/>
    </row>
    <row r="82" s="34" customFormat="1" outlineLevel="1" spans="1:8">
      <c r="A82" s="47" t="s">
        <v>4329</v>
      </c>
      <c r="B82" s="57" t="s">
        <v>4330</v>
      </c>
      <c r="C82" s="57" t="s">
        <v>4331</v>
      </c>
      <c r="D82" s="58"/>
      <c r="E82" s="58"/>
      <c r="F82" s="55"/>
      <c r="G82" s="54">
        <f>G81*12%</f>
        <v>464.969203539823</v>
      </c>
      <c r="H82" s="61"/>
    </row>
    <row r="83" s="34" customFormat="1" outlineLevel="1" spans="1:8">
      <c r="A83" s="47" t="s">
        <v>4332</v>
      </c>
      <c r="B83" s="57" t="s">
        <v>4333</v>
      </c>
      <c r="C83" s="57" t="s">
        <v>4334</v>
      </c>
      <c r="D83" s="58"/>
      <c r="E83" s="58"/>
      <c r="F83" s="55"/>
      <c r="G83" s="54">
        <f>(G81+G82)*5%</f>
        <v>216.985628318584</v>
      </c>
      <c r="H83" s="61"/>
    </row>
    <row r="84" s="34" customFormat="1" outlineLevel="1" spans="1:8">
      <c r="A84" s="47" t="s">
        <v>4335</v>
      </c>
      <c r="B84" s="57" t="s">
        <v>4336</v>
      </c>
      <c r="C84" s="57" t="s">
        <v>4337</v>
      </c>
      <c r="D84" s="58"/>
      <c r="E84" s="58"/>
      <c r="F84" s="55"/>
      <c r="G84" s="54">
        <f>(G81+G82+G83)*10%</f>
        <v>455.669819469027</v>
      </c>
      <c r="H84" s="61"/>
    </row>
    <row r="85" s="34" customFormat="1" outlineLevel="1" spans="1:8">
      <c r="A85" s="62" t="s">
        <v>4338</v>
      </c>
      <c r="B85" s="57" t="s">
        <v>4339</v>
      </c>
      <c r="C85" s="57" t="s">
        <v>4340</v>
      </c>
      <c r="D85" s="58"/>
      <c r="E85" s="58">
        <f>1*0.5*4</f>
        <v>2</v>
      </c>
      <c r="F85" s="55">
        <v>205</v>
      </c>
      <c r="G85" s="54">
        <f t="shared" ref="G85:G95" si="8">E85*F85</f>
        <v>410</v>
      </c>
      <c r="H85" s="61" t="s">
        <v>4341</v>
      </c>
    </row>
    <row r="86" s="34" customFormat="1" outlineLevel="1" spans="1:8">
      <c r="A86" s="62" t="s">
        <v>4342</v>
      </c>
      <c r="B86" s="62" t="s">
        <v>4343</v>
      </c>
      <c r="C86" s="64" t="s">
        <v>4344</v>
      </c>
      <c r="D86" s="65"/>
      <c r="E86" s="65"/>
      <c r="F86" s="66"/>
      <c r="G86" s="66">
        <f>G81+G82+G83+G84+G85</f>
        <v>5422.36801415929</v>
      </c>
      <c r="H86" s="67"/>
    </row>
    <row r="87" s="34" customFormat="1" outlineLevel="1" spans="1:8">
      <c r="A87" s="47" t="s">
        <v>39</v>
      </c>
      <c r="B87" s="47" t="s">
        <v>4317</v>
      </c>
      <c r="C87" s="47" t="s">
        <v>4318</v>
      </c>
      <c r="D87" s="47" t="s">
        <v>3</v>
      </c>
      <c r="E87" s="47" t="s">
        <v>4296</v>
      </c>
      <c r="F87" s="48" t="s">
        <v>4247</v>
      </c>
      <c r="G87" s="49" t="s">
        <v>4319</v>
      </c>
      <c r="H87" s="50" t="s">
        <v>54</v>
      </c>
    </row>
    <row r="88" s="34" customFormat="1" ht="24" outlineLevel="1" spans="1:8">
      <c r="A88" s="47">
        <v>1</v>
      </c>
      <c r="B88" s="75" t="s">
        <v>4347</v>
      </c>
      <c r="C88" s="52" t="s">
        <v>4374</v>
      </c>
      <c r="D88" s="47" t="s">
        <v>4322</v>
      </c>
      <c r="E88" s="47">
        <v>1</v>
      </c>
      <c r="F88" s="54">
        <f>2007/1.13</f>
        <v>1776.10619469027</v>
      </c>
      <c r="G88" s="55">
        <f t="shared" si="8"/>
        <v>1776.10619469027</v>
      </c>
      <c r="H88" s="56" t="s">
        <v>4312</v>
      </c>
    </row>
    <row r="89" s="34" customFormat="1" outlineLevel="1" spans="1:8">
      <c r="A89" s="47">
        <v>2</v>
      </c>
      <c r="B89" s="75" t="s">
        <v>4320</v>
      </c>
      <c r="C89" s="52" t="s">
        <v>4388</v>
      </c>
      <c r="D89" s="47" t="s">
        <v>4322</v>
      </c>
      <c r="E89" s="47">
        <v>2</v>
      </c>
      <c r="F89" s="54">
        <f>111/1.13</f>
        <v>98.2300884955752</v>
      </c>
      <c r="G89" s="55">
        <f t="shared" si="8"/>
        <v>196.46017699115</v>
      </c>
      <c r="H89" s="56" t="s">
        <v>4312</v>
      </c>
    </row>
    <row r="90" s="34" customFormat="1" outlineLevel="1" spans="1:8">
      <c r="A90" s="47">
        <v>3</v>
      </c>
      <c r="B90" s="75" t="s">
        <v>4320</v>
      </c>
      <c r="C90" s="52" t="s">
        <v>4376</v>
      </c>
      <c r="D90" s="47" t="s">
        <v>4322</v>
      </c>
      <c r="E90" s="47">
        <v>2</v>
      </c>
      <c r="F90" s="54">
        <f>99/1.13</f>
        <v>87.6106194690266</v>
      </c>
      <c r="G90" s="55">
        <f t="shared" si="8"/>
        <v>175.221238938053</v>
      </c>
      <c r="H90" s="56" t="s">
        <v>4312</v>
      </c>
    </row>
    <row r="91" s="34" customFormat="1" outlineLevel="1" spans="1:8">
      <c r="A91" s="47">
        <v>4</v>
      </c>
      <c r="B91" s="51" t="s">
        <v>4320</v>
      </c>
      <c r="C91" s="52" t="s">
        <v>4354</v>
      </c>
      <c r="D91" s="47" t="s">
        <v>4322</v>
      </c>
      <c r="E91" s="47">
        <v>1</v>
      </c>
      <c r="F91" s="76">
        <f>99/1.13</f>
        <v>87.6106194690266</v>
      </c>
      <c r="G91" s="55">
        <f t="shared" si="8"/>
        <v>87.6106194690266</v>
      </c>
      <c r="H91" s="56" t="s">
        <v>4312</v>
      </c>
    </row>
    <row r="92" s="34" customFormat="1" outlineLevel="1" spans="1:8">
      <c r="A92" s="47">
        <v>5</v>
      </c>
      <c r="B92" s="75" t="s">
        <v>4320</v>
      </c>
      <c r="C92" s="52" t="s">
        <v>4377</v>
      </c>
      <c r="D92" s="47" t="s">
        <v>4322</v>
      </c>
      <c r="E92" s="47">
        <v>1</v>
      </c>
      <c r="F92" s="54">
        <f>20/1.13</f>
        <v>17.6991150442478</v>
      </c>
      <c r="G92" s="55">
        <f t="shared" si="8"/>
        <v>17.6991150442478</v>
      </c>
      <c r="H92" s="56" t="s">
        <v>4312</v>
      </c>
    </row>
    <row r="93" s="34" customFormat="1" outlineLevel="1" spans="1:8">
      <c r="A93" s="47">
        <v>6</v>
      </c>
      <c r="B93" s="51" t="s">
        <v>4349</v>
      </c>
      <c r="C93" s="52" t="s">
        <v>4378</v>
      </c>
      <c r="D93" s="47" t="s">
        <v>4322</v>
      </c>
      <c r="E93" s="47">
        <v>2</v>
      </c>
      <c r="F93" s="76">
        <f>68/1.13</f>
        <v>60.1769911504425</v>
      </c>
      <c r="G93" s="55">
        <f t="shared" si="8"/>
        <v>120.353982300885</v>
      </c>
      <c r="H93" s="56" t="s">
        <v>4312</v>
      </c>
    </row>
    <row r="94" s="34" customFormat="1" outlineLevel="1" spans="1:8">
      <c r="A94" s="47">
        <v>7</v>
      </c>
      <c r="B94" s="51" t="s">
        <v>4356</v>
      </c>
      <c r="C94" s="52" t="s">
        <v>4358</v>
      </c>
      <c r="D94" s="47" t="s">
        <v>4322</v>
      </c>
      <c r="E94" s="47">
        <v>1</v>
      </c>
      <c r="F94" s="76">
        <f>100/1.13</f>
        <v>88.495575221239</v>
      </c>
      <c r="G94" s="55">
        <f t="shared" si="8"/>
        <v>88.495575221239</v>
      </c>
      <c r="H94" s="56" t="s">
        <v>4312</v>
      </c>
    </row>
    <row r="95" s="34" customFormat="1" outlineLevel="1" spans="1:8">
      <c r="A95" s="47">
        <v>8</v>
      </c>
      <c r="B95" s="51" t="s">
        <v>4359</v>
      </c>
      <c r="C95" s="52" t="s">
        <v>4379</v>
      </c>
      <c r="D95" s="47" t="s">
        <v>4322</v>
      </c>
      <c r="E95" s="47">
        <v>1</v>
      </c>
      <c r="F95" s="76">
        <f>26.73/1.13</f>
        <v>23.6548672566372</v>
      </c>
      <c r="G95" s="55">
        <f t="shared" si="8"/>
        <v>23.6548672566372</v>
      </c>
      <c r="H95" s="56" t="s">
        <v>4312</v>
      </c>
    </row>
    <row r="96" s="34" customFormat="1" outlineLevel="1" spans="1:8">
      <c r="A96" s="47" t="s">
        <v>4327</v>
      </c>
      <c r="B96" s="57" t="s">
        <v>4328</v>
      </c>
      <c r="C96" s="57"/>
      <c r="D96" s="58"/>
      <c r="E96" s="58"/>
      <c r="F96" s="55"/>
      <c r="G96" s="55">
        <f>SUM(G88:G95)</f>
        <v>2485.60176991151</v>
      </c>
      <c r="H96" s="59"/>
    </row>
    <row r="97" s="34" customFormat="1" outlineLevel="1" spans="1:8">
      <c r="A97" s="47" t="s">
        <v>4329</v>
      </c>
      <c r="B97" s="57" t="s">
        <v>4330</v>
      </c>
      <c r="C97" s="57" t="s">
        <v>4331</v>
      </c>
      <c r="D97" s="58"/>
      <c r="E97" s="58"/>
      <c r="F97" s="55"/>
      <c r="G97" s="54">
        <f>G96*12%</f>
        <v>298.272212389381</v>
      </c>
      <c r="H97" s="61"/>
    </row>
    <row r="98" s="34" customFormat="1" outlineLevel="1" spans="1:8">
      <c r="A98" s="47" t="s">
        <v>4332</v>
      </c>
      <c r="B98" s="57" t="s">
        <v>4333</v>
      </c>
      <c r="C98" s="57" t="s">
        <v>4334</v>
      </c>
      <c r="D98" s="58"/>
      <c r="E98" s="58"/>
      <c r="F98" s="55"/>
      <c r="G98" s="54">
        <f>(G96+G97)*5%</f>
        <v>139.193699115044</v>
      </c>
      <c r="H98" s="61"/>
    </row>
    <row r="99" s="34" customFormat="1" outlineLevel="1" spans="1:8">
      <c r="A99" s="47" t="s">
        <v>4335</v>
      </c>
      <c r="B99" s="57" t="s">
        <v>4336</v>
      </c>
      <c r="C99" s="57" t="s">
        <v>4337</v>
      </c>
      <c r="D99" s="58"/>
      <c r="E99" s="58"/>
      <c r="F99" s="55"/>
      <c r="G99" s="54">
        <f>(G96+G97+G98)*10%</f>
        <v>292.306768141593</v>
      </c>
      <c r="H99" s="61"/>
    </row>
    <row r="100" s="34" customFormat="1" outlineLevel="1" spans="1:8">
      <c r="A100" s="62" t="s">
        <v>4338</v>
      </c>
      <c r="B100" s="57" t="s">
        <v>4339</v>
      </c>
      <c r="C100" s="57" t="s">
        <v>4340</v>
      </c>
      <c r="D100" s="58"/>
      <c r="E100" s="58">
        <f>1*0.5*4</f>
        <v>2</v>
      </c>
      <c r="F100" s="55">
        <v>205</v>
      </c>
      <c r="G100" s="54">
        <f t="shared" ref="G100:G113" si="9">E100*F100</f>
        <v>410</v>
      </c>
      <c r="H100" s="61" t="s">
        <v>4341</v>
      </c>
    </row>
    <row r="101" s="34" customFormat="1" outlineLevel="1" spans="1:8">
      <c r="A101" s="62" t="s">
        <v>4342</v>
      </c>
      <c r="B101" s="62" t="s">
        <v>4343</v>
      </c>
      <c r="C101" s="64" t="s">
        <v>4344</v>
      </c>
      <c r="D101" s="65"/>
      <c r="E101" s="65"/>
      <c r="F101" s="66"/>
      <c r="G101" s="66">
        <f>G96+G97+G98+G99+G100</f>
        <v>3625.37444955752</v>
      </c>
      <c r="H101" s="67"/>
    </row>
    <row r="102" s="34" customFormat="1" customHeight="1" spans="1:8">
      <c r="A102" s="74" t="s">
        <v>4389</v>
      </c>
      <c r="B102" s="42" t="s">
        <v>4315</v>
      </c>
      <c r="C102" s="43" t="s">
        <v>4390</v>
      </c>
      <c r="D102" s="41">
        <v>1</v>
      </c>
      <c r="E102" s="44" t="s">
        <v>9</v>
      </c>
      <c r="F102" s="45">
        <f>G119</f>
        <v>3727.25975929204</v>
      </c>
      <c r="G102" s="45">
        <f>D102*F102</f>
        <v>3727.25975929204</v>
      </c>
      <c r="H102" s="46" t="s">
        <v>6</v>
      </c>
    </row>
    <row r="103" s="34" customFormat="1" outlineLevel="1" spans="1:8">
      <c r="A103" s="47" t="s">
        <v>39</v>
      </c>
      <c r="B103" s="47" t="s">
        <v>4317</v>
      </c>
      <c r="C103" s="47" t="s">
        <v>4318</v>
      </c>
      <c r="D103" s="47" t="s">
        <v>3</v>
      </c>
      <c r="E103" s="47" t="s">
        <v>4296</v>
      </c>
      <c r="F103" s="48" t="s">
        <v>4247</v>
      </c>
      <c r="G103" s="49" t="s">
        <v>4319</v>
      </c>
      <c r="H103" s="50" t="s">
        <v>54</v>
      </c>
    </row>
    <row r="104" s="34" customFormat="1" ht="24" outlineLevel="1" spans="1:8">
      <c r="A104" s="47">
        <v>1</v>
      </c>
      <c r="B104" s="75" t="s">
        <v>4347</v>
      </c>
      <c r="C104" s="52" t="s">
        <v>4391</v>
      </c>
      <c r="D104" s="47" t="s">
        <v>4322</v>
      </c>
      <c r="E104" s="47">
        <v>1</v>
      </c>
      <c r="F104" s="54">
        <f>2007/1.13</f>
        <v>1776.10619469027</v>
      </c>
      <c r="G104" s="55">
        <f t="shared" si="9"/>
        <v>1776.10619469027</v>
      </c>
      <c r="H104" s="56" t="s">
        <v>4312</v>
      </c>
    </row>
    <row r="105" s="34" customFormat="1" outlineLevel="1" spans="1:8">
      <c r="A105" s="47">
        <v>2</v>
      </c>
      <c r="B105" s="75" t="s">
        <v>4320</v>
      </c>
      <c r="C105" s="52" t="s">
        <v>4392</v>
      </c>
      <c r="D105" s="47" t="s">
        <v>4322</v>
      </c>
      <c r="E105" s="47">
        <v>2</v>
      </c>
      <c r="F105" s="54">
        <f>130/1.13</f>
        <v>115.044247787611</v>
      </c>
      <c r="G105" s="55">
        <f t="shared" si="9"/>
        <v>230.088495575221</v>
      </c>
      <c r="H105" s="56" t="s">
        <v>4312</v>
      </c>
    </row>
    <row r="106" s="34" customFormat="1" outlineLevel="1" spans="1:8">
      <c r="A106" s="47">
        <v>3</v>
      </c>
      <c r="B106" s="75" t="s">
        <v>4320</v>
      </c>
      <c r="C106" s="52" t="s">
        <v>4367</v>
      </c>
      <c r="D106" s="47" t="s">
        <v>4322</v>
      </c>
      <c r="E106" s="47">
        <v>1</v>
      </c>
      <c r="F106" s="54">
        <f>111/1.13</f>
        <v>98.2300884955752</v>
      </c>
      <c r="G106" s="55">
        <f t="shared" si="9"/>
        <v>98.2300884955752</v>
      </c>
      <c r="H106" s="56" t="s">
        <v>4312</v>
      </c>
    </row>
    <row r="107" s="34" customFormat="1" outlineLevel="1" spans="1:8">
      <c r="A107" s="47">
        <v>4</v>
      </c>
      <c r="B107" s="51" t="s">
        <v>4320</v>
      </c>
      <c r="C107" s="52" t="s">
        <v>4355</v>
      </c>
      <c r="D107" s="47" t="s">
        <v>4322</v>
      </c>
      <c r="E107" s="47">
        <v>1</v>
      </c>
      <c r="F107" s="76">
        <f>27/1.13</f>
        <v>23.8938053097345</v>
      </c>
      <c r="G107" s="55">
        <f t="shared" si="9"/>
        <v>23.8938053097345</v>
      </c>
      <c r="H107" s="56" t="s">
        <v>4312</v>
      </c>
    </row>
    <row r="108" s="34" customFormat="1" outlineLevel="1" spans="1:8">
      <c r="A108" s="47">
        <v>5</v>
      </c>
      <c r="B108" s="75" t="s">
        <v>4320</v>
      </c>
      <c r="C108" s="52" t="s">
        <v>4383</v>
      </c>
      <c r="D108" s="47" t="s">
        <v>4322</v>
      </c>
      <c r="E108" s="47">
        <v>1</v>
      </c>
      <c r="F108" s="54">
        <f>27/1.13</f>
        <v>23.8938053097345</v>
      </c>
      <c r="G108" s="55">
        <f t="shared" si="9"/>
        <v>23.8938053097345</v>
      </c>
      <c r="H108" s="56" t="s">
        <v>4312</v>
      </c>
    </row>
    <row r="109" s="34" customFormat="1" outlineLevel="1" spans="1:8">
      <c r="A109" s="47">
        <v>6</v>
      </c>
      <c r="B109" s="51" t="s">
        <v>4349</v>
      </c>
      <c r="C109" s="52" t="s">
        <v>4350</v>
      </c>
      <c r="D109" s="47" t="s">
        <v>4322</v>
      </c>
      <c r="E109" s="47">
        <v>3</v>
      </c>
      <c r="F109" s="76">
        <f>68/1.13</f>
        <v>60.1769911504425</v>
      </c>
      <c r="G109" s="55">
        <f t="shared" si="9"/>
        <v>180.530973451327</v>
      </c>
      <c r="H109" s="56" t="s">
        <v>4312</v>
      </c>
    </row>
    <row r="110" s="34" customFormat="1" outlineLevel="1" spans="1:8">
      <c r="A110" s="47">
        <v>7</v>
      </c>
      <c r="B110" s="51" t="s">
        <v>4356</v>
      </c>
      <c r="C110" s="52" t="s">
        <v>4384</v>
      </c>
      <c r="D110" s="47" t="s">
        <v>4322</v>
      </c>
      <c r="E110" s="47">
        <v>1</v>
      </c>
      <c r="F110" s="54">
        <f>106/1.13</f>
        <v>93.8053097345133</v>
      </c>
      <c r="G110" s="55">
        <f t="shared" si="9"/>
        <v>93.8053097345133</v>
      </c>
      <c r="H110" s="56" t="s">
        <v>4312</v>
      </c>
    </row>
    <row r="111" s="34" customFormat="1" outlineLevel="1" spans="1:8">
      <c r="A111" s="47">
        <v>8</v>
      </c>
      <c r="B111" s="51" t="s">
        <v>4356</v>
      </c>
      <c r="C111" s="52" t="s">
        <v>4358</v>
      </c>
      <c r="D111" s="47" t="s">
        <v>4322</v>
      </c>
      <c r="E111" s="47">
        <v>1</v>
      </c>
      <c r="F111" s="76">
        <f>100/1.13</f>
        <v>88.495575221239</v>
      </c>
      <c r="G111" s="55">
        <f t="shared" si="9"/>
        <v>88.495575221239</v>
      </c>
      <c r="H111" s="56" t="s">
        <v>4312</v>
      </c>
    </row>
    <row r="112" s="34" customFormat="1" outlineLevel="1" spans="1:8">
      <c r="A112" s="47">
        <v>9</v>
      </c>
      <c r="B112" s="51" t="s">
        <v>4359</v>
      </c>
      <c r="C112" s="52" t="s">
        <v>4386</v>
      </c>
      <c r="D112" s="47" t="s">
        <v>4322</v>
      </c>
      <c r="E112" s="47">
        <v>1</v>
      </c>
      <c r="F112" s="54">
        <f>29/1.13</f>
        <v>25.6637168141593</v>
      </c>
      <c r="G112" s="55">
        <f t="shared" si="9"/>
        <v>25.6637168141593</v>
      </c>
      <c r="H112" s="56" t="s">
        <v>4312</v>
      </c>
    </row>
    <row r="113" s="34" customFormat="1" outlineLevel="1" spans="1:8">
      <c r="A113" s="47">
        <v>10</v>
      </c>
      <c r="B113" s="51" t="s">
        <v>4359</v>
      </c>
      <c r="C113" s="52" t="s">
        <v>4379</v>
      </c>
      <c r="D113" s="47" t="s">
        <v>4322</v>
      </c>
      <c r="E113" s="47">
        <v>1</v>
      </c>
      <c r="F113" s="76">
        <f>26.73/1.13</f>
        <v>23.6548672566372</v>
      </c>
      <c r="G113" s="55">
        <f t="shared" si="9"/>
        <v>23.6548672566372</v>
      </c>
      <c r="H113" s="56" t="s">
        <v>4312</v>
      </c>
    </row>
    <row r="114" s="34" customFormat="1" outlineLevel="1" spans="1:8">
      <c r="A114" s="47" t="s">
        <v>4327</v>
      </c>
      <c r="B114" s="57" t="s">
        <v>4328</v>
      </c>
      <c r="C114" s="57"/>
      <c r="D114" s="58"/>
      <c r="E114" s="58"/>
      <c r="F114" s="55"/>
      <c r="G114" s="55">
        <f>SUM(G104:G113)</f>
        <v>2564.36283185841</v>
      </c>
      <c r="H114" s="59"/>
    </row>
    <row r="115" s="34" customFormat="1" outlineLevel="1" spans="1:8">
      <c r="A115" s="47" t="s">
        <v>4329</v>
      </c>
      <c r="B115" s="57" t="s">
        <v>4330</v>
      </c>
      <c r="C115" s="57" t="s">
        <v>4331</v>
      </c>
      <c r="D115" s="58"/>
      <c r="E115" s="58"/>
      <c r="F115" s="55"/>
      <c r="G115" s="54">
        <f>G114*12%</f>
        <v>307.723539823009</v>
      </c>
      <c r="H115" s="61"/>
    </row>
    <row r="116" s="34" customFormat="1" outlineLevel="1" spans="1:8">
      <c r="A116" s="47" t="s">
        <v>4332</v>
      </c>
      <c r="B116" s="57" t="s">
        <v>4333</v>
      </c>
      <c r="C116" s="57" t="s">
        <v>4334</v>
      </c>
      <c r="D116" s="58"/>
      <c r="E116" s="58"/>
      <c r="F116" s="55"/>
      <c r="G116" s="54">
        <f>(G114+G115)*5%</f>
        <v>143.604318584071</v>
      </c>
      <c r="H116" s="61"/>
    </row>
    <row r="117" s="34" customFormat="1" outlineLevel="1" spans="1:8">
      <c r="A117" s="47" t="s">
        <v>4335</v>
      </c>
      <c r="B117" s="57" t="s">
        <v>4336</v>
      </c>
      <c r="C117" s="57" t="s">
        <v>4337</v>
      </c>
      <c r="D117" s="58"/>
      <c r="E117" s="58"/>
      <c r="F117" s="55"/>
      <c r="G117" s="54">
        <f>(G114+G115+G116)*10%</f>
        <v>301.569069026549</v>
      </c>
      <c r="H117" s="61"/>
    </row>
    <row r="118" s="34" customFormat="1" outlineLevel="1" spans="1:8">
      <c r="A118" s="62" t="s">
        <v>4338</v>
      </c>
      <c r="B118" s="57" t="s">
        <v>4339</v>
      </c>
      <c r="C118" s="57" t="s">
        <v>4340</v>
      </c>
      <c r="D118" s="58"/>
      <c r="E118" s="58">
        <f>1*0.5*4</f>
        <v>2</v>
      </c>
      <c r="F118" s="55">
        <v>205</v>
      </c>
      <c r="G118" s="54">
        <f t="shared" ref="G118:G134" si="10">E118*F118</f>
        <v>410</v>
      </c>
      <c r="H118" s="61" t="s">
        <v>4341</v>
      </c>
    </row>
    <row r="119" s="34" customFormat="1" outlineLevel="1" spans="1:8">
      <c r="A119" s="62" t="s">
        <v>4342</v>
      </c>
      <c r="B119" s="62" t="s">
        <v>4343</v>
      </c>
      <c r="C119" s="64" t="s">
        <v>4344</v>
      </c>
      <c r="D119" s="65"/>
      <c r="E119" s="65"/>
      <c r="F119" s="66"/>
      <c r="G119" s="66">
        <f>G114+G115+G116+G117+G118</f>
        <v>3727.25975929204</v>
      </c>
      <c r="H119" s="67"/>
    </row>
    <row r="120" s="73" customFormat="1" customHeight="1" spans="1:8">
      <c r="A120" s="77" t="s">
        <v>4393</v>
      </c>
      <c r="B120" s="78" t="s">
        <v>4315</v>
      </c>
      <c r="C120" s="79" t="s">
        <v>4394</v>
      </c>
      <c r="D120" s="80">
        <v>1</v>
      </c>
      <c r="E120" s="81" t="s">
        <v>9</v>
      </c>
      <c r="F120" s="82">
        <f>G140</f>
        <v>5422.36801415929</v>
      </c>
      <c r="G120" s="82">
        <f>D120*F120</f>
        <v>5422.36801415929</v>
      </c>
      <c r="H120" s="83" t="s">
        <v>6</v>
      </c>
    </row>
    <row r="121" s="34" customFormat="1" outlineLevel="1" spans="1:8">
      <c r="A121" s="47" t="s">
        <v>39</v>
      </c>
      <c r="B121" s="47" t="s">
        <v>4317</v>
      </c>
      <c r="C121" s="47" t="s">
        <v>4318</v>
      </c>
      <c r="D121" s="47" t="s">
        <v>3</v>
      </c>
      <c r="E121" s="47" t="s">
        <v>4296</v>
      </c>
      <c r="F121" s="48" t="s">
        <v>4247</v>
      </c>
      <c r="G121" s="49" t="s">
        <v>4319</v>
      </c>
      <c r="H121" s="50" t="s">
        <v>54</v>
      </c>
    </row>
    <row r="122" s="34" customFormat="1" ht="24" outlineLevel="1" spans="1:8">
      <c r="A122" s="47">
        <v>1</v>
      </c>
      <c r="B122" s="75" t="s">
        <v>4347</v>
      </c>
      <c r="C122" s="52" t="s">
        <v>4348</v>
      </c>
      <c r="D122" s="47" t="s">
        <v>4322</v>
      </c>
      <c r="E122" s="47">
        <v>1</v>
      </c>
      <c r="F122" s="54">
        <f>2209/1.13</f>
        <v>1954.86725663717</v>
      </c>
      <c r="G122" s="55">
        <f t="shared" si="10"/>
        <v>1954.86725663717</v>
      </c>
      <c r="H122" s="56" t="s">
        <v>4312</v>
      </c>
    </row>
    <row r="123" s="34" customFormat="1" outlineLevel="1" spans="1:8">
      <c r="A123" s="47">
        <v>2</v>
      </c>
      <c r="B123" s="75" t="s">
        <v>4320</v>
      </c>
      <c r="C123" s="52" t="s">
        <v>4382</v>
      </c>
      <c r="D123" s="47" t="s">
        <v>4322</v>
      </c>
      <c r="E123" s="47">
        <v>2</v>
      </c>
      <c r="F123" s="54">
        <f>658/1.13</f>
        <v>582.300884955752</v>
      </c>
      <c r="G123" s="55">
        <f t="shared" si="10"/>
        <v>1164.6017699115</v>
      </c>
      <c r="H123" s="56" t="s">
        <v>4312</v>
      </c>
    </row>
    <row r="124" s="34" customFormat="1" outlineLevel="1" spans="1:8">
      <c r="A124" s="47">
        <v>3</v>
      </c>
      <c r="B124" s="75" t="s">
        <v>4320</v>
      </c>
      <c r="C124" s="52" t="s">
        <v>4367</v>
      </c>
      <c r="D124" s="47" t="s">
        <v>4322</v>
      </c>
      <c r="E124" s="47">
        <v>1</v>
      </c>
      <c r="F124" s="54">
        <f>111/1.13</f>
        <v>98.2300884955752</v>
      </c>
      <c r="G124" s="55">
        <f t="shared" si="10"/>
        <v>98.2300884955752</v>
      </c>
      <c r="H124" s="56" t="s">
        <v>4312</v>
      </c>
    </row>
    <row r="125" s="34" customFormat="1" outlineLevel="1" spans="1:8">
      <c r="A125" s="47">
        <v>4</v>
      </c>
      <c r="B125" s="51" t="s">
        <v>4320</v>
      </c>
      <c r="C125" s="52" t="s">
        <v>4355</v>
      </c>
      <c r="D125" s="47" t="s">
        <v>4322</v>
      </c>
      <c r="E125" s="47">
        <v>2</v>
      </c>
      <c r="F125" s="76">
        <f>27/1.13</f>
        <v>23.8938053097345</v>
      </c>
      <c r="G125" s="55">
        <f t="shared" si="10"/>
        <v>47.787610619469</v>
      </c>
      <c r="H125" s="56" t="s">
        <v>4312</v>
      </c>
    </row>
    <row r="126" s="34" customFormat="1" outlineLevel="1" spans="1:8">
      <c r="A126" s="47">
        <v>5</v>
      </c>
      <c r="B126" s="75" t="s">
        <v>4320</v>
      </c>
      <c r="C126" s="52" t="s">
        <v>4354</v>
      </c>
      <c r="D126" s="47" t="s">
        <v>4322</v>
      </c>
      <c r="E126" s="47">
        <v>1</v>
      </c>
      <c r="F126" s="76">
        <f>99/1.13</f>
        <v>87.6106194690266</v>
      </c>
      <c r="G126" s="55">
        <f t="shared" si="10"/>
        <v>87.6106194690266</v>
      </c>
      <c r="H126" s="56" t="s">
        <v>4312</v>
      </c>
    </row>
    <row r="127" s="34" customFormat="1" outlineLevel="1" spans="1:8">
      <c r="A127" s="47">
        <v>6</v>
      </c>
      <c r="B127" s="75" t="s">
        <v>4320</v>
      </c>
      <c r="C127" s="52" t="s">
        <v>4383</v>
      </c>
      <c r="D127" s="47" t="s">
        <v>4322</v>
      </c>
      <c r="E127" s="47">
        <v>1</v>
      </c>
      <c r="F127" s="54">
        <f>27/1.13</f>
        <v>23.8938053097345</v>
      </c>
      <c r="G127" s="55">
        <f t="shared" si="10"/>
        <v>23.8938053097345</v>
      </c>
      <c r="H127" s="56" t="s">
        <v>4312</v>
      </c>
    </row>
    <row r="128" s="34" customFormat="1" outlineLevel="1" spans="1:8">
      <c r="A128" s="47">
        <v>7</v>
      </c>
      <c r="B128" s="51" t="s">
        <v>4349</v>
      </c>
      <c r="C128" s="52" t="s">
        <v>4350</v>
      </c>
      <c r="D128" s="47" t="s">
        <v>4322</v>
      </c>
      <c r="E128" s="47">
        <v>3</v>
      </c>
      <c r="F128" s="76">
        <f>68/1.13</f>
        <v>60.1769911504425</v>
      </c>
      <c r="G128" s="55">
        <f t="shared" si="10"/>
        <v>180.530973451327</v>
      </c>
      <c r="H128" s="56" t="s">
        <v>4312</v>
      </c>
    </row>
    <row r="129" s="34" customFormat="1" outlineLevel="1" spans="1:8">
      <c r="A129" s="47">
        <v>8</v>
      </c>
      <c r="B129" s="51" t="s">
        <v>4356</v>
      </c>
      <c r="C129" s="52" t="s">
        <v>4384</v>
      </c>
      <c r="D129" s="47" t="s">
        <v>4322</v>
      </c>
      <c r="E129" s="47">
        <v>1</v>
      </c>
      <c r="F129" s="54">
        <f>106/1.13</f>
        <v>93.8053097345133</v>
      </c>
      <c r="G129" s="55">
        <f t="shared" si="10"/>
        <v>93.8053097345133</v>
      </c>
      <c r="H129" s="56" t="s">
        <v>4312</v>
      </c>
    </row>
    <row r="130" s="34" customFormat="1" outlineLevel="1" spans="1:8">
      <c r="A130" s="47">
        <v>9</v>
      </c>
      <c r="B130" s="51" t="s">
        <v>4356</v>
      </c>
      <c r="C130" s="52" t="s">
        <v>4358</v>
      </c>
      <c r="D130" s="47" t="s">
        <v>4322</v>
      </c>
      <c r="E130" s="47">
        <v>1</v>
      </c>
      <c r="F130" s="76">
        <f>100/1.13</f>
        <v>88.495575221239</v>
      </c>
      <c r="G130" s="55">
        <f t="shared" si="10"/>
        <v>88.495575221239</v>
      </c>
      <c r="H130" s="56" t="s">
        <v>4312</v>
      </c>
    </row>
    <row r="131" s="34" customFormat="1" outlineLevel="1" spans="1:8">
      <c r="A131" s="47">
        <v>10</v>
      </c>
      <c r="B131" s="51" t="s">
        <v>4356</v>
      </c>
      <c r="C131" s="52" t="s">
        <v>4385</v>
      </c>
      <c r="D131" s="47" t="s">
        <v>4322</v>
      </c>
      <c r="E131" s="47">
        <v>1</v>
      </c>
      <c r="F131" s="54">
        <f>70/1.13</f>
        <v>61.9469026548673</v>
      </c>
      <c r="G131" s="55">
        <f t="shared" si="10"/>
        <v>61.9469026548673</v>
      </c>
      <c r="H131" s="56" t="s">
        <v>4312</v>
      </c>
    </row>
    <row r="132" s="34" customFormat="1" outlineLevel="1" spans="1:8">
      <c r="A132" s="47">
        <v>11</v>
      </c>
      <c r="B132" s="51" t="s">
        <v>4359</v>
      </c>
      <c r="C132" s="52" t="s">
        <v>4386</v>
      </c>
      <c r="D132" s="47" t="s">
        <v>4322</v>
      </c>
      <c r="E132" s="47">
        <v>1</v>
      </c>
      <c r="F132" s="54">
        <f>29/1.13</f>
        <v>25.6637168141593</v>
      </c>
      <c r="G132" s="55">
        <f t="shared" si="10"/>
        <v>25.6637168141593</v>
      </c>
      <c r="H132" s="56" t="s">
        <v>4312</v>
      </c>
    </row>
    <row r="133" s="34" customFormat="1" outlineLevel="1" spans="1:8">
      <c r="A133" s="47">
        <v>12</v>
      </c>
      <c r="B133" s="51" t="s">
        <v>4359</v>
      </c>
      <c r="C133" s="52" t="s">
        <v>4379</v>
      </c>
      <c r="D133" s="47" t="s">
        <v>4322</v>
      </c>
      <c r="E133" s="47">
        <v>1</v>
      </c>
      <c r="F133" s="76">
        <f>26.73/1.13</f>
        <v>23.6548672566372</v>
      </c>
      <c r="G133" s="55">
        <f t="shared" si="10"/>
        <v>23.6548672566372</v>
      </c>
      <c r="H133" s="56" t="s">
        <v>4312</v>
      </c>
    </row>
    <row r="134" s="34" customFormat="1" outlineLevel="1" spans="1:8">
      <c r="A134" s="47">
        <v>13</v>
      </c>
      <c r="B134" s="51" t="s">
        <v>4359</v>
      </c>
      <c r="C134" s="52" t="s">
        <v>4387</v>
      </c>
      <c r="D134" s="47" t="s">
        <v>4322</v>
      </c>
      <c r="E134" s="47">
        <v>1</v>
      </c>
      <c r="F134" s="76">
        <f>26.73/1.13</f>
        <v>23.6548672566372</v>
      </c>
      <c r="G134" s="55">
        <f t="shared" si="10"/>
        <v>23.6548672566372</v>
      </c>
      <c r="H134" s="56"/>
    </row>
    <row r="135" s="34" customFormat="1" outlineLevel="1" spans="1:8">
      <c r="A135" s="47" t="s">
        <v>4327</v>
      </c>
      <c r="B135" s="57" t="s">
        <v>4328</v>
      </c>
      <c r="C135" s="57"/>
      <c r="D135" s="58"/>
      <c r="E135" s="58"/>
      <c r="F135" s="55"/>
      <c r="G135" s="55">
        <f>SUM(G122:G134)</f>
        <v>3874.74336283186</v>
      </c>
      <c r="H135" s="59"/>
    </row>
    <row r="136" s="34" customFormat="1" outlineLevel="1" spans="1:8">
      <c r="A136" s="47" t="s">
        <v>4329</v>
      </c>
      <c r="B136" s="57" t="s">
        <v>4330</v>
      </c>
      <c r="C136" s="57" t="s">
        <v>4331</v>
      </c>
      <c r="D136" s="58"/>
      <c r="E136" s="58"/>
      <c r="F136" s="55"/>
      <c r="G136" s="54">
        <f>G135*12%</f>
        <v>464.969203539823</v>
      </c>
      <c r="H136" s="61"/>
    </row>
    <row r="137" s="34" customFormat="1" outlineLevel="1" spans="1:8">
      <c r="A137" s="47" t="s">
        <v>4332</v>
      </c>
      <c r="B137" s="57" t="s">
        <v>4333</v>
      </c>
      <c r="C137" s="57" t="s">
        <v>4334</v>
      </c>
      <c r="D137" s="58"/>
      <c r="E137" s="58"/>
      <c r="F137" s="55"/>
      <c r="G137" s="54">
        <f>(G135+G136)*5%</f>
        <v>216.985628318584</v>
      </c>
      <c r="H137" s="61"/>
    </row>
    <row r="138" s="34" customFormat="1" outlineLevel="1" spans="1:8">
      <c r="A138" s="47" t="s">
        <v>4335</v>
      </c>
      <c r="B138" s="57" t="s">
        <v>4336</v>
      </c>
      <c r="C138" s="57" t="s">
        <v>4337</v>
      </c>
      <c r="D138" s="58"/>
      <c r="E138" s="58"/>
      <c r="F138" s="55"/>
      <c r="G138" s="54">
        <f>(G135+G136+G137)*10%</f>
        <v>455.669819469027</v>
      </c>
      <c r="H138" s="61"/>
    </row>
    <row r="139" s="34" customFormat="1" outlineLevel="1" spans="1:8">
      <c r="A139" s="62" t="s">
        <v>4338</v>
      </c>
      <c r="B139" s="57" t="s">
        <v>4339</v>
      </c>
      <c r="C139" s="57" t="s">
        <v>4340</v>
      </c>
      <c r="D139" s="58"/>
      <c r="E139" s="58">
        <f>1*0.5*4</f>
        <v>2</v>
      </c>
      <c r="F139" s="55">
        <v>205</v>
      </c>
      <c r="G139" s="54">
        <f t="shared" ref="G139:G152" si="11">E139*F139</f>
        <v>410</v>
      </c>
      <c r="H139" s="61" t="s">
        <v>4341</v>
      </c>
    </row>
    <row r="140" s="34" customFormat="1" outlineLevel="1" spans="1:8">
      <c r="A140" s="62" t="s">
        <v>4342</v>
      </c>
      <c r="B140" s="62" t="s">
        <v>4343</v>
      </c>
      <c r="C140" s="64" t="s">
        <v>4344</v>
      </c>
      <c r="D140" s="65"/>
      <c r="E140" s="65"/>
      <c r="F140" s="66"/>
      <c r="G140" s="66">
        <f>G135+G136+G137+G138+G139</f>
        <v>5422.36801415929</v>
      </c>
      <c r="H140" s="67"/>
    </row>
    <row r="141" s="34" customFormat="1" customHeight="1" spans="1:8">
      <c r="A141" s="74" t="s">
        <v>4395</v>
      </c>
      <c r="B141" s="42" t="s">
        <v>4315</v>
      </c>
      <c r="C141" s="43" t="s">
        <v>4396</v>
      </c>
      <c r="D141" s="41">
        <v>1</v>
      </c>
      <c r="E141" s="44" t="s">
        <v>9</v>
      </c>
      <c r="F141" s="45">
        <f>G158</f>
        <v>3652.54004955752</v>
      </c>
      <c r="G141" s="45">
        <f>D141*F141</f>
        <v>3652.54004955752</v>
      </c>
      <c r="H141" s="46" t="s">
        <v>6</v>
      </c>
    </row>
    <row r="142" s="34" customFormat="1" outlineLevel="1" spans="1:8">
      <c r="A142" s="47" t="s">
        <v>39</v>
      </c>
      <c r="B142" s="47" t="s">
        <v>4317</v>
      </c>
      <c r="C142" s="47" t="s">
        <v>4318</v>
      </c>
      <c r="D142" s="47" t="s">
        <v>3</v>
      </c>
      <c r="E142" s="47" t="s">
        <v>4296</v>
      </c>
      <c r="F142" s="48" t="s">
        <v>4247</v>
      </c>
      <c r="G142" s="49" t="s">
        <v>4319</v>
      </c>
      <c r="H142" s="50" t="s">
        <v>54</v>
      </c>
    </row>
    <row r="143" s="34" customFormat="1" ht="24" outlineLevel="1" spans="1:8">
      <c r="A143" s="47">
        <v>1</v>
      </c>
      <c r="B143" s="75" t="s">
        <v>4347</v>
      </c>
      <c r="C143" s="52" t="s">
        <v>4391</v>
      </c>
      <c r="D143" s="47" t="s">
        <v>4322</v>
      </c>
      <c r="E143" s="47">
        <v>1</v>
      </c>
      <c r="F143" s="54">
        <f>2007/1.13</f>
        <v>1776.10619469027</v>
      </c>
      <c r="G143" s="55">
        <f t="shared" si="11"/>
        <v>1776.10619469027</v>
      </c>
      <c r="H143" s="56" t="s">
        <v>4312</v>
      </c>
    </row>
    <row r="144" s="34" customFormat="1" outlineLevel="1" spans="1:8">
      <c r="A144" s="47">
        <v>2</v>
      </c>
      <c r="B144" s="75" t="s">
        <v>4320</v>
      </c>
      <c r="C144" s="52" t="s">
        <v>4392</v>
      </c>
      <c r="D144" s="47" t="s">
        <v>4322</v>
      </c>
      <c r="E144" s="47">
        <v>2</v>
      </c>
      <c r="F144" s="54">
        <f>130/1.13</f>
        <v>115.044247787611</v>
      </c>
      <c r="G144" s="55">
        <f t="shared" si="11"/>
        <v>230.088495575221</v>
      </c>
      <c r="H144" s="56" t="s">
        <v>4312</v>
      </c>
    </row>
    <row r="145" s="34" customFormat="1" outlineLevel="1" spans="1:8">
      <c r="A145" s="47">
        <v>3</v>
      </c>
      <c r="B145" s="75" t="s">
        <v>4320</v>
      </c>
      <c r="C145" s="52" t="s">
        <v>4397</v>
      </c>
      <c r="D145" s="47" t="s">
        <v>4322</v>
      </c>
      <c r="E145" s="47">
        <v>1</v>
      </c>
      <c r="F145" s="76">
        <f t="shared" ref="F145:F147" si="12">27/1.13</f>
        <v>23.8938053097345</v>
      </c>
      <c r="G145" s="55">
        <f t="shared" si="11"/>
        <v>23.8938053097345</v>
      </c>
      <c r="H145" s="56" t="s">
        <v>4312</v>
      </c>
    </row>
    <row r="146" s="34" customFormat="1" outlineLevel="1" spans="1:8">
      <c r="A146" s="47">
        <v>4</v>
      </c>
      <c r="B146" s="51" t="s">
        <v>4320</v>
      </c>
      <c r="C146" s="52" t="s">
        <v>4355</v>
      </c>
      <c r="D146" s="47" t="s">
        <v>4322</v>
      </c>
      <c r="E146" s="47">
        <v>2</v>
      </c>
      <c r="F146" s="76">
        <f t="shared" si="12"/>
        <v>23.8938053097345</v>
      </c>
      <c r="G146" s="55">
        <f t="shared" si="11"/>
        <v>47.787610619469</v>
      </c>
      <c r="H146" s="56" t="s">
        <v>4312</v>
      </c>
    </row>
    <row r="147" s="34" customFormat="1" outlineLevel="1" spans="1:8">
      <c r="A147" s="47">
        <v>5</v>
      </c>
      <c r="B147" s="75" t="s">
        <v>4320</v>
      </c>
      <c r="C147" s="52" t="s">
        <v>4398</v>
      </c>
      <c r="D147" s="47" t="s">
        <v>4322</v>
      </c>
      <c r="E147" s="47">
        <v>1</v>
      </c>
      <c r="F147" s="54">
        <f t="shared" si="12"/>
        <v>23.8938053097345</v>
      </c>
      <c r="G147" s="55">
        <f t="shared" si="11"/>
        <v>23.8938053097345</v>
      </c>
      <c r="H147" s="56" t="s">
        <v>4312</v>
      </c>
    </row>
    <row r="148" s="34" customFormat="1" outlineLevel="1" spans="1:8">
      <c r="A148" s="47">
        <v>6</v>
      </c>
      <c r="B148" s="51" t="s">
        <v>4349</v>
      </c>
      <c r="C148" s="52" t="s">
        <v>4350</v>
      </c>
      <c r="D148" s="47" t="s">
        <v>4322</v>
      </c>
      <c r="E148" s="47">
        <v>3</v>
      </c>
      <c r="F148" s="76">
        <f>68/1.13</f>
        <v>60.1769911504425</v>
      </c>
      <c r="G148" s="55">
        <f t="shared" si="11"/>
        <v>180.530973451327</v>
      </c>
      <c r="H148" s="56" t="s">
        <v>4312</v>
      </c>
    </row>
    <row r="149" s="34" customFormat="1" outlineLevel="1" spans="1:8">
      <c r="A149" s="47">
        <v>7</v>
      </c>
      <c r="B149" s="51" t="s">
        <v>4356</v>
      </c>
      <c r="C149" s="52" t="s">
        <v>4399</v>
      </c>
      <c r="D149" s="47" t="s">
        <v>4322</v>
      </c>
      <c r="E149" s="47">
        <v>1</v>
      </c>
      <c r="F149" s="76">
        <f>100/1.13</f>
        <v>88.495575221239</v>
      </c>
      <c r="G149" s="55">
        <f t="shared" si="11"/>
        <v>88.495575221239</v>
      </c>
      <c r="H149" s="56" t="s">
        <v>4312</v>
      </c>
    </row>
    <row r="150" s="34" customFormat="1" outlineLevel="1" spans="1:8">
      <c r="A150" s="47">
        <v>8</v>
      </c>
      <c r="B150" s="51" t="s">
        <v>4356</v>
      </c>
      <c r="C150" s="52" t="s">
        <v>4358</v>
      </c>
      <c r="D150" s="47" t="s">
        <v>4322</v>
      </c>
      <c r="E150" s="47">
        <v>1</v>
      </c>
      <c r="F150" s="76">
        <f>100/1.13</f>
        <v>88.495575221239</v>
      </c>
      <c r="G150" s="55">
        <f t="shared" si="11"/>
        <v>88.495575221239</v>
      </c>
      <c r="H150" s="56" t="s">
        <v>4312</v>
      </c>
    </row>
    <row r="151" s="34" customFormat="1" outlineLevel="1" spans="1:8">
      <c r="A151" s="47">
        <v>9</v>
      </c>
      <c r="B151" s="51" t="s">
        <v>4359</v>
      </c>
      <c r="C151" s="52" t="s">
        <v>4400</v>
      </c>
      <c r="D151" s="47" t="s">
        <v>4322</v>
      </c>
      <c r="E151" s="47">
        <v>1</v>
      </c>
      <c r="F151" s="76">
        <f>26.73/1.13</f>
        <v>23.6548672566372</v>
      </c>
      <c r="G151" s="55">
        <f t="shared" si="11"/>
        <v>23.6548672566372</v>
      </c>
      <c r="H151" s="56" t="s">
        <v>4312</v>
      </c>
    </row>
    <row r="152" s="34" customFormat="1" outlineLevel="1" spans="1:8">
      <c r="A152" s="47">
        <v>10</v>
      </c>
      <c r="B152" s="51" t="s">
        <v>4359</v>
      </c>
      <c r="C152" s="52" t="s">
        <v>4379</v>
      </c>
      <c r="D152" s="47" t="s">
        <v>4322</v>
      </c>
      <c r="E152" s="47">
        <v>1</v>
      </c>
      <c r="F152" s="76">
        <f>26.73/1.13</f>
        <v>23.6548672566372</v>
      </c>
      <c r="G152" s="55">
        <f t="shared" si="11"/>
        <v>23.6548672566372</v>
      </c>
      <c r="H152" s="56" t="s">
        <v>4312</v>
      </c>
    </row>
    <row r="153" s="34" customFormat="1" outlineLevel="1" spans="1:8">
      <c r="A153" s="47" t="s">
        <v>4327</v>
      </c>
      <c r="B153" s="57" t="s">
        <v>4328</v>
      </c>
      <c r="C153" s="57"/>
      <c r="D153" s="58"/>
      <c r="E153" s="58"/>
      <c r="F153" s="55"/>
      <c r="G153" s="55">
        <f>SUM(G143:G152)</f>
        <v>2506.60176991151</v>
      </c>
      <c r="H153" s="59"/>
    </row>
    <row r="154" s="34" customFormat="1" outlineLevel="1" spans="1:8">
      <c r="A154" s="47" t="s">
        <v>4329</v>
      </c>
      <c r="B154" s="57" t="s">
        <v>4330</v>
      </c>
      <c r="C154" s="57" t="s">
        <v>4331</v>
      </c>
      <c r="D154" s="58"/>
      <c r="E154" s="58"/>
      <c r="F154" s="55"/>
      <c r="G154" s="54">
        <f>G153*12%</f>
        <v>300.792212389381</v>
      </c>
      <c r="H154" s="61"/>
    </row>
    <row r="155" s="34" customFormat="1" outlineLevel="1" spans="1:8">
      <c r="A155" s="47" t="s">
        <v>4332</v>
      </c>
      <c r="B155" s="57" t="s">
        <v>4333</v>
      </c>
      <c r="C155" s="57" t="s">
        <v>4334</v>
      </c>
      <c r="D155" s="58"/>
      <c r="E155" s="58"/>
      <c r="F155" s="55"/>
      <c r="G155" s="54">
        <f>(G153+G154)*5%</f>
        <v>140.369699115044</v>
      </c>
      <c r="H155" s="61"/>
    </row>
    <row r="156" s="34" customFormat="1" outlineLevel="1" spans="1:8">
      <c r="A156" s="47" t="s">
        <v>4335</v>
      </c>
      <c r="B156" s="57" t="s">
        <v>4336</v>
      </c>
      <c r="C156" s="57" t="s">
        <v>4337</v>
      </c>
      <c r="D156" s="58"/>
      <c r="E156" s="58"/>
      <c r="F156" s="55"/>
      <c r="G156" s="54">
        <f>(G153+G154+G155)*10%</f>
        <v>294.776368141593</v>
      </c>
      <c r="H156" s="61"/>
    </row>
    <row r="157" s="34" customFormat="1" outlineLevel="1" spans="1:8">
      <c r="A157" s="62" t="s">
        <v>4338</v>
      </c>
      <c r="B157" s="57" t="s">
        <v>4339</v>
      </c>
      <c r="C157" s="57" t="s">
        <v>4340</v>
      </c>
      <c r="D157" s="58"/>
      <c r="E157" s="58">
        <f>1*0.5*4</f>
        <v>2</v>
      </c>
      <c r="F157" s="55">
        <v>205</v>
      </c>
      <c r="G157" s="54">
        <f t="shared" ref="G157:G170" si="13">E157*F157</f>
        <v>410</v>
      </c>
      <c r="H157" s="61" t="s">
        <v>4341</v>
      </c>
    </row>
    <row r="158" s="34" customFormat="1" outlineLevel="1" spans="1:8">
      <c r="A158" s="62" t="s">
        <v>4342</v>
      </c>
      <c r="B158" s="62" t="s">
        <v>4343</v>
      </c>
      <c r="C158" s="64" t="s">
        <v>4344</v>
      </c>
      <c r="D158" s="65"/>
      <c r="E158" s="65"/>
      <c r="F158" s="66"/>
      <c r="G158" s="66">
        <f>G153+G154+G155+G156+G157</f>
        <v>3652.54004955752</v>
      </c>
      <c r="H158" s="67"/>
    </row>
    <row r="159" s="34" customFormat="1" customHeight="1" spans="1:8">
      <c r="A159" s="74" t="s">
        <v>4401</v>
      </c>
      <c r="B159" s="42" t="s">
        <v>4315</v>
      </c>
      <c r="C159" s="43" t="s">
        <v>4402</v>
      </c>
      <c r="D159" s="41">
        <v>1</v>
      </c>
      <c r="E159" s="44" t="s">
        <v>9</v>
      </c>
      <c r="F159" s="45">
        <f>G176</f>
        <v>3855.47498053097</v>
      </c>
      <c r="G159" s="45">
        <f>D159*F159</f>
        <v>3855.47498053097</v>
      </c>
      <c r="H159" s="46" t="s">
        <v>6</v>
      </c>
    </row>
    <row r="160" s="34" customFormat="1" outlineLevel="1" spans="1:8">
      <c r="A160" s="47" t="s">
        <v>39</v>
      </c>
      <c r="B160" s="47" t="s">
        <v>4317</v>
      </c>
      <c r="C160" s="47" t="s">
        <v>4318</v>
      </c>
      <c r="D160" s="47" t="s">
        <v>3</v>
      </c>
      <c r="E160" s="47" t="s">
        <v>4296</v>
      </c>
      <c r="F160" s="48" t="s">
        <v>4247</v>
      </c>
      <c r="G160" s="49" t="s">
        <v>4319</v>
      </c>
      <c r="H160" s="50" t="s">
        <v>54</v>
      </c>
    </row>
    <row r="161" s="34" customFormat="1" ht="24" outlineLevel="1" spans="1:8">
      <c r="A161" s="47">
        <v>1</v>
      </c>
      <c r="B161" s="75" t="s">
        <v>4347</v>
      </c>
      <c r="C161" s="52" t="s">
        <v>4403</v>
      </c>
      <c r="D161" s="47" t="s">
        <v>4322</v>
      </c>
      <c r="E161" s="47">
        <v>1</v>
      </c>
      <c r="F161" s="54">
        <f>2007/1.13</f>
        <v>1776.10619469027</v>
      </c>
      <c r="G161" s="55">
        <f t="shared" si="13"/>
        <v>1776.10619469027</v>
      </c>
      <c r="H161" s="56" t="s">
        <v>4312</v>
      </c>
    </row>
    <row r="162" s="34" customFormat="1" outlineLevel="1" spans="1:8">
      <c r="A162" s="47">
        <v>2</v>
      </c>
      <c r="B162" s="75" t="s">
        <v>4320</v>
      </c>
      <c r="C162" s="52" t="s">
        <v>4375</v>
      </c>
      <c r="D162" s="47" t="s">
        <v>4322</v>
      </c>
      <c r="E162" s="47">
        <v>2</v>
      </c>
      <c r="F162" s="54">
        <f>150/1.13</f>
        <v>132.743362831858</v>
      </c>
      <c r="G162" s="55">
        <f t="shared" si="13"/>
        <v>265.486725663717</v>
      </c>
      <c r="H162" s="56" t="s">
        <v>4312</v>
      </c>
    </row>
    <row r="163" s="34" customFormat="1" outlineLevel="1" spans="1:8">
      <c r="A163" s="47">
        <v>3</v>
      </c>
      <c r="B163" s="75" t="s">
        <v>4320</v>
      </c>
      <c r="C163" s="52" t="s">
        <v>4367</v>
      </c>
      <c r="D163" s="47" t="s">
        <v>4322</v>
      </c>
      <c r="E163" s="47">
        <v>1</v>
      </c>
      <c r="F163" s="54">
        <f>111/1.13</f>
        <v>98.2300884955752</v>
      </c>
      <c r="G163" s="55">
        <f t="shared" si="13"/>
        <v>98.2300884955752</v>
      </c>
      <c r="H163" s="56" t="s">
        <v>4312</v>
      </c>
    </row>
    <row r="164" s="34" customFormat="1" outlineLevel="1" spans="1:8">
      <c r="A164" s="47">
        <v>4</v>
      </c>
      <c r="B164" s="51" t="s">
        <v>4320</v>
      </c>
      <c r="C164" s="52" t="s">
        <v>4354</v>
      </c>
      <c r="D164" s="47" t="s">
        <v>4322</v>
      </c>
      <c r="E164" s="47">
        <v>1</v>
      </c>
      <c r="F164" s="76">
        <f>99/1.13</f>
        <v>87.6106194690266</v>
      </c>
      <c r="G164" s="55">
        <f t="shared" si="13"/>
        <v>87.6106194690266</v>
      </c>
      <c r="H164" s="56" t="s">
        <v>4312</v>
      </c>
    </row>
    <row r="165" s="34" customFormat="1" outlineLevel="1" spans="1:8">
      <c r="A165" s="47">
        <v>5</v>
      </c>
      <c r="B165" s="75" t="s">
        <v>4320</v>
      </c>
      <c r="C165" s="52" t="s">
        <v>4383</v>
      </c>
      <c r="D165" s="47" t="s">
        <v>4322</v>
      </c>
      <c r="E165" s="47">
        <v>1</v>
      </c>
      <c r="F165" s="54">
        <f>27/1.13</f>
        <v>23.8938053097345</v>
      </c>
      <c r="G165" s="55">
        <f t="shared" si="13"/>
        <v>23.8938053097345</v>
      </c>
      <c r="H165" s="56" t="s">
        <v>4312</v>
      </c>
    </row>
    <row r="166" s="34" customFormat="1" outlineLevel="1" spans="1:8">
      <c r="A166" s="47">
        <v>6</v>
      </c>
      <c r="B166" s="51" t="s">
        <v>4349</v>
      </c>
      <c r="C166" s="52" t="s">
        <v>4350</v>
      </c>
      <c r="D166" s="47" t="s">
        <v>4322</v>
      </c>
      <c r="E166" s="47">
        <v>3</v>
      </c>
      <c r="F166" s="76">
        <f>68/1.13</f>
        <v>60.1769911504425</v>
      </c>
      <c r="G166" s="55">
        <f t="shared" si="13"/>
        <v>180.530973451327</v>
      </c>
      <c r="H166" s="56" t="s">
        <v>4312</v>
      </c>
    </row>
    <row r="167" s="34" customFormat="1" outlineLevel="1" spans="1:8">
      <c r="A167" s="47">
        <v>7</v>
      </c>
      <c r="B167" s="51" t="s">
        <v>4356</v>
      </c>
      <c r="C167" s="52" t="s">
        <v>4384</v>
      </c>
      <c r="D167" s="47" t="s">
        <v>4322</v>
      </c>
      <c r="E167" s="47">
        <v>1</v>
      </c>
      <c r="F167" s="54">
        <f>106/1.13</f>
        <v>93.8053097345133</v>
      </c>
      <c r="G167" s="55">
        <f t="shared" si="13"/>
        <v>93.8053097345133</v>
      </c>
      <c r="H167" s="56" t="s">
        <v>4312</v>
      </c>
    </row>
    <row r="168" s="34" customFormat="1" outlineLevel="1" spans="1:8">
      <c r="A168" s="47">
        <v>8</v>
      </c>
      <c r="B168" s="51" t="s">
        <v>4356</v>
      </c>
      <c r="C168" s="52" t="s">
        <v>4358</v>
      </c>
      <c r="D168" s="47" t="s">
        <v>4322</v>
      </c>
      <c r="E168" s="47">
        <v>1</v>
      </c>
      <c r="F168" s="76">
        <f>100/1.13</f>
        <v>88.495575221239</v>
      </c>
      <c r="G168" s="55">
        <f t="shared" si="13"/>
        <v>88.495575221239</v>
      </c>
      <c r="H168" s="56" t="s">
        <v>4312</v>
      </c>
    </row>
    <row r="169" s="34" customFormat="1" outlineLevel="1" spans="1:8">
      <c r="A169" s="47">
        <v>9</v>
      </c>
      <c r="B169" s="51" t="s">
        <v>4359</v>
      </c>
      <c r="C169" s="52" t="s">
        <v>4386</v>
      </c>
      <c r="D169" s="47" t="s">
        <v>4322</v>
      </c>
      <c r="E169" s="47">
        <v>1</v>
      </c>
      <c r="F169" s="54">
        <f>29/1.13</f>
        <v>25.6637168141593</v>
      </c>
      <c r="G169" s="55">
        <f t="shared" si="13"/>
        <v>25.6637168141593</v>
      </c>
      <c r="H169" s="56" t="s">
        <v>4312</v>
      </c>
    </row>
    <row r="170" s="34" customFormat="1" outlineLevel="1" spans="1:8">
      <c r="A170" s="47">
        <v>10</v>
      </c>
      <c r="B170" s="51" t="s">
        <v>4359</v>
      </c>
      <c r="C170" s="52" t="s">
        <v>4379</v>
      </c>
      <c r="D170" s="47" t="s">
        <v>4322</v>
      </c>
      <c r="E170" s="47">
        <v>1</v>
      </c>
      <c r="F170" s="76">
        <f>26.73/1.13</f>
        <v>23.6548672566372</v>
      </c>
      <c r="G170" s="55">
        <f t="shared" si="13"/>
        <v>23.6548672566372</v>
      </c>
      <c r="H170" s="56" t="s">
        <v>4312</v>
      </c>
    </row>
    <row r="171" s="34" customFormat="1" outlineLevel="1" spans="1:8">
      <c r="A171" s="47" t="s">
        <v>4327</v>
      </c>
      <c r="B171" s="57" t="s">
        <v>4328</v>
      </c>
      <c r="C171" s="57"/>
      <c r="D171" s="58"/>
      <c r="E171" s="58"/>
      <c r="F171" s="55"/>
      <c r="G171" s="55">
        <f>SUM(G161:G170)</f>
        <v>2663.4778761062</v>
      </c>
      <c r="H171" s="59"/>
    </row>
    <row r="172" s="34" customFormat="1" outlineLevel="1" spans="1:8">
      <c r="A172" s="47" t="s">
        <v>4329</v>
      </c>
      <c r="B172" s="57" t="s">
        <v>4330</v>
      </c>
      <c r="C172" s="57" t="s">
        <v>4331</v>
      </c>
      <c r="D172" s="58"/>
      <c r="E172" s="58"/>
      <c r="F172" s="55"/>
      <c r="G172" s="54">
        <f>G171*12%</f>
        <v>319.617345132743</v>
      </c>
      <c r="H172" s="61"/>
    </row>
    <row r="173" s="34" customFormat="1" outlineLevel="1" spans="1:8">
      <c r="A173" s="47" t="s">
        <v>4332</v>
      </c>
      <c r="B173" s="57" t="s">
        <v>4333</v>
      </c>
      <c r="C173" s="57" t="s">
        <v>4334</v>
      </c>
      <c r="D173" s="58"/>
      <c r="E173" s="58"/>
      <c r="F173" s="55"/>
      <c r="G173" s="54">
        <f>(G171+G172)*5%</f>
        <v>149.154761061947</v>
      </c>
      <c r="H173" s="61"/>
    </row>
    <row r="174" s="34" customFormat="1" outlineLevel="1" spans="1:8">
      <c r="A174" s="47" t="s">
        <v>4335</v>
      </c>
      <c r="B174" s="57" t="s">
        <v>4336</v>
      </c>
      <c r="C174" s="57" t="s">
        <v>4337</v>
      </c>
      <c r="D174" s="58"/>
      <c r="E174" s="58"/>
      <c r="F174" s="55"/>
      <c r="G174" s="54">
        <f>(G171+G172+G173)*10%</f>
        <v>313.224998230089</v>
      </c>
      <c r="H174" s="61"/>
    </row>
    <row r="175" s="34" customFormat="1" outlineLevel="1" spans="1:8">
      <c r="A175" s="62" t="s">
        <v>4338</v>
      </c>
      <c r="B175" s="57" t="s">
        <v>4339</v>
      </c>
      <c r="C175" s="57" t="s">
        <v>4340</v>
      </c>
      <c r="D175" s="58"/>
      <c r="E175" s="58">
        <f>1*0.5*4</f>
        <v>2</v>
      </c>
      <c r="F175" s="55">
        <v>205</v>
      </c>
      <c r="G175" s="54">
        <f t="shared" ref="G175:G186" si="14">E175*F175</f>
        <v>410</v>
      </c>
      <c r="H175" s="61" t="s">
        <v>4341</v>
      </c>
    </row>
    <row r="176" s="34" customFormat="1" outlineLevel="1" spans="1:8">
      <c r="A176" s="62" t="s">
        <v>4342</v>
      </c>
      <c r="B176" s="62" t="s">
        <v>4343</v>
      </c>
      <c r="C176" s="64" t="s">
        <v>4344</v>
      </c>
      <c r="D176" s="65"/>
      <c r="E176" s="65"/>
      <c r="F176" s="66"/>
      <c r="G176" s="66">
        <f>G171+G172+G173+G174+G175</f>
        <v>3855.47498053097</v>
      </c>
      <c r="H176" s="67"/>
    </row>
    <row r="177" s="34" customFormat="1" customHeight="1" spans="1:8">
      <c r="A177" s="74" t="s">
        <v>4404</v>
      </c>
      <c r="B177" s="42" t="s">
        <v>4315</v>
      </c>
      <c r="C177" s="43" t="s">
        <v>4405</v>
      </c>
      <c r="D177" s="41">
        <v>1</v>
      </c>
      <c r="E177" s="44" t="s">
        <v>9</v>
      </c>
      <c r="F177" s="45">
        <f>G192</f>
        <v>3342.61409557522</v>
      </c>
      <c r="G177" s="45">
        <f>D177*F177</f>
        <v>3342.61409557522</v>
      </c>
      <c r="H177" s="46" t="s">
        <v>6</v>
      </c>
    </row>
    <row r="178" s="34" customFormat="1" outlineLevel="1" spans="1:8">
      <c r="A178" s="47" t="s">
        <v>39</v>
      </c>
      <c r="B178" s="47" t="s">
        <v>4317</v>
      </c>
      <c r="C178" s="47" t="s">
        <v>4318</v>
      </c>
      <c r="D178" s="47" t="s">
        <v>3</v>
      </c>
      <c r="E178" s="47" t="s">
        <v>4296</v>
      </c>
      <c r="F178" s="48" t="s">
        <v>4247</v>
      </c>
      <c r="G178" s="49" t="s">
        <v>4319</v>
      </c>
      <c r="H178" s="50" t="s">
        <v>54</v>
      </c>
    </row>
    <row r="179" s="34" customFormat="1" ht="24" outlineLevel="1" spans="1:8">
      <c r="A179" s="47">
        <v>1</v>
      </c>
      <c r="B179" s="75" t="s">
        <v>4347</v>
      </c>
      <c r="C179" s="52" t="s">
        <v>4406</v>
      </c>
      <c r="D179" s="47" t="s">
        <v>4322</v>
      </c>
      <c r="E179" s="47">
        <v>1</v>
      </c>
      <c r="F179" s="54">
        <f>1856/1.13</f>
        <v>1642.47787610619</v>
      </c>
      <c r="G179" s="55">
        <f t="shared" si="14"/>
        <v>1642.47787610619</v>
      </c>
      <c r="H179" s="56" t="s">
        <v>4312</v>
      </c>
    </row>
    <row r="180" s="34" customFormat="1" outlineLevel="1" spans="1:8">
      <c r="A180" s="47">
        <v>2</v>
      </c>
      <c r="B180" s="75" t="s">
        <v>4320</v>
      </c>
      <c r="C180" s="52" t="s">
        <v>4407</v>
      </c>
      <c r="D180" s="47" t="s">
        <v>4322</v>
      </c>
      <c r="E180" s="47">
        <v>2</v>
      </c>
      <c r="F180" s="54">
        <f>109/1.13</f>
        <v>96.4601769911504</v>
      </c>
      <c r="G180" s="55">
        <f t="shared" si="14"/>
        <v>192.920353982301</v>
      </c>
      <c r="H180" s="56" t="s">
        <v>4312</v>
      </c>
    </row>
    <row r="181" s="34" customFormat="1" outlineLevel="1" spans="1:8">
      <c r="A181" s="47">
        <v>3</v>
      </c>
      <c r="B181" s="75" t="s">
        <v>4320</v>
      </c>
      <c r="C181" s="52" t="s">
        <v>4376</v>
      </c>
      <c r="D181" s="47" t="s">
        <v>4322</v>
      </c>
      <c r="E181" s="47">
        <v>1</v>
      </c>
      <c r="F181" s="54">
        <f>99/1.13</f>
        <v>87.6106194690266</v>
      </c>
      <c r="G181" s="55">
        <f t="shared" si="14"/>
        <v>87.6106194690266</v>
      </c>
      <c r="H181" s="56" t="s">
        <v>4312</v>
      </c>
    </row>
    <row r="182" s="34" customFormat="1" outlineLevel="1" spans="1:8">
      <c r="A182" s="47">
        <v>4</v>
      </c>
      <c r="B182" s="75" t="s">
        <v>4320</v>
      </c>
      <c r="C182" s="52" t="s">
        <v>4354</v>
      </c>
      <c r="D182" s="47" t="s">
        <v>4322</v>
      </c>
      <c r="E182" s="47">
        <v>1</v>
      </c>
      <c r="F182" s="76">
        <f>99/1.13</f>
        <v>87.6106194690266</v>
      </c>
      <c r="G182" s="55">
        <f t="shared" si="14"/>
        <v>87.6106194690266</v>
      </c>
      <c r="H182" s="56" t="s">
        <v>4312</v>
      </c>
    </row>
    <row r="183" s="34" customFormat="1" outlineLevel="1" spans="1:8">
      <c r="A183" s="47">
        <v>5</v>
      </c>
      <c r="B183" s="75" t="s">
        <v>4320</v>
      </c>
      <c r="C183" s="52" t="s">
        <v>4383</v>
      </c>
      <c r="D183" s="47" t="s">
        <v>4322</v>
      </c>
      <c r="E183" s="47">
        <v>1</v>
      </c>
      <c r="F183" s="54">
        <f>27/1.13</f>
        <v>23.8938053097345</v>
      </c>
      <c r="G183" s="55">
        <f t="shared" si="14"/>
        <v>23.8938053097345</v>
      </c>
      <c r="H183" s="56" t="s">
        <v>4312</v>
      </c>
    </row>
    <row r="184" s="34" customFormat="1" outlineLevel="1" spans="1:8">
      <c r="A184" s="47">
        <v>6</v>
      </c>
      <c r="B184" s="51" t="s">
        <v>4349</v>
      </c>
      <c r="C184" s="52" t="s">
        <v>4378</v>
      </c>
      <c r="D184" s="47" t="s">
        <v>4322</v>
      </c>
      <c r="E184" s="47">
        <v>2</v>
      </c>
      <c r="F184" s="76">
        <f>68/1.13</f>
        <v>60.1769911504425</v>
      </c>
      <c r="G184" s="55">
        <f t="shared" si="14"/>
        <v>120.353982300885</v>
      </c>
      <c r="H184" s="56" t="s">
        <v>4312</v>
      </c>
    </row>
    <row r="185" s="34" customFormat="1" outlineLevel="1" spans="1:8">
      <c r="A185" s="47">
        <v>7</v>
      </c>
      <c r="B185" s="51" t="s">
        <v>4356</v>
      </c>
      <c r="C185" s="52" t="s">
        <v>4358</v>
      </c>
      <c r="D185" s="47" t="s">
        <v>4322</v>
      </c>
      <c r="E185" s="47">
        <v>1</v>
      </c>
      <c r="F185" s="76">
        <f>100/1.13</f>
        <v>88.495575221239</v>
      </c>
      <c r="G185" s="55">
        <f t="shared" si="14"/>
        <v>88.495575221239</v>
      </c>
      <c r="H185" s="56" t="s">
        <v>4312</v>
      </c>
    </row>
    <row r="186" s="34" customFormat="1" outlineLevel="1" spans="1:8">
      <c r="A186" s="47">
        <v>8</v>
      </c>
      <c r="B186" s="51" t="s">
        <v>4359</v>
      </c>
      <c r="C186" s="52" t="s">
        <v>4379</v>
      </c>
      <c r="D186" s="47" t="s">
        <v>4322</v>
      </c>
      <c r="E186" s="47">
        <v>1</v>
      </c>
      <c r="F186" s="76">
        <f>26.73/1.13</f>
        <v>23.6548672566372</v>
      </c>
      <c r="G186" s="55">
        <f t="shared" si="14"/>
        <v>23.6548672566372</v>
      </c>
      <c r="H186" s="56" t="s">
        <v>4312</v>
      </c>
    </row>
    <row r="187" s="34" customFormat="1" outlineLevel="1" spans="1:8">
      <c r="A187" s="47" t="s">
        <v>4327</v>
      </c>
      <c r="B187" s="57" t="s">
        <v>4328</v>
      </c>
      <c r="C187" s="57"/>
      <c r="D187" s="58"/>
      <c r="E187" s="58"/>
      <c r="F187" s="55"/>
      <c r="G187" s="55">
        <f>SUM(G179:G186)</f>
        <v>2267.01769911504</v>
      </c>
      <c r="H187" s="59"/>
    </row>
    <row r="188" s="34" customFormat="1" outlineLevel="1" spans="1:8">
      <c r="A188" s="47" t="s">
        <v>4329</v>
      </c>
      <c r="B188" s="57" t="s">
        <v>4330</v>
      </c>
      <c r="C188" s="57" t="s">
        <v>4331</v>
      </c>
      <c r="D188" s="58"/>
      <c r="E188" s="58"/>
      <c r="F188" s="55"/>
      <c r="G188" s="54">
        <f>G187*12%</f>
        <v>272.042123893805</v>
      </c>
      <c r="H188" s="61"/>
    </row>
    <row r="189" s="34" customFormat="1" outlineLevel="1" spans="1:8">
      <c r="A189" s="47" t="s">
        <v>4332</v>
      </c>
      <c r="B189" s="57" t="s">
        <v>4333</v>
      </c>
      <c r="C189" s="57" t="s">
        <v>4334</v>
      </c>
      <c r="D189" s="58"/>
      <c r="E189" s="58"/>
      <c r="F189" s="55"/>
      <c r="G189" s="54">
        <f>(G187+G188)*5%</f>
        <v>126.952991150442</v>
      </c>
      <c r="H189" s="61"/>
    </row>
    <row r="190" s="34" customFormat="1" outlineLevel="1" spans="1:8">
      <c r="A190" s="47" t="s">
        <v>4335</v>
      </c>
      <c r="B190" s="57" t="s">
        <v>4336</v>
      </c>
      <c r="C190" s="57" t="s">
        <v>4337</v>
      </c>
      <c r="D190" s="58"/>
      <c r="E190" s="58"/>
      <c r="F190" s="55"/>
      <c r="G190" s="54">
        <f>(G187+G188+G189)*10%</f>
        <v>266.601281415929</v>
      </c>
      <c r="H190" s="61"/>
    </row>
    <row r="191" s="34" customFormat="1" outlineLevel="1" spans="1:8">
      <c r="A191" s="62" t="s">
        <v>4338</v>
      </c>
      <c r="B191" s="57" t="s">
        <v>4339</v>
      </c>
      <c r="C191" s="57" t="s">
        <v>4340</v>
      </c>
      <c r="D191" s="58"/>
      <c r="E191" s="58">
        <f>1*0.5*4</f>
        <v>2</v>
      </c>
      <c r="F191" s="55">
        <v>205</v>
      </c>
      <c r="G191" s="54">
        <f t="shared" ref="G191:G205" si="15">E191*F191</f>
        <v>410</v>
      </c>
      <c r="H191" s="61" t="s">
        <v>4341</v>
      </c>
    </row>
    <row r="192" s="34" customFormat="1" outlineLevel="1" spans="1:8">
      <c r="A192" s="62" t="s">
        <v>4342</v>
      </c>
      <c r="B192" s="62" t="s">
        <v>4343</v>
      </c>
      <c r="C192" s="64" t="s">
        <v>4344</v>
      </c>
      <c r="D192" s="65"/>
      <c r="E192" s="65"/>
      <c r="F192" s="66"/>
      <c r="G192" s="66">
        <f>G187+G188+G189+G190+G191</f>
        <v>3342.61409557522</v>
      </c>
      <c r="H192" s="67"/>
    </row>
    <row r="193" s="34" customFormat="1" customHeight="1" spans="1:8">
      <c r="A193" s="74" t="s">
        <v>4408</v>
      </c>
      <c r="B193" s="42" t="s">
        <v>4315</v>
      </c>
      <c r="C193" s="43" t="s">
        <v>4409</v>
      </c>
      <c r="D193" s="41">
        <v>1</v>
      </c>
      <c r="E193" s="44" t="s">
        <v>9</v>
      </c>
      <c r="F193" s="45">
        <f>G211</f>
        <v>5255.98586902655</v>
      </c>
      <c r="G193" s="45">
        <f>D193*F193</f>
        <v>5255.98586902655</v>
      </c>
      <c r="H193" s="46" t="s">
        <v>6</v>
      </c>
    </row>
    <row r="194" s="34" customFormat="1" outlineLevel="1" spans="1:8">
      <c r="A194" s="47" t="s">
        <v>39</v>
      </c>
      <c r="B194" s="47" t="s">
        <v>4317</v>
      </c>
      <c r="C194" s="47" t="s">
        <v>4318</v>
      </c>
      <c r="D194" s="47" t="s">
        <v>3</v>
      </c>
      <c r="E194" s="47" t="s">
        <v>4296</v>
      </c>
      <c r="F194" s="48" t="s">
        <v>4247</v>
      </c>
      <c r="G194" s="49" t="s">
        <v>4319</v>
      </c>
      <c r="H194" s="50" t="s">
        <v>54</v>
      </c>
    </row>
    <row r="195" s="34" customFormat="1" ht="24" outlineLevel="1" spans="1:8">
      <c r="A195" s="47">
        <v>1</v>
      </c>
      <c r="B195" s="75" t="s">
        <v>4347</v>
      </c>
      <c r="C195" s="52" t="s">
        <v>4410</v>
      </c>
      <c r="D195" s="47" t="s">
        <v>4322</v>
      </c>
      <c r="E195" s="47">
        <v>1</v>
      </c>
      <c r="F195" s="54">
        <f>2108/1.13</f>
        <v>1865.48672566372</v>
      </c>
      <c r="G195" s="55">
        <f t="shared" si="15"/>
        <v>1865.48672566372</v>
      </c>
      <c r="H195" s="56" t="s">
        <v>4312</v>
      </c>
    </row>
    <row r="196" s="34" customFormat="1" outlineLevel="1" spans="1:8">
      <c r="A196" s="47">
        <v>2</v>
      </c>
      <c r="B196" s="75" t="s">
        <v>4320</v>
      </c>
      <c r="C196" s="52" t="s">
        <v>4369</v>
      </c>
      <c r="D196" s="47" t="s">
        <v>4322</v>
      </c>
      <c r="E196" s="47">
        <v>2</v>
      </c>
      <c r="F196" s="54">
        <f>658/1.13</f>
        <v>582.300884955752</v>
      </c>
      <c r="G196" s="55">
        <f t="shared" si="15"/>
        <v>1164.6017699115</v>
      </c>
      <c r="H196" s="56" t="s">
        <v>4312</v>
      </c>
    </row>
    <row r="197" s="34" customFormat="1" outlineLevel="1" spans="1:8">
      <c r="A197" s="47">
        <v>3</v>
      </c>
      <c r="B197" s="75" t="s">
        <v>4320</v>
      </c>
      <c r="C197" s="52" t="s">
        <v>4353</v>
      </c>
      <c r="D197" s="47" t="s">
        <v>4322</v>
      </c>
      <c r="E197" s="47">
        <v>1</v>
      </c>
      <c r="F197" s="76">
        <f>131/1.13</f>
        <v>115.929203539823</v>
      </c>
      <c r="G197" s="55">
        <f t="shared" si="15"/>
        <v>115.929203539823</v>
      </c>
      <c r="H197" s="56" t="s">
        <v>4312</v>
      </c>
    </row>
    <row r="198" s="34" customFormat="1" outlineLevel="1" spans="1:8">
      <c r="A198" s="47">
        <v>4</v>
      </c>
      <c r="B198" s="75" t="s">
        <v>4320</v>
      </c>
      <c r="C198" s="52" t="s">
        <v>4354</v>
      </c>
      <c r="D198" s="47" t="s">
        <v>4322</v>
      </c>
      <c r="E198" s="47">
        <v>1</v>
      </c>
      <c r="F198" s="76">
        <f>99/1.13</f>
        <v>87.6106194690266</v>
      </c>
      <c r="G198" s="55">
        <f t="shared" si="15"/>
        <v>87.6106194690266</v>
      </c>
      <c r="H198" s="56" t="s">
        <v>4312</v>
      </c>
    </row>
    <row r="199" s="34" customFormat="1" outlineLevel="1" spans="1:8">
      <c r="A199" s="47">
        <v>5</v>
      </c>
      <c r="B199" s="75" t="s">
        <v>4320</v>
      </c>
      <c r="C199" s="52" t="s">
        <v>4383</v>
      </c>
      <c r="D199" s="47" t="s">
        <v>4322</v>
      </c>
      <c r="E199" s="47">
        <v>1</v>
      </c>
      <c r="F199" s="54">
        <f>27/1.13</f>
        <v>23.8938053097345</v>
      </c>
      <c r="G199" s="55">
        <f t="shared" si="15"/>
        <v>23.8938053097345</v>
      </c>
      <c r="H199" s="56" t="s">
        <v>4312</v>
      </c>
    </row>
    <row r="200" s="34" customFormat="1" outlineLevel="1" spans="1:8">
      <c r="A200" s="47">
        <v>6</v>
      </c>
      <c r="B200" s="51" t="s">
        <v>4349</v>
      </c>
      <c r="C200" s="52" t="s">
        <v>4351</v>
      </c>
      <c r="D200" s="47" t="s">
        <v>4322</v>
      </c>
      <c r="E200" s="47">
        <v>1</v>
      </c>
      <c r="F200" s="76">
        <f>68/1.13</f>
        <v>60.1769911504425</v>
      </c>
      <c r="G200" s="55">
        <f t="shared" si="15"/>
        <v>60.1769911504425</v>
      </c>
      <c r="H200" s="56" t="s">
        <v>4312</v>
      </c>
    </row>
    <row r="201" s="34" customFormat="1" outlineLevel="1" spans="1:8">
      <c r="A201" s="47">
        <v>7</v>
      </c>
      <c r="B201" s="51" t="s">
        <v>4349</v>
      </c>
      <c r="C201" s="52" t="s">
        <v>4350</v>
      </c>
      <c r="D201" s="47" t="s">
        <v>4322</v>
      </c>
      <c r="E201" s="47">
        <v>1</v>
      </c>
      <c r="F201" s="76">
        <f>68/1.13</f>
        <v>60.1769911504425</v>
      </c>
      <c r="G201" s="55">
        <f t="shared" si="15"/>
        <v>60.1769911504425</v>
      </c>
      <c r="H201" s="56" t="s">
        <v>4312</v>
      </c>
    </row>
    <row r="202" s="34" customFormat="1" outlineLevel="1" spans="1:8">
      <c r="A202" s="47">
        <v>8</v>
      </c>
      <c r="B202" s="51" t="s">
        <v>4356</v>
      </c>
      <c r="C202" s="52" t="s">
        <v>4411</v>
      </c>
      <c r="D202" s="47" t="s">
        <v>4322</v>
      </c>
      <c r="E202" s="47">
        <v>1</v>
      </c>
      <c r="F202" s="76">
        <f>135/1.13</f>
        <v>119.469026548673</v>
      </c>
      <c r="G202" s="55">
        <f t="shared" si="15"/>
        <v>119.469026548673</v>
      </c>
      <c r="H202" s="56" t="s">
        <v>4312</v>
      </c>
    </row>
    <row r="203" s="34" customFormat="1" outlineLevel="1" spans="1:8">
      <c r="A203" s="47">
        <v>9</v>
      </c>
      <c r="B203" s="51" t="s">
        <v>4356</v>
      </c>
      <c r="C203" s="52" t="s">
        <v>4358</v>
      </c>
      <c r="D203" s="47" t="s">
        <v>4322</v>
      </c>
      <c r="E203" s="47">
        <v>1</v>
      </c>
      <c r="F203" s="76">
        <f>100/1.13</f>
        <v>88.495575221239</v>
      </c>
      <c r="G203" s="55">
        <f t="shared" si="15"/>
        <v>88.495575221239</v>
      </c>
      <c r="H203" s="56" t="s">
        <v>4312</v>
      </c>
    </row>
    <row r="204" s="34" customFormat="1" outlineLevel="1" spans="1:8">
      <c r="A204" s="47">
        <v>10</v>
      </c>
      <c r="B204" s="51" t="s">
        <v>4359</v>
      </c>
      <c r="C204" s="52" t="s">
        <v>4412</v>
      </c>
      <c r="D204" s="47" t="s">
        <v>4322</v>
      </c>
      <c r="E204" s="47">
        <v>1</v>
      </c>
      <c r="F204" s="76">
        <f>154.39/1.13</f>
        <v>136.628318584071</v>
      </c>
      <c r="G204" s="55">
        <f t="shared" si="15"/>
        <v>136.628318584071</v>
      </c>
      <c r="H204" s="56" t="s">
        <v>4312</v>
      </c>
    </row>
    <row r="205" s="34" customFormat="1" outlineLevel="1" spans="1:8">
      <c r="A205" s="47">
        <v>11</v>
      </c>
      <c r="B205" s="51" t="s">
        <v>4359</v>
      </c>
      <c r="C205" s="52" t="s">
        <v>4379</v>
      </c>
      <c r="D205" s="47" t="s">
        <v>4322</v>
      </c>
      <c r="E205" s="47">
        <v>1</v>
      </c>
      <c r="F205" s="76">
        <f>26.73/1.13</f>
        <v>23.6548672566372</v>
      </c>
      <c r="G205" s="55">
        <f t="shared" si="15"/>
        <v>23.6548672566372</v>
      </c>
      <c r="H205" s="56" t="s">
        <v>4312</v>
      </c>
    </row>
    <row r="206" s="34" customFormat="1" outlineLevel="1" spans="1:8">
      <c r="A206" s="47" t="s">
        <v>4327</v>
      </c>
      <c r="B206" s="57" t="s">
        <v>4328</v>
      </c>
      <c r="C206" s="57"/>
      <c r="D206" s="58"/>
      <c r="E206" s="58"/>
      <c r="F206" s="55"/>
      <c r="G206" s="55">
        <f>SUM(G195:G205)</f>
        <v>3746.12389380531</v>
      </c>
      <c r="H206" s="59"/>
    </row>
    <row r="207" s="34" customFormat="1" outlineLevel="1" spans="1:8">
      <c r="A207" s="47" t="s">
        <v>4329</v>
      </c>
      <c r="B207" s="57" t="s">
        <v>4330</v>
      </c>
      <c r="C207" s="57" t="s">
        <v>4331</v>
      </c>
      <c r="D207" s="58"/>
      <c r="E207" s="58"/>
      <c r="F207" s="55"/>
      <c r="G207" s="54">
        <f>G206*12%</f>
        <v>449.534867256637</v>
      </c>
      <c r="H207" s="61"/>
    </row>
    <row r="208" s="34" customFormat="1" outlineLevel="1" spans="1:8">
      <c r="A208" s="47" t="s">
        <v>4332</v>
      </c>
      <c r="B208" s="57" t="s">
        <v>4333</v>
      </c>
      <c r="C208" s="57" t="s">
        <v>4334</v>
      </c>
      <c r="D208" s="58"/>
      <c r="E208" s="58"/>
      <c r="F208" s="55"/>
      <c r="G208" s="54">
        <f>(G206+G207)*5%</f>
        <v>209.782938053097</v>
      </c>
      <c r="H208" s="61"/>
    </row>
    <row r="209" s="34" customFormat="1" outlineLevel="1" spans="1:8">
      <c r="A209" s="47" t="s">
        <v>4335</v>
      </c>
      <c r="B209" s="57" t="s">
        <v>4336</v>
      </c>
      <c r="C209" s="57" t="s">
        <v>4337</v>
      </c>
      <c r="D209" s="58"/>
      <c r="E209" s="58"/>
      <c r="F209" s="55"/>
      <c r="G209" s="54">
        <f>(G206+G207+G208)*10%</f>
        <v>440.544169911504</v>
      </c>
      <c r="H209" s="61"/>
    </row>
    <row r="210" s="34" customFormat="1" outlineLevel="1" spans="1:8">
      <c r="A210" s="62" t="s">
        <v>4338</v>
      </c>
      <c r="B210" s="57" t="s">
        <v>4339</v>
      </c>
      <c r="C210" s="57" t="s">
        <v>4340</v>
      </c>
      <c r="D210" s="58"/>
      <c r="E210" s="58">
        <f>1*0.5*4</f>
        <v>2</v>
      </c>
      <c r="F210" s="55">
        <v>205</v>
      </c>
      <c r="G210" s="54">
        <f t="shared" ref="G210:G221" si="16">E210*F210</f>
        <v>410</v>
      </c>
      <c r="H210" s="61" t="s">
        <v>4341</v>
      </c>
    </row>
    <row r="211" s="34" customFormat="1" outlineLevel="1" spans="1:8">
      <c r="A211" s="62" t="s">
        <v>4342</v>
      </c>
      <c r="B211" s="62" t="s">
        <v>4343</v>
      </c>
      <c r="C211" s="64" t="s">
        <v>4344</v>
      </c>
      <c r="D211" s="65"/>
      <c r="E211" s="65"/>
      <c r="F211" s="66"/>
      <c r="G211" s="66">
        <f>G206+G207+G208+G209+G210</f>
        <v>5255.98586902655</v>
      </c>
      <c r="H211" s="67"/>
    </row>
    <row r="212" s="34" customFormat="1" customHeight="1" spans="1:8">
      <c r="A212" s="74" t="s">
        <v>4413</v>
      </c>
      <c r="B212" s="42" t="s">
        <v>4315</v>
      </c>
      <c r="C212" s="43" t="s">
        <v>4414</v>
      </c>
      <c r="D212" s="41">
        <v>1</v>
      </c>
      <c r="E212" s="44" t="s">
        <v>9</v>
      </c>
      <c r="F212" s="45">
        <f>G227</f>
        <v>3252.17657345133</v>
      </c>
      <c r="G212" s="45">
        <f>D212*F212</f>
        <v>3252.17657345133</v>
      </c>
      <c r="H212" s="46" t="s">
        <v>6</v>
      </c>
    </row>
    <row r="213" s="34" customFormat="1" outlineLevel="1" spans="1:8">
      <c r="A213" s="47" t="s">
        <v>39</v>
      </c>
      <c r="B213" s="47" t="s">
        <v>4317</v>
      </c>
      <c r="C213" s="47" t="s">
        <v>4318</v>
      </c>
      <c r="D213" s="47" t="s">
        <v>3</v>
      </c>
      <c r="E213" s="47" t="s">
        <v>4296</v>
      </c>
      <c r="F213" s="48" t="s">
        <v>4247</v>
      </c>
      <c r="G213" s="49" t="s">
        <v>4319</v>
      </c>
      <c r="H213" s="50" t="s">
        <v>54</v>
      </c>
    </row>
    <row r="214" s="34" customFormat="1" ht="24" outlineLevel="1" spans="1:8">
      <c r="A214" s="47">
        <v>1</v>
      </c>
      <c r="B214" s="75" t="s">
        <v>4347</v>
      </c>
      <c r="C214" s="52" t="s">
        <v>4406</v>
      </c>
      <c r="D214" s="47" t="s">
        <v>4322</v>
      </c>
      <c r="E214" s="47">
        <v>1</v>
      </c>
      <c r="F214" s="54">
        <f>1856/1.13</f>
        <v>1642.47787610619</v>
      </c>
      <c r="G214" s="55">
        <f t="shared" si="16"/>
        <v>1642.47787610619</v>
      </c>
      <c r="H214" s="56" t="s">
        <v>4312</v>
      </c>
    </row>
    <row r="215" s="34" customFormat="1" outlineLevel="1" spans="1:8">
      <c r="A215" s="47">
        <v>2</v>
      </c>
      <c r="B215" s="75" t="s">
        <v>4320</v>
      </c>
      <c r="C215" s="52" t="s">
        <v>4407</v>
      </c>
      <c r="D215" s="47" t="s">
        <v>4322</v>
      </c>
      <c r="E215" s="47">
        <v>2</v>
      </c>
      <c r="F215" s="54">
        <f>109/1.13</f>
        <v>96.4601769911504</v>
      </c>
      <c r="G215" s="55">
        <f t="shared" si="16"/>
        <v>192.920353982301</v>
      </c>
      <c r="H215" s="56" t="s">
        <v>4312</v>
      </c>
    </row>
    <row r="216" s="34" customFormat="1" outlineLevel="1" spans="1:8">
      <c r="A216" s="47">
        <v>3</v>
      </c>
      <c r="B216" s="75" t="s">
        <v>4320</v>
      </c>
      <c r="C216" s="52" t="s">
        <v>4376</v>
      </c>
      <c r="D216" s="47" t="s">
        <v>4322</v>
      </c>
      <c r="E216" s="47">
        <v>1</v>
      </c>
      <c r="F216" s="54">
        <f>99/1.13</f>
        <v>87.6106194690266</v>
      </c>
      <c r="G216" s="55">
        <f t="shared" si="16"/>
        <v>87.6106194690266</v>
      </c>
      <c r="H216" s="56" t="s">
        <v>4312</v>
      </c>
    </row>
    <row r="217" s="34" customFormat="1" outlineLevel="1" spans="1:8">
      <c r="A217" s="47">
        <v>4</v>
      </c>
      <c r="B217" s="75" t="s">
        <v>4320</v>
      </c>
      <c r="C217" s="52" t="s">
        <v>4355</v>
      </c>
      <c r="D217" s="47" t="s">
        <v>4322</v>
      </c>
      <c r="E217" s="47">
        <v>1</v>
      </c>
      <c r="F217" s="76">
        <f>27/1.13</f>
        <v>23.8938053097345</v>
      </c>
      <c r="G217" s="55">
        <f t="shared" si="16"/>
        <v>23.8938053097345</v>
      </c>
      <c r="H217" s="56" t="s">
        <v>4312</v>
      </c>
    </row>
    <row r="218" s="34" customFormat="1" outlineLevel="1" spans="1:8">
      <c r="A218" s="47">
        <v>5</v>
      </c>
      <c r="B218" s="75" t="s">
        <v>4320</v>
      </c>
      <c r="C218" s="52" t="s">
        <v>4377</v>
      </c>
      <c r="D218" s="47" t="s">
        <v>4322</v>
      </c>
      <c r="E218" s="47">
        <v>1</v>
      </c>
      <c r="F218" s="54">
        <f>20/1.13</f>
        <v>17.6991150442478</v>
      </c>
      <c r="G218" s="55">
        <f t="shared" si="16"/>
        <v>17.6991150442478</v>
      </c>
      <c r="H218" s="56" t="s">
        <v>4312</v>
      </c>
    </row>
    <row r="219" s="34" customFormat="1" outlineLevel="1" spans="1:8">
      <c r="A219" s="47">
        <v>6</v>
      </c>
      <c r="B219" s="51" t="s">
        <v>4349</v>
      </c>
      <c r="C219" s="52" t="s">
        <v>4378</v>
      </c>
      <c r="D219" s="47" t="s">
        <v>4322</v>
      </c>
      <c r="E219" s="47">
        <v>2</v>
      </c>
      <c r="F219" s="76">
        <f>68/1.13</f>
        <v>60.1769911504425</v>
      </c>
      <c r="G219" s="55">
        <f t="shared" si="16"/>
        <v>120.353982300885</v>
      </c>
      <c r="H219" s="56" t="s">
        <v>4312</v>
      </c>
    </row>
    <row r="220" s="34" customFormat="1" outlineLevel="1" spans="1:8">
      <c r="A220" s="47">
        <v>7</v>
      </c>
      <c r="B220" s="51" t="s">
        <v>4356</v>
      </c>
      <c r="C220" s="52" t="s">
        <v>4358</v>
      </c>
      <c r="D220" s="47" t="s">
        <v>4322</v>
      </c>
      <c r="E220" s="47">
        <v>1</v>
      </c>
      <c r="F220" s="76">
        <f>100/1.13</f>
        <v>88.495575221239</v>
      </c>
      <c r="G220" s="55">
        <f t="shared" si="16"/>
        <v>88.495575221239</v>
      </c>
      <c r="H220" s="56" t="s">
        <v>4312</v>
      </c>
    </row>
    <row r="221" s="34" customFormat="1" outlineLevel="1" spans="1:8">
      <c r="A221" s="47">
        <v>8</v>
      </c>
      <c r="B221" s="51" t="s">
        <v>4359</v>
      </c>
      <c r="C221" s="52" t="s">
        <v>4379</v>
      </c>
      <c r="D221" s="47" t="s">
        <v>4322</v>
      </c>
      <c r="E221" s="47">
        <v>1</v>
      </c>
      <c r="F221" s="76">
        <f>26.73/1.13</f>
        <v>23.6548672566372</v>
      </c>
      <c r="G221" s="55">
        <f t="shared" si="16"/>
        <v>23.6548672566372</v>
      </c>
      <c r="H221" s="56"/>
    </row>
    <row r="222" s="34" customFormat="1" outlineLevel="1" spans="1:8">
      <c r="A222" s="47" t="s">
        <v>4327</v>
      </c>
      <c r="B222" s="57" t="s">
        <v>4328</v>
      </c>
      <c r="C222" s="57"/>
      <c r="D222" s="58"/>
      <c r="E222" s="58"/>
      <c r="F222" s="55"/>
      <c r="G222" s="55">
        <f>SUM(G214:G221)</f>
        <v>2197.10619469027</v>
      </c>
      <c r="H222" s="59"/>
    </row>
    <row r="223" s="34" customFormat="1" outlineLevel="1" spans="1:8">
      <c r="A223" s="47" t="s">
        <v>4329</v>
      </c>
      <c r="B223" s="57" t="s">
        <v>4330</v>
      </c>
      <c r="C223" s="57" t="s">
        <v>4331</v>
      </c>
      <c r="D223" s="58"/>
      <c r="E223" s="58"/>
      <c r="F223" s="55"/>
      <c r="G223" s="54">
        <f>G222*12%</f>
        <v>263.652743362832</v>
      </c>
      <c r="H223" s="61"/>
    </row>
    <row r="224" s="34" customFormat="1" outlineLevel="1" spans="1:8">
      <c r="A224" s="47" t="s">
        <v>4332</v>
      </c>
      <c r="B224" s="57" t="s">
        <v>4333</v>
      </c>
      <c r="C224" s="57" t="s">
        <v>4334</v>
      </c>
      <c r="D224" s="58"/>
      <c r="E224" s="58"/>
      <c r="F224" s="55"/>
      <c r="G224" s="54">
        <f>(G222+G223)*5%</f>
        <v>123.037946902655</v>
      </c>
      <c r="H224" s="61"/>
    </row>
    <row r="225" s="34" customFormat="1" outlineLevel="1" spans="1:8">
      <c r="A225" s="47" t="s">
        <v>4335</v>
      </c>
      <c r="B225" s="57" t="s">
        <v>4336</v>
      </c>
      <c r="C225" s="57" t="s">
        <v>4337</v>
      </c>
      <c r="D225" s="58"/>
      <c r="E225" s="58"/>
      <c r="F225" s="55"/>
      <c r="G225" s="54">
        <f>(G222+G223+G224)*10%</f>
        <v>258.379688495575</v>
      </c>
      <c r="H225" s="61"/>
    </row>
    <row r="226" s="34" customFormat="1" outlineLevel="1" spans="1:8">
      <c r="A226" s="62" t="s">
        <v>4338</v>
      </c>
      <c r="B226" s="57" t="s">
        <v>4339</v>
      </c>
      <c r="C226" s="57" t="s">
        <v>4340</v>
      </c>
      <c r="D226" s="58"/>
      <c r="E226" s="58">
        <f>1*0.5*4</f>
        <v>2</v>
      </c>
      <c r="F226" s="55">
        <v>205</v>
      </c>
      <c r="G226" s="54">
        <f t="shared" ref="G226:G238" si="17">E226*F226</f>
        <v>410</v>
      </c>
      <c r="H226" s="61" t="s">
        <v>4341</v>
      </c>
    </row>
    <row r="227" s="34" customFormat="1" outlineLevel="1" spans="1:8">
      <c r="A227" s="62" t="s">
        <v>4342</v>
      </c>
      <c r="B227" s="62" t="s">
        <v>4343</v>
      </c>
      <c r="C227" s="64" t="s">
        <v>4344</v>
      </c>
      <c r="D227" s="65"/>
      <c r="E227" s="65"/>
      <c r="F227" s="66"/>
      <c r="G227" s="66">
        <f>G222+G223+G224+G225+G226</f>
        <v>3252.17657345133</v>
      </c>
      <c r="H227" s="67"/>
    </row>
    <row r="228" s="34" customFormat="1" outlineLevel="1" spans="1:8">
      <c r="A228" s="47" t="s">
        <v>39</v>
      </c>
      <c r="B228" s="47" t="s">
        <v>4317</v>
      </c>
      <c r="C228" s="47" t="s">
        <v>4318</v>
      </c>
      <c r="D228" s="47" t="s">
        <v>3</v>
      </c>
      <c r="E228" s="47" t="s">
        <v>4296</v>
      </c>
      <c r="F228" s="48" t="s">
        <v>4247</v>
      </c>
      <c r="G228" s="49" t="s">
        <v>4319</v>
      </c>
      <c r="H228" s="50" t="s">
        <v>54</v>
      </c>
    </row>
    <row r="229" s="34" customFormat="1" ht="24" outlineLevel="1" spans="1:8">
      <c r="A229" s="47">
        <v>1</v>
      </c>
      <c r="B229" s="75" t="s">
        <v>4347</v>
      </c>
      <c r="C229" s="52" t="s">
        <v>4406</v>
      </c>
      <c r="D229" s="47" t="s">
        <v>4322</v>
      </c>
      <c r="E229" s="47">
        <v>1</v>
      </c>
      <c r="F229" s="54">
        <f>1856/1.13</f>
        <v>1642.47787610619</v>
      </c>
      <c r="G229" s="55">
        <f t="shared" si="17"/>
        <v>1642.47787610619</v>
      </c>
      <c r="H229" s="56" t="s">
        <v>4312</v>
      </c>
    </row>
    <row r="230" s="34" customFormat="1" outlineLevel="1" spans="1:8">
      <c r="A230" s="47">
        <v>2</v>
      </c>
      <c r="B230" s="75" t="s">
        <v>4320</v>
      </c>
      <c r="C230" s="52" t="s">
        <v>4407</v>
      </c>
      <c r="D230" s="47" t="s">
        <v>4322</v>
      </c>
      <c r="E230" s="47">
        <v>2</v>
      </c>
      <c r="F230" s="54">
        <f>109/1.13</f>
        <v>96.4601769911504</v>
      </c>
      <c r="G230" s="55">
        <f t="shared" si="17"/>
        <v>192.920353982301</v>
      </c>
      <c r="H230" s="56" t="s">
        <v>4312</v>
      </c>
    </row>
    <row r="231" s="34" customFormat="1" outlineLevel="1" spans="1:8">
      <c r="A231" s="47">
        <v>3</v>
      </c>
      <c r="B231" s="75" t="s">
        <v>4320</v>
      </c>
      <c r="C231" s="52" t="s">
        <v>4376</v>
      </c>
      <c r="D231" s="47" t="s">
        <v>4322</v>
      </c>
      <c r="E231" s="47">
        <v>2</v>
      </c>
      <c r="F231" s="54">
        <f>99/1.13</f>
        <v>87.6106194690266</v>
      </c>
      <c r="G231" s="55">
        <f t="shared" si="17"/>
        <v>175.221238938053</v>
      </c>
      <c r="H231" s="56" t="s">
        <v>4312</v>
      </c>
    </row>
    <row r="232" s="34" customFormat="1" outlineLevel="1" spans="1:8">
      <c r="A232" s="47">
        <v>4</v>
      </c>
      <c r="B232" s="75" t="s">
        <v>4320</v>
      </c>
      <c r="C232" s="52" t="s">
        <v>4354</v>
      </c>
      <c r="D232" s="47" t="s">
        <v>4322</v>
      </c>
      <c r="E232" s="47">
        <v>1</v>
      </c>
      <c r="F232" s="76">
        <f>99/1.13</f>
        <v>87.6106194690266</v>
      </c>
      <c r="G232" s="55">
        <f t="shared" si="17"/>
        <v>87.6106194690266</v>
      </c>
      <c r="H232" s="56" t="s">
        <v>4312</v>
      </c>
    </row>
    <row r="233" s="34" customFormat="1" outlineLevel="1" spans="1:8">
      <c r="A233" s="47">
        <v>5</v>
      </c>
      <c r="B233" s="75" t="s">
        <v>4320</v>
      </c>
      <c r="C233" s="52" t="s">
        <v>4377</v>
      </c>
      <c r="D233" s="47" t="s">
        <v>4322</v>
      </c>
      <c r="E233" s="47">
        <v>1</v>
      </c>
      <c r="F233" s="54">
        <f>20/1.13</f>
        <v>17.6991150442478</v>
      </c>
      <c r="G233" s="55">
        <f t="shared" si="17"/>
        <v>17.6991150442478</v>
      </c>
      <c r="H233" s="56" t="s">
        <v>4312</v>
      </c>
    </row>
    <row r="234" s="34" customFormat="1" outlineLevel="1" spans="1:8">
      <c r="A234" s="47">
        <v>6</v>
      </c>
      <c r="B234" s="51" t="s">
        <v>4349</v>
      </c>
      <c r="C234" s="52" t="s">
        <v>4378</v>
      </c>
      <c r="D234" s="47" t="s">
        <v>4322</v>
      </c>
      <c r="E234" s="47">
        <v>2</v>
      </c>
      <c r="F234" s="76">
        <f>68/1.13</f>
        <v>60.1769911504425</v>
      </c>
      <c r="G234" s="55">
        <f t="shared" si="17"/>
        <v>120.353982300885</v>
      </c>
      <c r="H234" s="56" t="s">
        <v>4312</v>
      </c>
    </row>
    <row r="235" s="34" customFormat="1" ht="13" customHeight="1" outlineLevel="1" spans="1:8">
      <c r="A235" s="47">
        <v>7</v>
      </c>
      <c r="B235" s="51" t="s">
        <v>4356</v>
      </c>
      <c r="C235" s="52" t="s">
        <v>4358</v>
      </c>
      <c r="D235" s="47" t="s">
        <v>4322</v>
      </c>
      <c r="E235" s="47">
        <v>1</v>
      </c>
      <c r="F235" s="76">
        <f>100/1.13</f>
        <v>88.495575221239</v>
      </c>
      <c r="G235" s="55">
        <f t="shared" si="17"/>
        <v>88.495575221239</v>
      </c>
      <c r="H235" s="56" t="s">
        <v>4312</v>
      </c>
    </row>
    <row r="236" s="34" customFormat="1" ht="13" customHeight="1" outlineLevel="1" spans="1:8">
      <c r="A236" s="47">
        <v>8</v>
      </c>
      <c r="B236" s="51" t="s">
        <v>4356</v>
      </c>
      <c r="C236" s="52" t="s">
        <v>4415</v>
      </c>
      <c r="D236" s="47" t="s">
        <v>4322</v>
      </c>
      <c r="E236" s="47">
        <v>1</v>
      </c>
      <c r="F236" s="54">
        <f>31/1.13</f>
        <v>27.4336283185841</v>
      </c>
      <c r="G236" s="55">
        <f t="shared" si="17"/>
        <v>27.4336283185841</v>
      </c>
      <c r="H236" s="56"/>
    </row>
    <row r="237" s="34" customFormat="1" outlineLevel="1" spans="1:8">
      <c r="A237" s="47">
        <v>9</v>
      </c>
      <c r="B237" s="51" t="s">
        <v>4359</v>
      </c>
      <c r="C237" s="52" t="s">
        <v>4379</v>
      </c>
      <c r="D237" s="47" t="s">
        <v>4322</v>
      </c>
      <c r="E237" s="47">
        <v>1</v>
      </c>
      <c r="F237" s="76">
        <f>26.73/1.13</f>
        <v>23.6548672566372</v>
      </c>
      <c r="G237" s="55">
        <f t="shared" si="17"/>
        <v>23.6548672566372</v>
      </c>
      <c r="H237" s="56"/>
    </row>
    <row r="238" s="34" customFormat="1" outlineLevel="1" spans="1:8">
      <c r="A238" s="47">
        <v>10</v>
      </c>
      <c r="B238" s="51" t="s">
        <v>4359</v>
      </c>
      <c r="C238" s="52" t="s">
        <v>4416</v>
      </c>
      <c r="D238" s="47" t="s">
        <v>4322</v>
      </c>
      <c r="E238" s="47">
        <v>1</v>
      </c>
      <c r="F238" s="76">
        <f>26.73/1.13</f>
        <v>23.6548672566372</v>
      </c>
      <c r="G238" s="55">
        <f t="shared" si="17"/>
        <v>23.6548672566372</v>
      </c>
      <c r="H238" s="56"/>
    </row>
    <row r="239" s="34" customFormat="1" outlineLevel="1" spans="1:8">
      <c r="A239" s="47" t="s">
        <v>4327</v>
      </c>
      <c r="B239" s="57" t="s">
        <v>4328</v>
      </c>
      <c r="C239" s="57"/>
      <c r="D239" s="58"/>
      <c r="E239" s="58"/>
      <c r="F239" s="55"/>
      <c r="G239" s="55">
        <f>SUM(G229:G238)</f>
        <v>2399.52212389381</v>
      </c>
      <c r="H239" s="59"/>
    </row>
    <row r="240" s="34" customFormat="1" outlineLevel="1" spans="1:8">
      <c r="A240" s="47" t="s">
        <v>4329</v>
      </c>
      <c r="B240" s="57" t="s">
        <v>4330</v>
      </c>
      <c r="C240" s="57" t="s">
        <v>4331</v>
      </c>
      <c r="D240" s="58"/>
      <c r="E240" s="58"/>
      <c r="F240" s="55"/>
      <c r="G240" s="54">
        <f>G239*12%</f>
        <v>287.942654867257</v>
      </c>
      <c r="H240" s="61"/>
    </row>
    <row r="241" s="34" customFormat="1" outlineLevel="1" spans="1:8">
      <c r="A241" s="47" t="s">
        <v>4332</v>
      </c>
      <c r="B241" s="57" t="s">
        <v>4333</v>
      </c>
      <c r="C241" s="57" t="s">
        <v>4334</v>
      </c>
      <c r="D241" s="58"/>
      <c r="E241" s="58"/>
      <c r="F241" s="55"/>
      <c r="G241" s="54">
        <f>(G239+G240)*5%</f>
        <v>134.373238938053</v>
      </c>
      <c r="H241" s="61"/>
    </row>
    <row r="242" s="34" customFormat="1" outlineLevel="1" spans="1:8">
      <c r="A242" s="47" t="s">
        <v>4335</v>
      </c>
      <c r="B242" s="57" t="s">
        <v>4336</v>
      </c>
      <c r="C242" s="57" t="s">
        <v>4337</v>
      </c>
      <c r="D242" s="58"/>
      <c r="E242" s="58"/>
      <c r="F242" s="55"/>
      <c r="G242" s="54">
        <f>(G239+G240+G241)*10%</f>
        <v>282.183801769912</v>
      </c>
      <c r="H242" s="61"/>
    </row>
    <row r="243" s="34" customFormat="1" outlineLevel="1" spans="1:8">
      <c r="A243" s="62" t="s">
        <v>4338</v>
      </c>
      <c r="B243" s="57" t="s">
        <v>4339</v>
      </c>
      <c r="C243" s="57" t="s">
        <v>4340</v>
      </c>
      <c r="D243" s="58"/>
      <c r="E243" s="58">
        <f>1*0.5*4</f>
        <v>2</v>
      </c>
      <c r="F243" s="55">
        <v>205</v>
      </c>
      <c r="G243" s="54">
        <f t="shared" ref="G243:G252" si="18">E243*F243</f>
        <v>410</v>
      </c>
      <c r="H243" s="61" t="s">
        <v>4341</v>
      </c>
    </row>
    <row r="244" s="34" customFormat="1" outlineLevel="1" spans="1:8">
      <c r="A244" s="62" t="s">
        <v>4342</v>
      </c>
      <c r="B244" s="62" t="s">
        <v>4343</v>
      </c>
      <c r="C244" s="64" t="s">
        <v>4344</v>
      </c>
      <c r="D244" s="65"/>
      <c r="E244" s="65"/>
      <c r="F244" s="66"/>
      <c r="G244" s="66">
        <f>G239+G240+G241+G242+G243</f>
        <v>3514.02181946903</v>
      </c>
      <c r="H244" s="67"/>
    </row>
    <row r="245" s="34" customFormat="1" customHeight="1" spans="1:8">
      <c r="A245" s="74" t="s">
        <v>4417</v>
      </c>
      <c r="B245" s="42" t="s">
        <v>4315</v>
      </c>
      <c r="C245" s="79" t="s">
        <v>4418</v>
      </c>
      <c r="D245" s="41">
        <v>1</v>
      </c>
      <c r="E245" s="44" t="s">
        <v>9</v>
      </c>
      <c r="F245" s="45">
        <f>G258</f>
        <v>8612.66036106195</v>
      </c>
      <c r="G245" s="45">
        <f>D245*F245</f>
        <v>8612.66036106195</v>
      </c>
      <c r="H245" s="46" t="s">
        <v>6</v>
      </c>
    </row>
    <row r="246" s="34" customFormat="1" outlineLevel="1" spans="1:8">
      <c r="A246" s="47" t="s">
        <v>39</v>
      </c>
      <c r="B246" s="47" t="s">
        <v>4317</v>
      </c>
      <c r="C246" s="47" t="s">
        <v>4318</v>
      </c>
      <c r="D246" s="47" t="s">
        <v>3</v>
      </c>
      <c r="E246" s="47" t="s">
        <v>4296</v>
      </c>
      <c r="F246" s="48" t="s">
        <v>4247</v>
      </c>
      <c r="G246" s="49" t="s">
        <v>4319</v>
      </c>
      <c r="H246" s="50" t="s">
        <v>54</v>
      </c>
    </row>
    <row r="247" s="34" customFormat="1" ht="24" outlineLevel="1" spans="1:8">
      <c r="A247" s="47">
        <v>1</v>
      </c>
      <c r="B247" s="75" t="s">
        <v>4347</v>
      </c>
      <c r="C247" s="52" t="s">
        <v>4419</v>
      </c>
      <c r="D247" s="47" t="s">
        <v>4322</v>
      </c>
      <c r="E247" s="47">
        <v>1</v>
      </c>
      <c r="F247" s="54">
        <f>3464.28/1.13</f>
        <v>3065.73451327434</v>
      </c>
      <c r="G247" s="55">
        <f t="shared" si="18"/>
        <v>3065.73451327434</v>
      </c>
      <c r="H247" s="56" t="s">
        <v>4312</v>
      </c>
    </row>
    <row r="248" s="34" customFormat="1" outlineLevel="1" spans="1:8">
      <c r="A248" s="47">
        <v>2</v>
      </c>
      <c r="B248" s="75" t="s">
        <v>4320</v>
      </c>
      <c r="C248" s="52" t="s">
        <v>4420</v>
      </c>
      <c r="D248" s="47" t="s">
        <v>4322</v>
      </c>
      <c r="E248" s="47">
        <v>2</v>
      </c>
      <c r="F248" s="54">
        <f>1273/1.13</f>
        <v>1126.54867256637</v>
      </c>
      <c r="G248" s="55">
        <f t="shared" si="18"/>
        <v>2253.09734513274</v>
      </c>
      <c r="H248" s="56" t="s">
        <v>4312</v>
      </c>
    </row>
    <row r="249" s="34" customFormat="1" outlineLevel="1" spans="1:8">
      <c r="A249" s="47">
        <v>3</v>
      </c>
      <c r="B249" s="75" t="s">
        <v>4320</v>
      </c>
      <c r="C249" s="52" t="s">
        <v>4421</v>
      </c>
      <c r="D249" s="47" t="s">
        <v>4322</v>
      </c>
      <c r="E249" s="47">
        <v>2</v>
      </c>
      <c r="F249" s="54">
        <f>474/1.13</f>
        <v>419.469026548673</v>
      </c>
      <c r="G249" s="55">
        <f t="shared" si="18"/>
        <v>838.938053097345</v>
      </c>
      <c r="H249" s="56" t="s">
        <v>4312</v>
      </c>
    </row>
    <row r="250" s="34" customFormat="1" outlineLevel="1" spans="1:8">
      <c r="A250" s="47">
        <v>4</v>
      </c>
      <c r="B250" s="75" t="s">
        <v>4320</v>
      </c>
      <c r="C250" s="52" t="s">
        <v>4422</v>
      </c>
      <c r="D250" s="47" t="s">
        <v>4322</v>
      </c>
      <c r="E250" s="47">
        <v>1</v>
      </c>
      <c r="F250" s="54">
        <f>99/1.13</f>
        <v>87.6106194690266</v>
      </c>
      <c r="G250" s="55">
        <f t="shared" si="18"/>
        <v>87.6106194690266</v>
      </c>
      <c r="H250" s="56" t="s">
        <v>4312</v>
      </c>
    </row>
    <row r="251" s="34" customFormat="1" outlineLevel="1" spans="1:8">
      <c r="A251" s="47">
        <v>5</v>
      </c>
      <c r="B251" s="75" t="s">
        <v>4320</v>
      </c>
      <c r="C251" s="52" t="s">
        <v>4398</v>
      </c>
      <c r="D251" s="47" t="s">
        <v>4322</v>
      </c>
      <c r="E251" s="47">
        <v>2</v>
      </c>
      <c r="F251" s="54">
        <f>20/1.13</f>
        <v>17.6991150442478</v>
      </c>
      <c r="G251" s="55">
        <f t="shared" si="18"/>
        <v>35.3982300884956</v>
      </c>
      <c r="H251" s="56" t="s">
        <v>4312</v>
      </c>
    </row>
    <row r="252" s="34" customFormat="1" outlineLevel="1" spans="1:8">
      <c r="A252" s="47">
        <v>6</v>
      </c>
      <c r="B252" s="51" t="s">
        <v>4349</v>
      </c>
      <c r="C252" s="52" t="s">
        <v>4423</v>
      </c>
      <c r="D252" s="47" t="s">
        <v>4322</v>
      </c>
      <c r="E252" s="47">
        <v>1</v>
      </c>
      <c r="F252" s="76">
        <f>68/1.13</f>
        <v>60.1769911504425</v>
      </c>
      <c r="G252" s="55">
        <f t="shared" si="18"/>
        <v>60.1769911504425</v>
      </c>
      <c r="H252" s="56" t="s">
        <v>4312</v>
      </c>
    </row>
    <row r="253" s="34" customFormat="1" outlineLevel="1" spans="1:8">
      <c r="A253" s="47" t="s">
        <v>4327</v>
      </c>
      <c r="B253" s="57" t="s">
        <v>4328</v>
      </c>
      <c r="C253" s="57"/>
      <c r="D253" s="58"/>
      <c r="E253" s="58"/>
      <c r="F253" s="55"/>
      <c r="G253" s="55">
        <f>SUM(G247:G252)</f>
        <v>6340.95575221239</v>
      </c>
      <c r="H253" s="59"/>
    </row>
    <row r="254" s="34" customFormat="1" outlineLevel="1" spans="1:8">
      <c r="A254" s="47" t="s">
        <v>4329</v>
      </c>
      <c r="B254" s="57" t="s">
        <v>4330</v>
      </c>
      <c r="C254" s="57" t="s">
        <v>4331</v>
      </c>
      <c r="D254" s="58"/>
      <c r="E254" s="58"/>
      <c r="F254" s="55"/>
      <c r="G254" s="54">
        <f>G253*12%</f>
        <v>760.914690265487</v>
      </c>
      <c r="H254" s="61"/>
    </row>
    <row r="255" s="34" customFormat="1" outlineLevel="1" spans="1:8">
      <c r="A255" s="47" t="s">
        <v>4332</v>
      </c>
      <c r="B255" s="57" t="s">
        <v>4333</v>
      </c>
      <c r="C255" s="57" t="s">
        <v>4334</v>
      </c>
      <c r="D255" s="58"/>
      <c r="E255" s="58"/>
      <c r="F255" s="55"/>
      <c r="G255" s="54">
        <f>(G253+G254)*5%</f>
        <v>355.093522123894</v>
      </c>
      <c r="H255" s="61"/>
    </row>
    <row r="256" s="34" customFormat="1" outlineLevel="1" spans="1:8">
      <c r="A256" s="47" t="s">
        <v>4335</v>
      </c>
      <c r="B256" s="57" t="s">
        <v>4336</v>
      </c>
      <c r="C256" s="57" t="s">
        <v>4337</v>
      </c>
      <c r="D256" s="58"/>
      <c r="E256" s="58"/>
      <c r="F256" s="55"/>
      <c r="G256" s="54">
        <f>(G253+G254+G255)*10%</f>
        <v>745.696396460177</v>
      </c>
      <c r="H256" s="61"/>
    </row>
    <row r="257" s="34" customFormat="1" outlineLevel="1" spans="1:8">
      <c r="A257" s="62" t="s">
        <v>4338</v>
      </c>
      <c r="B257" s="57" t="s">
        <v>4339</v>
      </c>
      <c r="C257" s="57" t="s">
        <v>4340</v>
      </c>
      <c r="D257" s="58"/>
      <c r="E257" s="58">
        <f>1*0.5*4</f>
        <v>2</v>
      </c>
      <c r="F257" s="55">
        <v>205</v>
      </c>
      <c r="G257" s="54">
        <f t="shared" ref="G257:G271" si="19">E257*F257</f>
        <v>410</v>
      </c>
      <c r="H257" s="61" t="s">
        <v>4341</v>
      </c>
    </row>
    <row r="258" s="34" customFormat="1" outlineLevel="1" spans="1:8">
      <c r="A258" s="62" t="s">
        <v>4342</v>
      </c>
      <c r="B258" s="62" t="s">
        <v>4343</v>
      </c>
      <c r="C258" s="64" t="s">
        <v>4344</v>
      </c>
      <c r="D258" s="65"/>
      <c r="E258" s="65"/>
      <c r="F258" s="66"/>
      <c r="G258" s="66">
        <f>G253+G254+G255+G256+G257</f>
        <v>8612.66036106195</v>
      </c>
      <c r="H258" s="67"/>
    </row>
    <row r="259" s="34" customFormat="1" customHeight="1" spans="1:8">
      <c r="A259" s="74" t="s">
        <v>4424</v>
      </c>
      <c r="B259" s="42" t="s">
        <v>4315</v>
      </c>
      <c r="C259" s="79" t="s">
        <v>4425</v>
      </c>
      <c r="D259" s="41">
        <v>1</v>
      </c>
      <c r="E259" s="44" t="s">
        <v>9</v>
      </c>
      <c r="F259" s="45">
        <f>G277</f>
        <v>27005.8550584071</v>
      </c>
      <c r="G259" s="45">
        <f>D259*F259</f>
        <v>27005.8550584071</v>
      </c>
      <c r="H259" s="46" t="s">
        <v>6</v>
      </c>
    </row>
    <row r="260" s="34" customFormat="1" outlineLevel="1" spans="1:8">
      <c r="A260" s="47" t="s">
        <v>39</v>
      </c>
      <c r="B260" s="47" t="s">
        <v>4317</v>
      </c>
      <c r="C260" s="47" t="s">
        <v>4318</v>
      </c>
      <c r="D260" s="47" t="s">
        <v>3</v>
      </c>
      <c r="E260" s="47" t="s">
        <v>4296</v>
      </c>
      <c r="F260" s="48" t="s">
        <v>4247</v>
      </c>
      <c r="G260" s="49" t="s">
        <v>4319</v>
      </c>
      <c r="H260" s="50" t="s">
        <v>54</v>
      </c>
    </row>
    <row r="261" s="34" customFormat="1" ht="24" outlineLevel="1" spans="1:8">
      <c r="A261" s="47">
        <v>1</v>
      </c>
      <c r="B261" s="75" t="s">
        <v>4347</v>
      </c>
      <c r="C261" s="52" t="s">
        <v>4426</v>
      </c>
      <c r="D261" s="47" t="s">
        <v>4322</v>
      </c>
      <c r="E261" s="47">
        <v>1</v>
      </c>
      <c r="F261" s="54">
        <f>7467.26/1.13</f>
        <v>6608.19469026549</v>
      </c>
      <c r="G261" s="55">
        <f t="shared" si="19"/>
        <v>6608.19469026549</v>
      </c>
      <c r="H261" s="56" t="s">
        <v>4312</v>
      </c>
    </row>
    <row r="262" s="34" customFormat="1" outlineLevel="1" spans="1:8">
      <c r="A262" s="47">
        <v>2</v>
      </c>
      <c r="B262" s="75" t="s">
        <v>4320</v>
      </c>
      <c r="C262" s="52" t="s">
        <v>4427</v>
      </c>
      <c r="D262" s="47" t="s">
        <v>4322</v>
      </c>
      <c r="E262" s="47">
        <v>2</v>
      </c>
      <c r="F262" s="54">
        <f>5191.16/1.13</f>
        <v>4593.94690265487</v>
      </c>
      <c r="G262" s="55">
        <f t="shared" si="19"/>
        <v>9187.89380530974</v>
      </c>
      <c r="H262" s="56" t="s">
        <v>4312</v>
      </c>
    </row>
    <row r="263" s="34" customFormat="1" outlineLevel="1" spans="1:8">
      <c r="A263" s="47">
        <v>3</v>
      </c>
      <c r="B263" s="75" t="s">
        <v>4320</v>
      </c>
      <c r="C263" s="52" t="s">
        <v>4428</v>
      </c>
      <c r="D263" s="47" t="s">
        <v>4322</v>
      </c>
      <c r="E263" s="47">
        <v>1</v>
      </c>
      <c r="F263" s="54">
        <f>1699/1.13</f>
        <v>1503.53982300885</v>
      </c>
      <c r="G263" s="55">
        <f t="shared" si="19"/>
        <v>1503.53982300885</v>
      </c>
      <c r="H263" s="56" t="s">
        <v>4312</v>
      </c>
    </row>
    <row r="264" s="34" customFormat="1" outlineLevel="1" spans="1:8">
      <c r="A264" s="47">
        <v>4</v>
      </c>
      <c r="B264" s="75" t="s">
        <v>4320</v>
      </c>
      <c r="C264" s="52" t="s">
        <v>4429</v>
      </c>
      <c r="D264" s="47" t="s">
        <v>4322</v>
      </c>
      <c r="E264" s="47">
        <v>1</v>
      </c>
      <c r="F264" s="54">
        <f>2940/1.13</f>
        <v>2601.76991150443</v>
      </c>
      <c r="G264" s="55">
        <f t="shared" si="19"/>
        <v>2601.76991150443</v>
      </c>
      <c r="H264" s="56" t="s">
        <v>4312</v>
      </c>
    </row>
    <row r="265" s="34" customFormat="1" outlineLevel="1" spans="1:8">
      <c r="A265" s="47">
        <v>5</v>
      </c>
      <c r="B265" s="75" t="s">
        <v>4320</v>
      </c>
      <c r="C265" s="52" t="s">
        <v>4430</v>
      </c>
      <c r="D265" s="47" t="s">
        <v>4322</v>
      </c>
      <c r="E265" s="47">
        <v>1</v>
      </c>
      <c r="F265" s="54">
        <f>109/1.13</f>
        <v>96.4601769911504</v>
      </c>
      <c r="G265" s="55">
        <f t="shared" si="19"/>
        <v>96.4601769911504</v>
      </c>
      <c r="H265" s="56" t="s">
        <v>4312</v>
      </c>
    </row>
    <row r="266" s="34" customFormat="1" outlineLevel="1" spans="1:8">
      <c r="A266" s="47">
        <v>6</v>
      </c>
      <c r="B266" s="75" t="s">
        <v>4320</v>
      </c>
      <c r="C266" s="52" t="s">
        <v>4422</v>
      </c>
      <c r="D266" s="47" t="s">
        <v>4322</v>
      </c>
      <c r="E266" s="47">
        <v>4</v>
      </c>
      <c r="F266" s="54">
        <f>99/1.13</f>
        <v>87.6106194690266</v>
      </c>
      <c r="G266" s="55">
        <f t="shared" si="19"/>
        <v>350.442477876106</v>
      </c>
      <c r="H266" s="56" t="s">
        <v>4312</v>
      </c>
    </row>
    <row r="267" s="34" customFormat="1" outlineLevel="1" spans="1:8">
      <c r="A267" s="47">
        <v>7</v>
      </c>
      <c r="B267" s="75" t="s">
        <v>4320</v>
      </c>
      <c r="C267" s="52" t="s">
        <v>4431</v>
      </c>
      <c r="D267" s="47" t="s">
        <v>4322</v>
      </c>
      <c r="E267" s="47">
        <v>1</v>
      </c>
      <c r="F267" s="54">
        <f>73/1.13</f>
        <v>64.6017699115044</v>
      </c>
      <c r="G267" s="55">
        <f t="shared" si="19"/>
        <v>64.6017699115044</v>
      </c>
      <c r="H267" s="56" t="s">
        <v>4312</v>
      </c>
    </row>
    <row r="268" s="34" customFormat="1" outlineLevel="1" spans="1:8">
      <c r="A268" s="47">
        <v>8</v>
      </c>
      <c r="B268" s="75" t="s">
        <v>4320</v>
      </c>
      <c r="C268" s="52" t="s">
        <v>4398</v>
      </c>
      <c r="D268" s="47" t="s">
        <v>4322</v>
      </c>
      <c r="E268" s="47">
        <v>2</v>
      </c>
      <c r="F268" s="54">
        <f>20/1.13</f>
        <v>17.6991150442478</v>
      </c>
      <c r="G268" s="55">
        <f t="shared" si="19"/>
        <v>35.3982300884956</v>
      </c>
      <c r="H268" s="56" t="s">
        <v>4312</v>
      </c>
    </row>
    <row r="269" s="34" customFormat="1" outlineLevel="1" spans="1:8">
      <c r="A269" s="47">
        <v>9</v>
      </c>
      <c r="B269" s="51" t="s">
        <v>4349</v>
      </c>
      <c r="C269" s="52" t="s">
        <v>4423</v>
      </c>
      <c r="D269" s="47" t="s">
        <v>4322</v>
      </c>
      <c r="E269" s="47">
        <v>1</v>
      </c>
      <c r="F269" s="76">
        <f>68/1.13</f>
        <v>60.1769911504425</v>
      </c>
      <c r="G269" s="55">
        <f t="shared" si="19"/>
        <v>60.1769911504425</v>
      </c>
      <c r="H269" s="56" t="s">
        <v>4312</v>
      </c>
    </row>
    <row r="270" s="34" customFormat="1" ht="13" customHeight="1" outlineLevel="1" spans="1:8">
      <c r="A270" s="47">
        <v>10</v>
      </c>
      <c r="B270" s="51" t="s">
        <v>4356</v>
      </c>
      <c r="C270" s="52" t="s">
        <v>4432</v>
      </c>
      <c r="D270" s="47" t="s">
        <v>4322</v>
      </c>
      <c r="E270" s="47">
        <v>1</v>
      </c>
      <c r="F270" s="54">
        <f>31/1.13</f>
        <v>27.4336283185841</v>
      </c>
      <c r="G270" s="55">
        <f t="shared" si="19"/>
        <v>27.4336283185841</v>
      </c>
      <c r="H270" s="56" t="s">
        <v>4312</v>
      </c>
    </row>
    <row r="271" s="34" customFormat="1" outlineLevel="1" spans="1:8">
      <c r="A271" s="47">
        <v>11</v>
      </c>
      <c r="B271" s="51" t="s">
        <v>4359</v>
      </c>
      <c r="C271" s="52" t="s">
        <v>4433</v>
      </c>
      <c r="D271" s="47" t="s">
        <v>4322</v>
      </c>
      <c r="E271" s="47">
        <v>1</v>
      </c>
      <c r="F271" s="76">
        <f>26.73/1.13</f>
        <v>23.6548672566372</v>
      </c>
      <c r="G271" s="55">
        <f t="shared" si="19"/>
        <v>23.6548672566372</v>
      </c>
      <c r="H271" s="56"/>
    </row>
    <row r="272" s="34" customFormat="1" outlineLevel="1" spans="1:8">
      <c r="A272" s="47" t="s">
        <v>4327</v>
      </c>
      <c r="B272" s="57" t="s">
        <v>4328</v>
      </c>
      <c r="C272" s="57"/>
      <c r="D272" s="58"/>
      <c r="E272" s="58"/>
      <c r="F272" s="55"/>
      <c r="G272" s="55">
        <f>SUM(G261:G271)</f>
        <v>20559.5663716814</v>
      </c>
      <c r="H272" s="59"/>
    </row>
    <row r="273" s="34" customFormat="1" outlineLevel="1" spans="1:8">
      <c r="A273" s="47" t="s">
        <v>4329</v>
      </c>
      <c r="B273" s="57" t="s">
        <v>4330</v>
      </c>
      <c r="C273" s="57" t="s">
        <v>4331</v>
      </c>
      <c r="D273" s="58"/>
      <c r="E273" s="58"/>
      <c r="F273" s="55"/>
      <c r="G273" s="54">
        <f>G272*12%</f>
        <v>2467.14796460177</v>
      </c>
      <c r="H273" s="61"/>
    </row>
    <row r="274" s="34" customFormat="1" outlineLevel="1" spans="1:8">
      <c r="A274" s="47" t="s">
        <v>4332</v>
      </c>
      <c r="B274" s="57" t="s">
        <v>4333</v>
      </c>
      <c r="C274" s="57" t="s">
        <v>4334</v>
      </c>
      <c r="D274" s="58"/>
      <c r="E274" s="58"/>
      <c r="F274" s="55"/>
      <c r="G274" s="54">
        <f>(G272+G273)*5%</f>
        <v>1151.33571681416</v>
      </c>
      <c r="H274" s="61"/>
    </row>
    <row r="275" s="34" customFormat="1" outlineLevel="1" spans="1:8">
      <c r="A275" s="47" t="s">
        <v>4335</v>
      </c>
      <c r="B275" s="57" t="s">
        <v>4336</v>
      </c>
      <c r="C275" s="57" t="s">
        <v>4337</v>
      </c>
      <c r="D275" s="58"/>
      <c r="E275" s="58"/>
      <c r="F275" s="55"/>
      <c r="G275" s="54">
        <f>(G272+G273+G274)*10%</f>
        <v>2417.80500530973</v>
      </c>
      <c r="H275" s="61"/>
    </row>
    <row r="276" s="34" customFormat="1" outlineLevel="1" spans="1:8">
      <c r="A276" s="62" t="s">
        <v>4338</v>
      </c>
      <c r="B276" s="57" t="s">
        <v>4339</v>
      </c>
      <c r="C276" s="57" t="s">
        <v>4340</v>
      </c>
      <c r="D276" s="58"/>
      <c r="E276" s="58">
        <f>1*0.5*4</f>
        <v>2</v>
      </c>
      <c r="F276" s="55">
        <v>205</v>
      </c>
      <c r="G276" s="54">
        <f t="shared" ref="G276:G288" si="20">E276*F276</f>
        <v>410</v>
      </c>
      <c r="H276" s="61" t="s">
        <v>4341</v>
      </c>
    </row>
    <row r="277" s="34" customFormat="1" outlineLevel="1" spans="1:8">
      <c r="A277" s="62" t="s">
        <v>4342</v>
      </c>
      <c r="B277" s="62" t="s">
        <v>4343</v>
      </c>
      <c r="C277" s="64" t="s">
        <v>4344</v>
      </c>
      <c r="D277" s="65"/>
      <c r="E277" s="65"/>
      <c r="F277" s="66"/>
      <c r="G277" s="66">
        <f>G272+G273+G274+G275+G276</f>
        <v>27005.8550584071</v>
      </c>
      <c r="H277" s="67"/>
    </row>
    <row r="278" s="34" customFormat="1" customHeight="1" spans="1:8">
      <c r="A278" s="74" t="s">
        <v>4434</v>
      </c>
      <c r="B278" s="42" t="s">
        <v>4315</v>
      </c>
      <c r="C278" s="79" t="s">
        <v>4435</v>
      </c>
      <c r="D278" s="41">
        <v>1</v>
      </c>
      <c r="E278" s="44" t="s">
        <v>9</v>
      </c>
      <c r="F278" s="45">
        <f>G294</f>
        <v>9973.92823362832</v>
      </c>
      <c r="G278" s="45">
        <f>D278*F278</f>
        <v>9973.92823362832</v>
      </c>
      <c r="H278" s="46" t="s">
        <v>6</v>
      </c>
    </row>
    <row r="279" s="34" customFormat="1" outlineLevel="1" spans="1:8">
      <c r="A279" s="47" t="s">
        <v>39</v>
      </c>
      <c r="B279" s="47" t="s">
        <v>4317</v>
      </c>
      <c r="C279" s="47" t="s">
        <v>4318</v>
      </c>
      <c r="D279" s="47" t="s">
        <v>3</v>
      </c>
      <c r="E279" s="47" t="s">
        <v>4296</v>
      </c>
      <c r="F279" s="48" t="s">
        <v>4247</v>
      </c>
      <c r="G279" s="49" t="s">
        <v>4319</v>
      </c>
      <c r="H279" s="50" t="s">
        <v>54</v>
      </c>
    </row>
    <row r="280" s="34" customFormat="1" ht="24" outlineLevel="1" spans="1:8">
      <c r="A280" s="47">
        <v>1</v>
      </c>
      <c r="B280" s="75" t="s">
        <v>4347</v>
      </c>
      <c r="C280" s="52" t="s">
        <v>4436</v>
      </c>
      <c r="D280" s="47" t="s">
        <v>4322</v>
      </c>
      <c r="E280" s="47">
        <v>1</v>
      </c>
      <c r="F280" s="54">
        <f>4194.39/1.13</f>
        <v>3711.84955752212</v>
      </c>
      <c r="G280" s="55">
        <f t="shared" si="20"/>
        <v>3711.84955752212</v>
      </c>
      <c r="H280" s="56" t="s">
        <v>4312</v>
      </c>
    </row>
    <row r="281" s="34" customFormat="1" outlineLevel="1" spans="1:8">
      <c r="A281" s="47">
        <v>2</v>
      </c>
      <c r="B281" s="75" t="s">
        <v>4320</v>
      </c>
      <c r="C281" s="52" t="s">
        <v>4437</v>
      </c>
      <c r="D281" s="47" t="s">
        <v>4322</v>
      </c>
      <c r="E281" s="47">
        <v>2</v>
      </c>
      <c r="F281" s="54">
        <f>1273/1.13</f>
        <v>1126.54867256637</v>
      </c>
      <c r="G281" s="55">
        <f t="shared" si="20"/>
        <v>2253.09734513274</v>
      </c>
      <c r="H281" s="56" t="s">
        <v>4312</v>
      </c>
    </row>
    <row r="282" s="34" customFormat="1" outlineLevel="1" spans="1:8">
      <c r="A282" s="47">
        <v>3</v>
      </c>
      <c r="B282" s="75" t="s">
        <v>4320</v>
      </c>
      <c r="C282" s="52" t="s">
        <v>4367</v>
      </c>
      <c r="D282" s="47" t="s">
        <v>4322</v>
      </c>
      <c r="E282" s="47">
        <v>1</v>
      </c>
      <c r="F282" s="54">
        <f>111/1.13</f>
        <v>98.2300884955752</v>
      </c>
      <c r="G282" s="55">
        <f t="shared" si="20"/>
        <v>98.2300884955752</v>
      </c>
      <c r="H282" s="56" t="s">
        <v>4312</v>
      </c>
    </row>
    <row r="283" s="34" customFormat="1" outlineLevel="1" spans="1:8">
      <c r="A283" s="47">
        <v>4</v>
      </c>
      <c r="B283" s="75" t="s">
        <v>4320</v>
      </c>
      <c r="C283" s="52" t="s">
        <v>4366</v>
      </c>
      <c r="D283" s="47" t="s">
        <v>4322</v>
      </c>
      <c r="E283" s="47">
        <v>1</v>
      </c>
      <c r="F283" s="76">
        <f>150/1.13</f>
        <v>132.743362831858</v>
      </c>
      <c r="G283" s="55">
        <f t="shared" si="20"/>
        <v>132.743362831858</v>
      </c>
      <c r="H283" s="56" t="s">
        <v>4312</v>
      </c>
    </row>
    <row r="284" s="34" customFormat="1" outlineLevel="1" spans="1:8">
      <c r="A284" s="47">
        <v>5</v>
      </c>
      <c r="B284" s="75" t="s">
        <v>4320</v>
      </c>
      <c r="C284" s="52" t="s">
        <v>4438</v>
      </c>
      <c r="D284" s="47" t="s">
        <v>4322</v>
      </c>
      <c r="E284" s="47">
        <v>1</v>
      </c>
      <c r="F284" s="54">
        <f>587/1.13</f>
        <v>519.469026548673</v>
      </c>
      <c r="G284" s="55">
        <f t="shared" si="20"/>
        <v>519.469026548673</v>
      </c>
      <c r="H284" s="56" t="s">
        <v>4312</v>
      </c>
    </row>
    <row r="285" s="34" customFormat="1" outlineLevel="1" spans="1:8">
      <c r="A285" s="47">
        <v>6</v>
      </c>
      <c r="B285" s="75" t="s">
        <v>4320</v>
      </c>
      <c r="C285" s="52" t="s">
        <v>4377</v>
      </c>
      <c r="D285" s="47" t="s">
        <v>4322</v>
      </c>
      <c r="E285" s="47">
        <v>2</v>
      </c>
      <c r="F285" s="54">
        <f>20/1.13</f>
        <v>17.6991150442478</v>
      </c>
      <c r="G285" s="55">
        <f t="shared" si="20"/>
        <v>35.3982300884956</v>
      </c>
      <c r="H285" s="56" t="s">
        <v>4312</v>
      </c>
    </row>
    <row r="286" s="34" customFormat="1" outlineLevel="1" spans="1:8">
      <c r="A286" s="47">
        <v>7</v>
      </c>
      <c r="B286" s="75" t="s">
        <v>4320</v>
      </c>
      <c r="C286" s="52" t="s">
        <v>4370</v>
      </c>
      <c r="D286" s="47" t="s">
        <v>4322</v>
      </c>
      <c r="E286" s="47">
        <v>1</v>
      </c>
      <c r="F286" s="76">
        <f>150/1.13</f>
        <v>132.743362831858</v>
      </c>
      <c r="G286" s="55">
        <f t="shared" si="20"/>
        <v>132.743362831858</v>
      </c>
      <c r="H286" s="56" t="s">
        <v>4312</v>
      </c>
    </row>
    <row r="287" s="34" customFormat="1" outlineLevel="1" spans="1:8">
      <c r="A287" s="47">
        <v>8</v>
      </c>
      <c r="B287" s="51" t="s">
        <v>4349</v>
      </c>
      <c r="C287" s="52" t="s">
        <v>4378</v>
      </c>
      <c r="D287" s="47" t="s">
        <v>4322</v>
      </c>
      <c r="E287" s="47">
        <v>2</v>
      </c>
      <c r="F287" s="76">
        <f>68/1.13</f>
        <v>60.1769911504425</v>
      </c>
      <c r="G287" s="55">
        <f t="shared" si="20"/>
        <v>120.353982300885</v>
      </c>
      <c r="H287" s="56" t="s">
        <v>4312</v>
      </c>
    </row>
    <row r="288" s="34" customFormat="1" outlineLevel="1" spans="1:8">
      <c r="A288" s="47">
        <v>9</v>
      </c>
      <c r="B288" s="75" t="s">
        <v>4325</v>
      </c>
      <c r="C288" s="52" t="s">
        <v>4371</v>
      </c>
      <c r="D288" s="47" t="s">
        <v>4322</v>
      </c>
      <c r="E288" s="47">
        <v>1</v>
      </c>
      <c r="F288" s="76">
        <f>440/1.13</f>
        <v>389.380530973451</v>
      </c>
      <c r="G288" s="55">
        <f t="shared" si="20"/>
        <v>389.380530973451</v>
      </c>
      <c r="H288" s="56" t="s">
        <v>4312</v>
      </c>
    </row>
    <row r="289" s="34" customFormat="1" outlineLevel="1" spans="1:8">
      <c r="A289" s="47" t="s">
        <v>4327</v>
      </c>
      <c r="B289" s="57" t="s">
        <v>4328</v>
      </c>
      <c r="C289" s="57"/>
      <c r="D289" s="58"/>
      <c r="E289" s="58"/>
      <c r="F289" s="55"/>
      <c r="G289" s="55">
        <f>SUM(G280:G288)</f>
        <v>7393.26548672567</v>
      </c>
      <c r="H289" s="59"/>
    </row>
    <row r="290" s="34" customFormat="1" outlineLevel="1" spans="1:8">
      <c r="A290" s="47" t="s">
        <v>4329</v>
      </c>
      <c r="B290" s="57" t="s">
        <v>4330</v>
      </c>
      <c r="C290" s="57" t="s">
        <v>4331</v>
      </c>
      <c r="D290" s="58"/>
      <c r="E290" s="58"/>
      <c r="F290" s="55"/>
      <c r="G290" s="54">
        <f>G289*12%</f>
        <v>887.19185840708</v>
      </c>
      <c r="H290" s="61"/>
    </row>
    <row r="291" s="34" customFormat="1" outlineLevel="1" spans="1:8">
      <c r="A291" s="47" t="s">
        <v>4332</v>
      </c>
      <c r="B291" s="57" t="s">
        <v>4333</v>
      </c>
      <c r="C291" s="57" t="s">
        <v>4334</v>
      </c>
      <c r="D291" s="58"/>
      <c r="E291" s="58"/>
      <c r="F291" s="55"/>
      <c r="G291" s="54">
        <f>(G289+G290)*5%</f>
        <v>414.022867256637</v>
      </c>
      <c r="H291" s="61"/>
    </row>
    <row r="292" s="34" customFormat="1" outlineLevel="1" spans="1:8">
      <c r="A292" s="47" t="s">
        <v>4335</v>
      </c>
      <c r="B292" s="57" t="s">
        <v>4336</v>
      </c>
      <c r="C292" s="57" t="s">
        <v>4337</v>
      </c>
      <c r="D292" s="58"/>
      <c r="E292" s="58"/>
      <c r="F292" s="55"/>
      <c r="G292" s="54">
        <f>(G289+G290+G291)*10%</f>
        <v>869.448021238938</v>
      </c>
      <c r="H292" s="61"/>
    </row>
    <row r="293" s="34" customFormat="1" outlineLevel="1" spans="1:8">
      <c r="A293" s="47" t="s">
        <v>4338</v>
      </c>
      <c r="B293" s="57" t="s">
        <v>4339</v>
      </c>
      <c r="C293" s="57" t="s">
        <v>4340</v>
      </c>
      <c r="D293" s="58"/>
      <c r="E293" s="58">
        <f>1*0.5*4</f>
        <v>2</v>
      </c>
      <c r="F293" s="55">
        <v>205</v>
      </c>
      <c r="G293" s="54">
        <f t="shared" ref="G293:G299" si="21">E293*F293</f>
        <v>410</v>
      </c>
      <c r="H293" s="61" t="s">
        <v>4341</v>
      </c>
    </row>
    <row r="294" s="34" customFormat="1" outlineLevel="1" spans="1:8">
      <c r="A294" s="62" t="s">
        <v>4342</v>
      </c>
      <c r="B294" s="62" t="s">
        <v>4343</v>
      </c>
      <c r="C294" s="64" t="s">
        <v>4344</v>
      </c>
      <c r="D294" s="65"/>
      <c r="E294" s="65"/>
      <c r="F294" s="66"/>
      <c r="G294" s="66">
        <f>G289+G290+G291+G292+G293</f>
        <v>9973.92823362832</v>
      </c>
      <c r="H294" s="67"/>
    </row>
    <row r="295" s="34" customFormat="1" ht="85" customHeight="1" spans="1:8">
      <c r="A295" s="74" t="s">
        <v>4439</v>
      </c>
      <c r="B295" s="42" t="s">
        <v>4315</v>
      </c>
      <c r="C295" s="43" t="s">
        <v>4440</v>
      </c>
      <c r="D295" s="41">
        <v>20</v>
      </c>
      <c r="E295" s="44" t="s">
        <v>9</v>
      </c>
      <c r="F295" s="45">
        <f>G305</f>
        <v>2854.10265486726</v>
      </c>
      <c r="G295" s="45">
        <f>D295*F295</f>
        <v>57082.0530973451</v>
      </c>
      <c r="H295" s="46" t="s">
        <v>6</v>
      </c>
    </row>
    <row r="296" s="34" customFormat="1" outlineLevel="1" spans="1:8">
      <c r="A296" s="47" t="s">
        <v>39</v>
      </c>
      <c r="B296" s="47" t="s">
        <v>4317</v>
      </c>
      <c r="C296" s="47" t="s">
        <v>4318</v>
      </c>
      <c r="D296" s="47" t="s">
        <v>3</v>
      </c>
      <c r="E296" s="47" t="s">
        <v>4296</v>
      </c>
      <c r="F296" s="48" t="s">
        <v>4247</v>
      </c>
      <c r="G296" s="49" t="s">
        <v>4319</v>
      </c>
      <c r="H296" s="50" t="s">
        <v>54</v>
      </c>
    </row>
    <row r="297" s="34" customFormat="1" ht="24" outlineLevel="1" spans="1:8">
      <c r="A297" s="47">
        <v>1</v>
      </c>
      <c r="B297" s="75" t="s">
        <v>4347</v>
      </c>
      <c r="C297" s="52" t="s">
        <v>4441</v>
      </c>
      <c r="D297" s="47" t="s">
        <v>4322</v>
      </c>
      <c r="E297" s="47">
        <v>1</v>
      </c>
      <c r="F297" s="54">
        <f>1856/1.13</f>
        <v>1642.47787610619</v>
      </c>
      <c r="G297" s="55">
        <f t="shared" si="21"/>
        <v>1642.47787610619</v>
      </c>
      <c r="H297" s="56" t="s">
        <v>4312</v>
      </c>
    </row>
    <row r="298" s="34" customFormat="1" outlineLevel="1" spans="1:8">
      <c r="A298" s="47">
        <v>2</v>
      </c>
      <c r="B298" s="75" t="s">
        <v>4320</v>
      </c>
      <c r="C298" s="52" t="s">
        <v>4442</v>
      </c>
      <c r="D298" s="47" t="s">
        <v>4322</v>
      </c>
      <c r="E298" s="47">
        <v>2</v>
      </c>
      <c r="F298" s="54">
        <f>99/1.13</f>
        <v>87.6106194690266</v>
      </c>
      <c r="G298" s="55">
        <f t="shared" si="21"/>
        <v>175.221238938053</v>
      </c>
      <c r="H298" s="56" t="s">
        <v>4312</v>
      </c>
    </row>
    <row r="299" s="34" customFormat="1" outlineLevel="1" spans="1:8">
      <c r="A299" s="47">
        <v>3</v>
      </c>
      <c r="B299" s="75" t="s">
        <v>4320</v>
      </c>
      <c r="C299" s="52" t="s">
        <v>4443</v>
      </c>
      <c r="D299" s="47" t="s">
        <v>4322</v>
      </c>
      <c r="E299" s="47">
        <v>3</v>
      </c>
      <c r="F299" s="54">
        <f>27/1.13</f>
        <v>23.8938053097345</v>
      </c>
      <c r="G299" s="55">
        <f t="shared" si="21"/>
        <v>71.6814159292035</v>
      </c>
      <c r="H299" s="56" t="s">
        <v>4312</v>
      </c>
    </row>
    <row r="300" s="34" customFormat="1" outlineLevel="1" spans="1:8">
      <c r="A300" s="47" t="s">
        <v>4327</v>
      </c>
      <c r="B300" s="57" t="s">
        <v>4328</v>
      </c>
      <c r="C300" s="57"/>
      <c r="D300" s="58"/>
      <c r="E300" s="58"/>
      <c r="F300" s="55"/>
      <c r="G300" s="55">
        <f>SUM(G297:G299)</f>
        <v>1889.38053097345</v>
      </c>
      <c r="H300" s="59"/>
    </row>
    <row r="301" s="34" customFormat="1" outlineLevel="1" spans="1:8">
      <c r="A301" s="47" t="s">
        <v>4329</v>
      </c>
      <c r="B301" s="57" t="s">
        <v>4330</v>
      </c>
      <c r="C301" s="57" t="s">
        <v>4331</v>
      </c>
      <c r="D301" s="58"/>
      <c r="E301" s="58"/>
      <c r="F301" s="55"/>
      <c r="G301" s="54">
        <f>G300*12%</f>
        <v>226.725663716814</v>
      </c>
      <c r="H301" s="61"/>
    </row>
    <row r="302" s="34" customFormat="1" outlineLevel="1" spans="1:8">
      <c r="A302" s="47" t="s">
        <v>4332</v>
      </c>
      <c r="B302" s="57" t="s">
        <v>4333</v>
      </c>
      <c r="C302" s="57" t="s">
        <v>4334</v>
      </c>
      <c r="D302" s="58"/>
      <c r="E302" s="58"/>
      <c r="F302" s="55"/>
      <c r="G302" s="54">
        <f>(G300+G301)*5%</f>
        <v>105.805309734513</v>
      </c>
      <c r="H302" s="61"/>
    </row>
    <row r="303" s="34" customFormat="1" outlineLevel="1" spans="1:8">
      <c r="A303" s="47" t="s">
        <v>4335</v>
      </c>
      <c r="B303" s="57" t="s">
        <v>4336</v>
      </c>
      <c r="C303" s="57" t="s">
        <v>4337</v>
      </c>
      <c r="D303" s="58"/>
      <c r="E303" s="58"/>
      <c r="F303" s="55"/>
      <c r="G303" s="54">
        <f>(G300+G301+G302)*10%</f>
        <v>222.191150442478</v>
      </c>
      <c r="H303" s="61"/>
    </row>
    <row r="304" s="34" customFormat="1" outlineLevel="1" spans="1:8">
      <c r="A304" s="62" t="s">
        <v>4338</v>
      </c>
      <c r="B304" s="57" t="s">
        <v>4339</v>
      </c>
      <c r="C304" s="57" t="s">
        <v>4340</v>
      </c>
      <c r="D304" s="58"/>
      <c r="E304" s="58">
        <f>1*0.5*4</f>
        <v>2</v>
      </c>
      <c r="F304" s="55">
        <v>205</v>
      </c>
      <c r="G304" s="54">
        <f t="shared" ref="G304:G315" si="22">E304*F304</f>
        <v>410</v>
      </c>
      <c r="H304" s="61" t="s">
        <v>4341</v>
      </c>
    </row>
    <row r="305" s="34" customFormat="1" outlineLevel="1" spans="1:8">
      <c r="A305" s="62" t="s">
        <v>4342</v>
      </c>
      <c r="B305" s="62" t="s">
        <v>4343</v>
      </c>
      <c r="C305" s="64" t="s">
        <v>4344</v>
      </c>
      <c r="D305" s="65"/>
      <c r="E305" s="65"/>
      <c r="F305" s="66"/>
      <c r="G305" s="66">
        <f>G300+G301+G302+G303+G304</f>
        <v>2854.10265486726</v>
      </c>
      <c r="H305" s="67"/>
    </row>
    <row r="306" s="34" customFormat="1" ht="24" spans="1:8">
      <c r="A306" s="74" t="s">
        <v>4444</v>
      </c>
      <c r="B306" s="42" t="s">
        <v>4315</v>
      </c>
      <c r="C306" s="43" t="s">
        <v>4445</v>
      </c>
      <c r="D306" s="41">
        <v>1</v>
      </c>
      <c r="E306" s="44" t="s">
        <v>9</v>
      </c>
      <c r="F306" s="45">
        <f>G321</f>
        <v>10394.8061451327</v>
      </c>
      <c r="G306" s="45">
        <f>D306*F306</f>
        <v>10394.8061451327</v>
      </c>
      <c r="H306" s="46" t="s">
        <v>6</v>
      </c>
    </row>
    <row r="307" s="34" customFormat="1" outlineLevel="1" spans="1:8">
      <c r="A307" s="47" t="s">
        <v>39</v>
      </c>
      <c r="B307" s="47" t="s">
        <v>4317</v>
      </c>
      <c r="C307" s="47" t="s">
        <v>4318</v>
      </c>
      <c r="D307" s="47" t="s">
        <v>3</v>
      </c>
      <c r="E307" s="47" t="s">
        <v>4296</v>
      </c>
      <c r="F307" s="48" t="s">
        <v>4247</v>
      </c>
      <c r="G307" s="49" t="s">
        <v>4319</v>
      </c>
      <c r="H307" s="50" t="s">
        <v>54</v>
      </c>
    </row>
    <row r="308" s="34" customFormat="1" ht="24" outlineLevel="1" spans="1:8">
      <c r="A308" s="47">
        <v>1</v>
      </c>
      <c r="B308" s="75" t="s">
        <v>4347</v>
      </c>
      <c r="C308" s="52" t="s">
        <v>4446</v>
      </c>
      <c r="D308" s="47" t="s">
        <v>4322</v>
      </c>
      <c r="E308" s="47">
        <v>1</v>
      </c>
      <c r="F308" s="54">
        <f>4327.04/1.13</f>
        <v>3829.2389380531</v>
      </c>
      <c r="G308" s="55">
        <f t="shared" si="22"/>
        <v>3829.2389380531</v>
      </c>
      <c r="H308" s="56" t="s">
        <v>4312</v>
      </c>
    </row>
    <row r="309" s="34" customFormat="1" outlineLevel="1" spans="1:8">
      <c r="A309" s="47">
        <v>2</v>
      </c>
      <c r="B309" s="75" t="s">
        <v>4320</v>
      </c>
      <c r="C309" s="52" t="s">
        <v>4437</v>
      </c>
      <c r="D309" s="47" t="s">
        <v>4322</v>
      </c>
      <c r="E309" s="47">
        <v>2</v>
      </c>
      <c r="F309" s="54">
        <f>1273/1.13</f>
        <v>1126.54867256637</v>
      </c>
      <c r="G309" s="55">
        <f t="shared" si="22"/>
        <v>2253.09734513274</v>
      </c>
      <c r="H309" s="56" t="s">
        <v>4312</v>
      </c>
    </row>
    <row r="310" s="34" customFormat="1" outlineLevel="1" spans="1:8">
      <c r="A310" s="47">
        <v>3</v>
      </c>
      <c r="B310" s="75" t="s">
        <v>4320</v>
      </c>
      <c r="C310" s="52" t="s">
        <v>4447</v>
      </c>
      <c r="D310" s="47" t="s">
        <v>4322</v>
      </c>
      <c r="E310" s="47">
        <v>1</v>
      </c>
      <c r="F310" s="54">
        <f>587/1.13</f>
        <v>519.469026548673</v>
      </c>
      <c r="G310" s="55">
        <f t="shared" si="22"/>
        <v>519.469026548673</v>
      </c>
      <c r="H310" s="56" t="s">
        <v>4312</v>
      </c>
    </row>
    <row r="311" s="34" customFormat="1" outlineLevel="1" spans="1:8">
      <c r="A311" s="47">
        <v>4</v>
      </c>
      <c r="B311" s="75" t="s">
        <v>4320</v>
      </c>
      <c r="C311" s="52" t="s">
        <v>4448</v>
      </c>
      <c r="D311" s="47" t="s">
        <v>4322</v>
      </c>
      <c r="E311" s="47">
        <v>1</v>
      </c>
      <c r="F311" s="54">
        <f>130/1.13</f>
        <v>115.044247787611</v>
      </c>
      <c r="G311" s="55">
        <f t="shared" si="22"/>
        <v>115.044247787611</v>
      </c>
      <c r="H311" s="56" t="s">
        <v>4312</v>
      </c>
    </row>
    <row r="312" s="34" customFormat="1" outlineLevel="1" spans="1:8">
      <c r="A312" s="47">
        <v>5</v>
      </c>
      <c r="B312" s="75" t="s">
        <v>4320</v>
      </c>
      <c r="C312" s="52" t="s">
        <v>4449</v>
      </c>
      <c r="D312" s="47" t="s">
        <v>4322</v>
      </c>
      <c r="E312" s="47">
        <v>5</v>
      </c>
      <c r="F312" s="54">
        <f>82/1.13</f>
        <v>72.5663716814159</v>
      </c>
      <c r="G312" s="55">
        <f t="shared" si="22"/>
        <v>362.83185840708</v>
      </c>
      <c r="H312" s="56"/>
    </row>
    <row r="313" s="34" customFormat="1" outlineLevel="1" spans="1:8">
      <c r="A313" s="47">
        <v>6</v>
      </c>
      <c r="B313" s="75" t="s">
        <v>4320</v>
      </c>
      <c r="C313" s="52" t="s">
        <v>4450</v>
      </c>
      <c r="D313" s="47" t="s">
        <v>4322</v>
      </c>
      <c r="E313" s="47">
        <v>6</v>
      </c>
      <c r="F313" s="54">
        <f>22/1.13</f>
        <v>19.4690265486726</v>
      </c>
      <c r="G313" s="55">
        <f t="shared" si="22"/>
        <v>116.814159292035</v>
      </c>
      <c r="H313" s="56" t="s">
        <v>4312</v>
      </c>
    </row>
    <row r="314" s="34" customFormat="1" outlineLevel="1" spans="1:8">
      <c r="A314" s="47">
        <v>7</v>
      </c>
      <c r="B314" s="75" t="s">
        <v>4320</v>
      </c>
      <c r="C314" s="52" t="s">
        <v>4370</v>
      </c>
      <c r="D314" s="47" t="s">
        <v>4322</v>
      </c>
      <c r="E314" s="47">
        <v>1</v>
      </c>
      <c r="F314" s="76">
        <f>150/1.13</f>
        <v>132.743362831858</v>
      </c>
      <c r="G314" s="55">
        <f t="shared" si="22"/>
        <v>132.743362831858</v>
      </c>
      <c r="H314" s="56" t="s">
        <v>4312</v>
      </c>
    </row>
    <row r="315" s="34" customFormat="1" outlineLevel="1" spans="1:8">
      <c r="A315" s="47">
        <v>8</v>
      </c>
      <c r="B315" s="75" t="s">
        <v>4325</v>
      </c>
      <c r="C315" s="52" t="s">
        <v>4371</v>
      </c>
      <c r="D315" s="47" t="s">
        <v>4322</v>
      </c>
      <c r="E315" s="47">
        <v>1</v>
      </c>
      <c r="F315" s="76">
        <f>440/1.13</f>
        <v>389.380530973451</v>
      </c>
      <c r="G315" s="55">
        <f t="shared" si="22"/>
        <v>389.380530973451</v>
      </c>
      <c r="H315" s="56"/>
    </row>
    <row r="316" s="34" customFormat="1" outlineLevel="1" spans="1:8">
      <c r="A316" s="47" t="s">
        <v>4327</v>
      </c>
      <c r="B316" s="57" t="s">
        <v>4328</v>
      </c>
      <c r="C316" s="57"/>
      <c r="D316" s="58"/>
      <c r="E316" s="58"/>
      <c r="F316" s="55"/>
      <c r="G316" s="55">
        <f>SUM(G308:G315)</f>
        <v>7718.61946902655</v>
      </c>
      <c r="H316" s="59"/>
    </row>
    <row r="317" s="34" customFormat="1" outlineLevel="1" spans="1:8">
      <c r="A317" s="47" t="s">
        <v>4329</v>
      </c>
      <c r="B317" s="57" t="s">
        <v>4330</v>
      </c>
      <c r="C317" s="57" t="s">
        <v>4331</v>
      </c>
      <c r="D317" s="58"/>
      <c r="E317" s="58"/>
      <c r="F317" s="55"/>
      <c r="G317" s="54">
        <f>G316*12%</f>
        <v>926.234336283186</v>
      </c>
      <c r="H317" s="61"/>
    </row>
    <row r="318" s="34" customFormat="1" outlineLevel="1" spans="1:8">
      <c r="A318" s="47" t="s">
        <v>4332</v>
      </c>
      <c r="B318" s="57" t="s">
        <v>4333</v>
      </c>
      <c r="C318" s="57" t="s">
        <v>4334</v>
      </c>
      <c r="D318" s="58"/>
      <c r="E318" s="58"/>
      <c r="F318" s="55"/>
      <c r="G318" s="54">
        <f>(G316+G317)*5%</f>
        <v>432.242690265487</v>
      </c>
      <c r="H318" s="61"/>
    </row>
    <row r="319" s="34" customFormat="1" outlineLevel="1" spans="1:8">
      <c r="A319" s="47" t="s">
        <v>4335</v>
      </c>
      <c r="B319" s="57" t="s">
        <v>4336</v>
      </c>
      <c r="C319" s="57" t="s">
        <v>4337</v>
      </c>
      <c r="D319" s="58"/>
      <c r="E319" s="58"/>
      <c r="F319" s="55"/>
      <c r="G319" s="54">
        <f>(G316+G317+G318)*10%</f>
        <v>907.709649557522</v>
      </c>
      <c r="H319" s="61"/>
    </row>
    <row r="320" s="34" customFormat="1" outlineLevel="1" spans="1:8">
      <c r="A320" s="62" t="s">
        <v>4338</v>
      </c>
      <c r="B320" s="57" t="s">
        <v>4339</v>
      </c>
      <c r="C320" s="57" t="s">
        <v>4340</v>
      </c>
      <c r="D320" s="58"/>
      <c r="E320" s="58">
        <f>1*0.5*4</f>
        <v>2</v>
      </c>
      <c r="F320" s="55">
        <v>205</v>
      </c>
      <c r="G320" s="54">
        <f t="shared" ref="G320:G327" si="23">E320*F320</f>
        <v>410</v>
      </c>
      <c r="H320" s="61" t="s">
        <v>4341</v>
      </c>
    </row>
    <row r="321" s="34" customFormat="1" outlineLevel="1" spans="1:8">
      <c r="A321" s="62" t="s">
        <v>4342</v>
      </c>
      <c r="B321" s="62" t="s">
        <v>4343</v>
      </c>
      <c r="C321" s="64" t="s">
        <v>4344</v>
      </c>
      <c r="D321" s="65"/>
      <c r="E321" s="65"/>
      <c r="F321" s="66"/>
      <c r="G321" s="66">
        <f>G316+G317+G318+G319+G320</f>
        <v>10394.8061451327</v>
      </c>
      <c r="H321" s="67"/>
    </row>
    <row r="322" s="34" customFormat="1" ht="24" spans="1:8">
      <c r="A322" s="74" t="s">
        <v>4451</v>
      </c>
      <c r="B322" s="42" t="s">
        <v>4452</v>
      </c>
      <c r="C322" s="43" t="s">
        <v>4453</v>
      </c>
      <c r="D322" s="41">
        <v>4</v>
      </c>
      <c r="E322" s="44" t="s">
        <v>9</v>
      </c>
      <c r="F322" s="45">
        <f>G333</f>
        <v>948.046017699115</v>
      </c>
      <c r="G322" s="45">
        <f>D322*F322</f>
        <v>3792.18407079646</v>
      </c>
      <c r="H322" s="46" t="s">
        <v>6</v>
      </c>
    </row>
    <row r="323" s="34" customFormat="1" outlineLevel="1" spans="1:8">
      <c r="A323" s="47" t="s">
        <v>39</v>
      </c>
      <c r="B323" s="47" t="s">
        <v>4317</v>
      </c>
      <c r="C323" s="47" t="s">
        <v>4318</v>
      </c>
      <c r="D323" s="47" t="s">
        <v>3</v>
      </c>
      <c r="E323" s="47" t="s">
        <v>4296</v>
      </c>
      <c r="F323" s="48" t="s">
        <v>4247</v>
      </c>
      <c r="G323" s="49" t="s">
        <v>4319</v>
      </c>
      <c r="H323" s="50" t="s">
        <v>54</v>
      </c>
    </row>
    <row r="324" s="34" customFormat="1" outlineLevel="1" spans="1:8">
      <c r="A324" s="47">
        <v>1</v>
      </c>
      <c r="B324" s="75" t="s">
        <v>4320</v>
      </c>
      <c r="C324" s="52" t="s">
        <v>4450</v>
      </c>
      <c r="D324" s="47" t="s">
        <v>4322</v>
      </c>
      <c r="E324" s="47">
        <v>1</v>
      </c>
      <c r="F324" s="54">
        <f>22/1.13</f>
        <v>19.4690265486726</v>
      </c>
      <c r="G324" s="55">
        <f t="shared" si="23"/>
        <v>19.4690265486726</v>
      </c>
      <c r="H324" s="56" t="s">
        <v>4312</v>
      </c>
    </row>
    <row r="325" s="34" customFormat="1" outlineLevel="1" spans="1:8">
      <c r="A325" s="47">
        <v>2</v>
      </c>
      <c r="B325" s="75" t="s">
        <v>4320</v>
      </c>
      <c r="C325" s="52" t="s">
        <v>4454</v>
      </c>
      <c r="D325" s="47" t="s">
        <v>4322</v>
      </c>
      <c r="E325" s="47">
        <v>9</v>
      </c>
      <c r="F325" s="54">
        <f>20/1.13</f>
        <v>17.6991150442478</v>
      </c>
      <c r="G325" s="55">
        <f t="shared" si="23"/>
        <v>159.29203539823</v>
      </c>
      <c r="H325" s="56"/>
    </row>
    <row r="326" s="34" customFormat="1" outlineLevel="1" spans="1:8">
      <c r="A326" s="47">
        <v>3</v>
      </c>
      <c r="B326" s="75" t="s">
        <v>4320</v>
      </c>
      <c r="C326" s="52" t="s">
        <v>4455</v>
      </c>
      <c r="D326" s="47" t="s">
        <v>4322</v>
      </c>
      <c r="E326" s="47">
        <v>6</v>
      </c>
      <c r="F326" s="54">
        <f>22/1.13</f>
        <v>19.4690265486726</v>
      </c>
      <c r="G326" s="55">
        <f t="shared" si="23"/>
        <v>116.814159292035</v>
      </c>
      <c r="H326" s="56" t="s">
        <v>4312</v>
      </c>
    </row>
    <row r="327" s="34" customFormat="1" outlineLevel="1" spans="1:8">
      <c r="A327" s="47">
        <v>4</v>
      </c>
      <c r="B327" s="51" t="s">
        <v>4349</v>
      </c>
      <c r="C327" s="52" t="s">
        <v>4456</v>
      </c>
      <c r="D327" s="47" t="s">
        <v>4322</v>
      </c>
      <c r="E327" s="47">
        <v>2</v>
      </c>
      <c r="F327" s="76">
        <f>68/1.13</f>
        <v>60.1769911504425</v>
      </c>
      <c r="G327" s="55">
        <f t="shared" si="23"/>
        <v>120.353982300885</v>
      </c>
      <c r="H327" s="56" t="s">
        <v>4312</v>
      </c>
    </row>
    <row r="328" s="34" customFormat="1" outlineLevel="1" spans="1:8">
      <c r="A328" s="47" t="s">
        <v>4327</v>
      </c>
      <c r="B328" s="57" t="s">
        <v>4328</v>
      </c>
      <c r="C328" s="57"/>
      <c r="D328" s="58"/>
      <c r="E328" s="58"/>
      <c r="F328" s="55"/>
      <c r="G328" s="55">
        <f>SUM(G324:G327)</f>
        <v>415.929203539823</v>
      </c>
      <c r="H328" s="59"/>
    </row>
    <row r="329" s="34" customFormat="1" outlineLevel="1" spans="1:8">
      <c r="A329" s="47" t="s">
        <v>4329</v>
      </c>
      <c r="B329" s="57" t="s">
        <v>4330</v>
      </c>
      <c r="C329" s="57" t="s">
        <v>4331</v>
      </c>
      <c r="D329" s="58"/>
      <c r="E329" s="58"/>
      <c r="F329" s="55"/>
      <c r="G329" s="54">
        <f>G328*12%</f>
        <v>49.9115044247788</v>
      </c>
      <c r="H329" s="61"/>
    </row>
    <row r="330" s="34" customFormat="1" outlineLevel="1" spans="1:8">
      <c r="A330" s="47" t="s">
        <v>4332</v>
      </c>
      <c r="B330" s="57" t="s">
        <v>4333</v>
      </c>
      <c r="C330" s="57" t="s">
        <v>4334</v>
      </c>
      <c r="D330" s="58"/>
      <c r="E330" s="58"/>
      <c r="F330" s="55"/>
      <c r="G330" s="54">
        <f>(G328+G329)*5%</f>
        <v>23.2920353982301</v>
      </c>
      <c r="H330" s="61"/>
    </row>
    <row r="331" s="34" customFormat="1" outlineLevel="1" spans="1:8">
      <c r="A331" s="47" t="s">
        <v>4335</v>
      </c>
      <c r="B331" s="57" t="s">
        <v>4336</v>
      </c>
      <c r="C331" s="57" t="s">
        <v>4337</v>
      </c>
      <c r="D331" s="58"/>
      <c r="E331" s="58"/>
      <c r="F331" s="55"/>
      <c r="G331" s="54">
        <f>(G328+G329+G330)*10%</f>
        <v>48.9132743362832</v>
      </c>
      <c r="H331" s="61"/>
    </row>
    <row r="332" s="34" customFormat="1" outlineLevel="1" spans="1:8">
      <c r="A332" s="62" t="s">
        <v>4338</v>
      </c>
      <c r="B332" s="57" t="s">
        <v>4339</v>
      </c>
      <c r="C332" s="57" t="s">
        <v>4340</v>
      </c>
      <c r="D332" s="58"/>
      <c r="E332" s="58">
        <f>1*0.5*4</f>
        <v>2</v>
      </c>
      <c r="F332" s="55">
        <v>205</v>
      </c>
      <c r="G332" s="54">
        <f t="shared" ref="G332:G339" si="24">E332*F332</f>
        <v>410</v>
      </c>
      <c r="H332" s="61" t="s">
        <v>4341</v>
      </c>
    </row>
    <row r="333" s="34" customFormat="1" outlineLevel="1" spans="1:8">
      <c r="A333" s="62" t="s">
        <v>4342</v>
      </c>
      <c r="B333" s="62" t="s">
        <v>4343</v>
      </c>
      <c r="C333" s="64" t="s">
        <v>4344</v>
      </c>
      <c r="D333" s="65"/>
      <c r="E333" s="65"/>
      <c r="F333" s="66"/>
      <c r="G333" s="66">
        <f>G328+G329+G330+G331+G332</f>
        <v>948.046017699115</v>
      </c>
      <c r="H333" s="67"/>
    </row>
    <row r="334" s="34" customFormat="1" ht="24" spans="1:8">
      <c r="A334" s="74" t="s">
        <v>4457</v>
      </c>
      <c r="B334" s="42" t="s">
        <v>4452</v>
      </c>
      <c r="C334" s="43" t="s">
        <v>4458</v>
      </c>
      <c r="D334" s="41">
        <v>1</v>
      </c>
      <c r="E334" s="44" t="s">
        <v>9</v>
      </c>
      <c r="F334" s="45">
        <f>G345</f>
        <v>801.514336283186</v>
      </c>
      <c r="G334" s="45">
        <f>D334*F334</f>
        <v>801.514336283186</v>
      </c>
      <c r="H334" s="46" t="s">
        <v>6</v>
      </c>
    </row>
    <row r="335" s="34" customFormat="1" outlineLevel="1" spans="1:8">
      <c r="A335" s="47" t="s">
        <v>39</v>
      </c>
      <c r="B335" s="47" t="s">
        <v>4317</v>
      </c>
      <c r="C335" s="47" t="s">
        <v>4318</v>
      </c>
      <c r="D335" s="47" t="s">
        <v>3</v>
      </c>
      <c r="E335" s="47" t="s">
        <v>4296</v>
      </c>
      <c r="F335" s="48" t="s">
        <v>4247</v>
      </c>
      <c r="G335" s="49" t="s">
        <v>4319</v>
      </c>
      <c r="H335" s="50" t="s">
        <v>54</v>
      </c>
    </row>
    <row r="336" s="34" customFormat="1" outlineLevel="1" spans="1:8">
      <c r="A336" s="47">
        <v>1</v>
      </c>
      <c r="B336" s="75" t="s">
        <v>4320</v>
      </c>
      <c r="C336" s="52" t="s">
        <v>4450</v>
      </c>
      <c r="D336" s="47" t="s">
        <v>4322</v>
      </c>
      <c r="E336" s="47">
        <v>1</v>
      </c>
      <c r="F336" s="54">
        <f>22/1.13</f>
        <v>19.4690265486726</v>
      </c>
      <c r="G336" s="55">
        <f t="shared" si="24"/>
        <v>19.4690265486726</v>
      </c>
      <c r="H336" s="56" t="s">
        <v>4312</v>
      </c>
    </row>
    <row r="337" s="34" customFormat="1" outlineLevel="1" spans="1:8">
      <c r="A337" s="47">
        <v>2</v>
      </c>
      <c r="B337" s="75" t="s">
        <v>4320</v>
      </c>
      <c r="C337" s="52" t="s">
        <v>4454</v>
      </c>
      <c r="D337" s="47" t="s">
        <v>4322</v>
      </c>
      <c r="E337" s="47">
        <v>7</v>
      </c>
      <c r="F337" s="54">
        <f>20/1.13</f>
        <v>17.6991150442478</v>
      </c>
      <c r="G337" s="55">
        <f t="shared" si="24"/>
        <v>123.893805309735</v>
      </c>
      <c r="H337" s="56"/>
    </row>
    <row r="338" s="34" customFormat="1" outlineLevel="1" spans="1:8">
      <c r="A338" s="47">
        <v>3</v>
      </c>
      <c r="B338" s="75" t="s">
        <v>4320</v>
      </c>
      <c r="C338" s="52" t="s">
        <v>4455</v>
      </c>
      <c r="D338" s="47" t="s">
        <v>4322</v>
      </c>
      <c r="E338" s="47">
        <v>2</v>
      </c>
      <c r="F338" s="54">
        <f>22/1.13</f>
        <v>19.4690265486726</v>
      </c>
      <c r="G338" s="55">
        <f t="shared" si="24"/>
        <v>38.9380530973451</v>
      </c>
      <c r="H338" s="56" t="s">
        <v>4312</v>
      </c>
    </row>
    <row r="339" s="34" customFormat="1" outlineLevel="1" spans="1:8">
      <c r="A339" s="47">
        <v>4</v>
      </c>
      <c r="B339" s="51" t="s">
        <v>4349</v>
      </c>
      <c r="C339" s="52" t="s">
        <v>4456</v>
      </c>
      <c r="D339" s="47" t="s">
        <v>4322</v>
      </c>
      <c r="E339" s="47">
        <v>2</v>
      </c>
      <c r="F339" s="76">
        <f>68/1.13</f>
        <v>60.1769911504425</v>
      </c>
      <c r="G339" s="55">
        <f t="shared" si="24"/>
        <v>120.353982300885</v>
      </c>
      <c r="H339" s="56"/>
    </row>
    <row r="340" s="34" customFormat="1" outlineLevel="1" spans="1:8">
      <c r="A340" s="47" t="s">
        <v>4327</v>
      </c>
      <c r="B340" s="57" t="s">
        <v>4328</v>
      </c>
      <c r="C340" s="57"/>
      <c r="D340" s="58"/>
      <c r="E340" s="58"/>
      <c r="F340" s="55"/>
      <c r="G340" s="55">
        <f>SUM(G336:G339)</f>
        <v>302.654867256637</v>
      </c>
      <c r="H340" s="59"/>
    </row>
    <row r="341" s="34" customFormat="1" outlineLevel="1" spans="1:8">
      <c r="A341" s="47" t="s">
        <v>4329</v>
      </c>
      <c r="B341" s="57" t="s">
        <v>4330</v>
      </c>
      <c r="C341" s="57" t="s">
        <v>4331</v>
      </c>
      <c r="D341" s="58"/>
      <c r="E341" s="58"/>
      <c r="F341" s="55"/>
      <c r="G341" s="54">
        <f>G340*12%</f>
        <v>36.3185840707965</v>
      </c>
      <c r="H341" s="61"/>
    </row>
    <row r="342" s="34" customFormat="1" outlineLevel="1" spans="1:8">
      <c r="A342" s="47" t="s">
        <v>4332</v>
      </c>
      <c r="B342" s="57" t="s">
        <v>4333</v>
      </c>
      <c r="C342" s="57" t="s">
        <v>4334</v>
      </c>
      <c r="D342" s="58"/>
      <c r="E342" s="58"/>
      <c r="F342" s="55"/>
      <c r="G342" s="54">
        <f>(G340+G341)*5%</f>
        <v>16.9486725663717</v>
      </c>
      <c r="H342" s="61"/>
    </row>
    <row r="343" s="34" customFormat="1" outlineLevel="1" spans="1:8">
      <c r="A343" s="47" t="s">
        <v>4335</v>
      </c>
      <c r="B343" s="57" t="s">
        <v>4336</v>
      </c>
      <c r="C343" s="57" t="s">
        <v>4337</v>
      </c>
      <c r="D343" s="58"/>
      <c r="E343" s="58"/>
      <c r="F343" s="55"/>
      <c r="G343" s="54">
        <f>(G340+G341+G342)*10%</f>
        <v>35.5922123893805</v>
      </c>
      <c r="H343" s="61"/>
    </row>
    <row r="344" s="34" customFormat="1" outlineLevel="1" spans="1:8">
      <c r="A344" s="62" t="s">
        <v>4338</v>
      </c>
      <c r="B344" s="57" t="s">
        <v>4339</v>
      </c>
      <c r="C344" s="57" t="s">
        <v>4340</v>
      </c>
      <c r="D344" s="58"/>
      <c r="E344" s="58">
        <f>1*0.5*4</f>
        <v>2</v>
      </c>
      <c r="F344" s="55">
        <v>205</v>
      </c>
      <c r="G344" s="54">
        <f t="shared" ref="G344:G349" si="25">E344*F344</f>
        <v>410</v>
      </c>
      <c r="H344" s="61" t="s">
        <v>4341</v>
      </c>
    </row>
    <row r="345" s="34" customFormat="1" outlineLevel="1" spans="1:8">
      <c r="A345" s="62" t="s">
        <v>4342</v>
      </c>
      <c r="B345" s="62" t="s">
        <v>4343</v>
      </c>
      <c r="C345" s="64" t="s">
        <v>4344</v>
      </c>
      <c r="D345" s="65"/>
      <c r="E345" s="65"/>
      <c r="F345" s="66"/>
      <c r="G345" s="66">
        <f>G340+G341+G342+G343+G344</f>
        <v>801.514336283186</v>
      </c>
      <c r="H345" s="67"/>
    </row>
    <row r="346" s="34" customFormat="1" outlineLevel="1" spans="1:8">
      <c r="A346" s="47" t="s">
        <v>39</v>
      </c>
      <c r="B346" s="47" t="s">
        <v>4317</v>
      </c>
      <c r="C346" s="47" t="s">
        <v>4318</v>
      </c>
      <c r="D346" s="47" t="s">
        <v>3</v>
      </c>
      <c r="E346" s="47" t="s">
        <v>4296</v>
      </c>
      <c r="F346" s="48" t="s">
        <v>4247</v>
      </c>
      <c r="G346" s="49" t="s">
        <v>4319</v>
      </c>
      <c r="H346" s="50" t="s">
        <v>54</v>
      </c>
    </row>
    <row r="347" s="34" customFormat="1" outlineLevel="1" spans="1:8">
      <c r="A347" s="47">
        <v>1</v>
      </c>
      <c r="B347" s="75" t="s">
        <v>4320</v>
      </c>
      <c r="C347" s="52" t="s">
        <v>4450</v>
      </c>
      <c r="D347" s="47" t="s">
        <v>4322</v>
      </c>
      <c r="E347" s="47">
        <v>1</v>
      </c>
      <c r="F347" s="54">
        <f>22/1.13</f>
        <v>19.4690265486726</v>
      </c>
      <c r="G347" s="55">
        <f t="shared" si="25"/>
        <v>19.4690265486726</v>
      </c>
      <c r="H347" s="56" t="s">
        <v>4312</v>
      </c>
    </row>
    <row r="348" s="34" customFormat="1" outlineLevel="1" spans="1:8">
      <c r="A348" s="47">
        <v>2</v>
      </c>
      <c r="B348" s="75" t="s">
        <v>4320</v>
      </c>
      <c r="C348" s="52" t="s">
        <v>4454</v>
      </c>
      <c r="D348" s="47" t="s">
        <v>4322</v>
      </c>
      <c r="E348" s="47">
        <v>6</v>
      </c>
      <c r="F348" s="54">
        <f>20/1.13</f>
        <v>17.6991150442478</v>
      </c>
      <c r="G348" s="55">
        <f t="shared" si="25"/>
        <v>106.194690265487</v>
      </c>
      <c r="H348" s="56"/>
    </row>
    <row r="349" s="34" customFormat="1" outlineLevel="1" spans="1:8">
      <c r="A349" s="47">
        <v>3</v>
      </c>
      <c r="B349" s="51" t="s">
        <v>4349</v>
      </c>
      <c r="C349" s="52" t="s">
        <v>4456</v>
      </c>
      <c r="D349" s="47" t="s">
        <v>4322</v>
      </c>
      <c r="E349" s="47">
        <v>3</v>
      </c>
      <c r="F349" s="76">
        <f>68/1.13</f>
        <v>60.1769911504425</v>
      </c>
      <c r="G349" s="55">
        <f t="shared" si="25"/>
        <v>180.530973451327</v>
      </c>
      <c r="H349" s="56" t="s">
        <v>4312</v>
      </c>
    </row>
    <row r="350" s="34" customFormat="1" outlineLevel="1" spans="1:8">
      <c r="A350" s="47" t="s">
        <v>4327</v>
      </c>
      <c r="B350" s="57" t="s">
        <v>4328</v>
      </c>
      <c r="C350" s="57"/>
      <c r="D350" s="58"/>
      <c r="E350" s="58"/>
      <c r="F350" s="55"/>
      <c r="G350" s="55">
        <f>SUM(G347:G349)</f>
        <v>306.194690265487</v>
      </c>
      <c r="H350" s="59"/>
    </row>
    <row r="351" s="34" customFormat="1" outlineLevel="1" spans="1:8">
      <c r="A351" s="47" t="s">
        <v>4329</v>
      </c>
      <c r="B351" s="57" t="s">
        <v>4330</v>
      </c>
      <c r="C351" s="57" t="s">
        <v>4331</v>
      </c>
      <c r="D351" s="58"/>
      <c r="E351" s="58"/>
      <c r="F351" s="55"/>
      <c r="G351" s="54">
        <f>G350*12%</f>
        <v>36.7433628318584</v>
      </c>
      <c r="H351" s="61"/>
    </row>
    <row r="352" s="34" customFormat="1" outlineLevel="1" spans="1:8">
      <c r="A352" s="47" t="s">
        <v>4332</v>
      </c>
      <c r="B352" s="57" t="s">
        <v>4333</v>
      </c>
      <c r="C352" s="57" t="s">
        <v>4334</v>
      </c>
      <c r="D352" s="58"/>
      <c r="E352" s="58"/>
      <c r="F352" s="55"/>
      <c r="G352" s="54">
        <f>(G350+G351)*5%</f>
        <v>17.1469026548673</v>
      </c>
      <c r="H352" s="61"/>
    </row>
    <row r="353" s="34" customFormat="1" outlineLevel="1" spans="1:8">
      <c r="A353" s="47" t="s">
        <v>4335</v>
      </c>
      <c r="B353" s="57" t="s">
        <v>4336</v>
      </c>
      <c r="C353" s="57" t="s">
        <v>4337</v>
      </c>
      <c r="D353" s="58"/>
      <c r="E353" s="58"/>
      <c r="F353" s="55"/>
      <c r="G353" s="54">
        <f>(G350+G351+G352)*10%</f>
        <v>36.0084955752212</v>
      </c>
      <c r="H353" s="61"/>
    </row>
    <row r="354" s="34" customFormat="1" outlineLevel="1" spans="1:8">
      <c r="A354" s="62" t="s">
        <v>4338</v>
      </c>
      <c r="B354" s="57" t="s">
        <v>4339</v>
      </c>
      <c r="C354" s="57" t="s">
        <v>4340</v>
      </c>
      <c r="D354" s="58"/>
      <c r="E354" s="58">
        <f>1*0.5*4</f>
        <v>2</v>
      </c>
      <c r="F354" s="55">
        <v>205</v>
      </c>
      <c r="G354" s="54">
        <f t="shared" ref="G354:G360" si="26">E354*F354</f>
        <v>410</v>
      </c>
      <c r="H354" s="61" t="s">
        <v>4341</v>
      </c>
    </row>
    <row r="355" s="34" customFormat="1" outlineLevel="1" spans="1:8">
      <c r="A355" s="62" t="s">
        <v>4342</v>
      </c>
      <c r="B355" s="62" t="s">
        <v>4343</v>
      </c>
      <c r="C355" s="64" t="s">
        <v>4344</v>
      </c>
      <c r="D355" s="65"/>
      <c r="E355" s="65"/>
      <c r="F355" s="66"/>
      <c r="G355" s="66">
        <f>G350+G351+G352+G353+G354</f>
        <v>806.093451327434</v>
      </c>
      <c r="H355" s="67"/>
    </row>
    <row r="356" s="34" customFormat="1" ht="24" spans="1:8">
      <c r="A356" s="74" t="s">
        <v>4459</v>
      </c>
      <c r="B356" s="42" t="s">
        <v>4315</v>
      </c>
      <c r="C356" s="43" t="s">
        <v>4460</v>
      </c>
      <c r="D356" s="41">
        <v>1</v>
      </c>
      <c r="E356" s="44" t="s">
        <v>9</v>
      </c>
      <c r="F356" s="45">
        <f>G366</f>
        <v>2854.10265486726</v>
      </c>
      <c r="G356" s="45">
        <f>D356*F356</f>
        <v>2854.10265486726</v>
      </c>
      <c r="H356" s="46" t="s">
        <v>6</v>
      </c>
    </row>
    <row r="357" s="34" customFormat="1" outlineLevel="1" spans="1:8">
      <c r="A357" s="47" t="s">
        <v>39</v>
      </c>
      <c r="B357" s="47" t="s">
        <v>4317</v>
      </c>
      <c r="C357" s="47" t="s">
        <v>4318</v>
      </c>
      <c r="D357" s="47" t="s">
        <v>3</v>
      </c>
      <c r="E357" s="47" t="s">
        <v>4296</v>
      </c>
      <c r="F357" s="48" t="s">
        <v>4247</v>
      </c>
      <c r="G357" s="49" t="s">
        <v>4319</v>
      </c>
      <c r="H357" s="50" t="s">
        <v>54</v>
      </c>
    </row>
    <row r="358" s="34" customFormat="1" ht="24" outlineLevel="1" spans="1:8">
      <c r="A358" s="47">
        <v>1</v>
      </c>
      <c r="B358" s="75" t="s">
        <v>4347</v>
      </c>
      <c r="C358" s="52" t="s">
        <v>4441</v>
      </c>
      <c r="D358" s="47" t="s">
        <v>4322</v>
      </c>
      <c r="E358" s="47">
        <v>1</v>
      </c>
      <c r="F358" s="54">
        <f>1856/1.13</f>
        <v>1642.47787610619</v>
      </c>
      <c r="G358" s="55">
        <f t="shared" si="26"/>
        <v>1642.47787610619</v>
      </c>
      <c r="H358" s="56" t="s">
        <v>4312</v>
      </c>
    </row>
    <row r="359" s="34" customFormat="1" outlineLevel="1" spans="1:8">
      <c r="A359" s="47">
        <v>2</v>
      </c>
      <c r="B359" s="75" t="s">
        <v>4320</v>
      </c>
      <c r="C359" s="52" t="s">
        <v>4442</v>
      </c>
      <c r="D359" s="47" t="s">
        <v>4322</v>
      </c>
      <c r="E359" s="47">
        <v>2</v>
      </c>
      <c r="F359" s="54">
        <f>99/1.13</f>
        <v>87.6106194690266</v>
      </c>
      <c r="G359" s="55">
        <f t="shared" si="26"/>
        <v>175.221238938053</v>
      </c>
      <c r="H359" s="56" t="s">
        <v>4312</v>
      </c>
    </row>
    <row r="360" s="34" customFormat="1" outlineLevel="1" spans="1:8">
      <c r="A360" s="47">
        <v>3</v>
      </c>
      <c r="B360" s="75" t="s">
        <v>4320</v>
      </c>
      <c r="C360" s="52" t="s">
        <v>4443</v>
      </c>
      <c r="D360" s="47" t="s">
        <v>4322</v>
      </c>
      <c r="E360" s="47">
        <v>3</v>
      </c>
      <c r="F360" s="54">
        <f>27/1.13</f>
        <v>23.8938053097345</v>
      </c>
      <c r="G360" s="55">
        <f t="shared" si="26"/>
        <v>71.6814159292035</v>
      </c>
      <c r="H360" s="56"/>
    </row>
    <row r="361" s="34" customFormat="1" outlineLevel="1" spans="1:8">
      <c r="A361" s="47" t="s">
        <v>4327</v>
      </c>
      <c r="B361" s="57" t="s">
        <v>4328</v>
      </c>
      <c r="C361" s="57"/>
      <c r="D361" s="58"/>
      <c r="E361" s="58"/>
      <c r="F361" s="55"/>
      <c r="G361" s="55">
        <f>SUM(G358:G360)</f>
        <v>1889.38053097345</v>
      </c>
      <c r="H361" s="59"/>
    </row>
    <row r="362" s="34" customFormat="1" outlineLevel="1" spans="1:8">
      <c r="A362" s="47" t="s">
        <v>4329</v>
      </c>
      <c r="B362" s="57" t="s">
        <v>4330</v>
      </c>
      <c r="C362" s="57" t="s">
        <v>4331</v>
      </c>
      <c r="D362" s="58"/>
      <c r="E362" s="58"/>
      <c r="F362" s="55"/>
      <c r="G362" s="54">
        <f>G361*12%</f>
        <v>226.725663716814</v>
      </c>
      <c r="H362" s="61"/>
    </row>
    <row r="363" s="34" customFormat="1" outlineLevel="1" spans="1:8">
      <c r="A363" s="47" t="s">
        <v>4332</v>
      </c>
      <c r="B363" s="57" t="s">
        <v>4333</v>
      </c>
      <c r="C363" s="57" t="s">
        <v>4334</v>
      </c>
      <c r="D363" s="58"/>
      <c r="E363" s="58"/>
      <c r="F363" s="55"/>
      <c r="G363" s="54">
        <f>(G361+G362)*5%</f>
        <v>105.805309734513</v>
      </c>
      <c r="H363" s="61"/>
    </row>
    <row r="364" s="34" customFormat="1" outlineLevel="1" spans="1:8">
      <c r="A364" s="47" t="s">
        <v>4335</v>
      </c>
      <c r="B364" s="57" t="s">
        <v>4336</v>
      </c>
      <c r="C364" s="57" t="s">
        <v>4337</v>
      </c>
      <c r="D364" s="58"/>
      <c r="E364" s="58"/>
      <c r="F364" s="55"/>
      <c r="G364" s="54">
        <f>(G361+G362+G363)*10%</f>
        <v>222.191150442478</v>
      </c>
      <c r="H364" s="61"/>
    </row>
    <row r="365" s="34" customFormat="1" outlineLevel="1" spans="1:8">
      <c r="A365" s="62" t="s">
        <v>4338</v>
      </c>
      <c r="B365" s="57" t="s">
        <v>4339</v>
      </c>
      <c r="C365" s="57" t="s">
        <v>4340</v>
      </c>
      <c r="D365" s="58"/>
      <c r="E365" s="58">
        <f>1*0.5*4</f>
        <v>2</v>
      </c>
      <c r="F365" s="55">
        <v>205</v>
      </c>
      <c r="G365" s="54">
        <f t="shared" ref="G365:G371" si="27">E365*F365</f>
        <v>410</v>
      </c>
      <c r="H365" s="61" t="s">
        <v>4341</v>
      </c>
    </row>
    <row r="366" s="34" customFormat="1" outlineLevel="1" spans="1:8">
      <c r="A366" s="62" t="s">
        <v>4342</v>
      </c>
      <c r="B366" s="62" t="s">
        <v>4343</v>
      </c>
      <c r="C366" s="64" t="s">
        <v>4344</v>
      </c>
      <c r="D366" s="65"/>
      <c r="E366" s="65"/>
      <c r="F366" s="66"/>
      <c r="G366" s="66">
        <f>G361+G362+G363+G364+G365</f>
        <v>2854.10265486726</v>
      </c>
      <c r="H366" s="67"/>
    </row>
    <row r="367" s="34" customFormat="1" ht="24" spans="1:8">
      <c r="A367" s="74" t="s">
        <v>4461</v>
      </c>
      <c r="B367" s="42" t="s">
        <v>4462</v>
      </c>
      <c r="C367" s="84" t="s">
        <v>4463</v>
      </c>
      <c r="D367" s="41">
        <v>2</v>
      </c>
      <c r="E367" s="44" t="s">
        <v>9</v>
      </c>
      <c r="F367" s="45">
        <f>G377</f>
        <v>1751.6807079646</v>
      </c>
      <c r="G367" s="45">
        <f>D367*F367</f>
        <v>3503.3614159292</v>
      </c>
      <c r="H367" s="46" t="s">
        <v>6</v>
      </c>
    </row>
    <row r="368" s="34" customFormat="1" outlineLevel="1" spans="1:8">
      <c r="A368" s="47" t="s">
        <v>39</v>
      </c>
      <c r="B368" s="47" t="s">
        <v>4317</v>
      </c>
      <c r="C368" s="47" t="s">
        <v>4318</v>
      </c>
      <c r="D368" s="47" t="s">
        <v>3</v>
      </c>
      <c r="E368" s="47" t="s">
        <v>4296</v>
      </c>
      <c r="F368" s="48" t="s">
        <v>4247</v>
      </c>
      <c r="G368" s="49" t="s">
        <v>4319</v>
      </c>
      <c r="H368" s="50" t="s">
        <v>54</v>
      </c>
    </row>
    <row r="369" s="34" customFormat="1" outlineLevel="1" spans="1:8">
      <c r="A369" s="47">
        <v>1</v>
      </c>
      <c r="B369" s="75" t="s">
        <v>4320</v>
      </c>
      <c r="C369" s="52" t="s">
        <v>4454</v>
      </c>
      <c r="D369" s="47" t="s">
        <v>4322</v>
      </c>
      <c r="E369" s="47">
        <v>1</v>
      </c>
      <c r="F369" s="54">
        <f>20/1.13</f>
        <v>17.6991150442478</v>
      </c>
      <c r="G369" s="55">
        <f t="shared" si="27"/>
        <v>17.6991150442478</v>
      </c>
      <c r="H369" s="56"/>
    </row>
    <row r="370" s="34" customFormat="1" outlineLevel="1" spans="1:8">
      <c r="A370" s="47">
        <v>2</v>
      </c>
      <c r="B370" s="75" t="s">
        <v>4464</v>
      </c>
      <c r="C370" s="52" t="s">
        <v>4465</v>
      </c>
      <c r="D370" s="47" t="s">
        <v>4322</v>
      </c>
      <c r="E370" s="47">
        <v>1</v>
      </c>
      <c r="F370" s="54">
        <f>220/1.13</f>
        <v>194.690265486726</v>
      </c>
      <c r="G370" s="55">
        <f t="shared" si="27"/>
        <v>194.690265486726</v>
      </c>
      <c r="H370" s="56"/>
    </row>
    <row r="371" s="34" customFormat="1" outlineLevel="1" spans="1:8">
      <c r="A371" s="47">
        <v>3</v>
      </c>
      <c r="B371" s="75" t="s">
        <v>4466</v>
      </c>
      <c r="C371" s="52" t="s">
        <v>4467</v>
      </c>
      <c r="D371" s="47" t="s">
        <v>4322</v>
      </c>
      <c r="E371" s="47">
        <v>4</v>
      </c>
      <c r="F371" s="54">
        <f>233/1.13</f>
        <v>206.194690265487</v>
      </c>
      <c r="G371" s="55">
        <f t="shared" si="27"/>
        <v>824.778761061947</v>
      </c>
      <c r="H371" s="56"/>
    </row>
    <row r="372" s="34" customFormat="1" outlineLevel="1" spans="1:8">
      <c r="A372" s="47" t="s">
        <v>4327</v>
      </c>
      <c r="B372" s="57" t="s">
        <v>4328</v>
      </c>
      <c r="C372" s="57"/>
      <c r="D372" s="58"/>
      <c r="E372" s="58"/>
      <c r="F372" s="55"/>
      <c r="G372" s="55">
        <f>SUM(G369:G371)</f>
        <v>1037.16814159292</v>
      </c>
      <c r="H372" s="59"/>
    </row>
    <row r="373" s="34" customFormat="1" outlineLevel="1" spans="1:8">
      <c r="A373" s="47" t="s">
        <v>4329</v>
      </c>
      <c r="B373" s="57" t="s">
        <v>4330</v>
      </c>
      <c r="C373" s="57" t="s">
        <v>4331</v>
      </c>
      <c r="D373" s="58"/>
      <c r="E373" s="58"/>
      <c r="F373" s="55"/>
      <c r="G373" s="54">
        <f>G372*12%</f>
        <v>124.46017699115</v>
      </c>
      <c r="H373" s="61"/>
    </row>
    <row r="374" s="34" customFormat="1" outlineLevel="1" spans="1:8">
      <c r="A374" s="47" t="s">
        <v>4332</v>
      </c>
      <c r="B374" s="57" t="s">
        <v>4333</v>
      </c>
      <c r="C374" s="57" t="s">
        <v>4334</v>
      </c>
      <c r="D374" s="58"/>
      <c r="E374" s="58"/>
      <c r="F374" s="55"/>
      <c r="G374" s="54">
        <f>(G372+G373)*5%</f>
        <v>58.0814159292036</v>
      </c>
      <c r="H374" s="61"/>
    </row>
    <row r="375" s="34" customFormat="1" outlineLevel="1" spans="1:8">
      <c r="A375" s="47" t="s">
        <v>4335</v>
      </c>
      <c r="B375" s="57" t="s">
        <v>4336</v>
      </c>
      <c r="C375" s="57" t="s">
        <v>4337</v>
      </c>
      <c r="D375" s="58"/>
      <c r="E375" s="58"/>
      <c r="F375" s="55"/>
      <c r="G375" s="54">
        <f>(G372+G373+G374)*10%</f>
        <v>121.970973451327</v>
      </c>
      <c r="H375" s="61"/>
    </row>
    <row r="376" s="34" customFormat="1" outlineLevel="1" spans="1:8">
      <c r="A376" s="62" t="s">
        <v>4338</v>
      </c>
      <c r="B376" s="57" t="s">
        <v>4339</v>
      </c>
      <c r="C376" s="57" t="s">
        <v>4340</v>
      </c>
      <c r="D376" s="58"/>
      <c r="E376" s="58">
        <f>1*0.5*4</f>
        <v>2</v>
      </c>
      <c r="F376" s="55">
        <v>205</v>
      </c>
      <c r="G376" s="54">
        <f t="shared" ref="G376:G382" si="28">E376*F376</f>
        <v>410</v>
      </c>
      <c r="H376" s="61" t="s">
        <v>4341</v>
      </c>
    </row>
    <row r="377" s="34" customFormat="1" outlineLevel="1" spans="1:8">
      <c r="A377" s="62" t="s">
        <v>4342</v>
      </c>
      <c r="B377" s="62" t="s">
        <v>4343</v>
      </c>
      <c r="C377" s="64" t="s">
        <v>4344</v>
      </c>
      <c r="D377" s="65"/>
      <c r="E377" s="65"/>
      <c r="F377" s="66"/>
      <c r="G377" s="66">
        <f>G372+G373+G374+G375+G376</f>
        <v>1751.6807079646</v>
      </c>
      <c r="H377" s="67"/>
    </row>
    <row r="378" s="34" customFormat="1" ht="24" spans="1:8">
      <c r="A378" s="74" t="s">
        <v>4468</v>
      </c>
      <c r="B378" s="42" t="s">
        <v>4462</v>
      </c>
      <c r="C378" s="84" t="s">
        <v>4469</v>
      </c>
      <c r="D378" s="41">
        <v>1</v>
      </c>
      <c r="E378" s="44" t="s">
        <v>9</v>
      </c>
      <c r="F378" s="45">
        <f>G388</f>
        <v>2018.41415929204</v>
      </c>
      <c r="G378" s="45">
        <f>D378*F378</f>
        <v>2018.41415929204</v>
      </c>
      <c r="H378" s="46" t="s">
        <v>6</v>
      </c>
    </row>
    <row r="379" s="34" customFormat="1" outlineLevel="1" spans="1:8">
      <c r="A379" s="47" t="s">
        <v>39</v>
      </c>
      <c r="B379" s="47" t="s">
        <v>4317</v>
      </c>
      <c r="C379" s="47" t="s">
        <v>4318</v>
      </c>
      <c r="D379" s="47" t="s">
        <v>3</v>
      </c>
      <c r="E379" s="47" t="s">
        <v>4296</v>
      </c>
      <c r="F379" s="48" t="s">
        <v>4247</v>
      </c>
      <c r="G379" s="49" t="s">
        <v>4319</v>
      </c>
      <c r="H379" s="50" t="s">
        <v>54</v>
      </c>
    </row>
    <row r="380" s="34" customFormat="1" outlineLevel="1" spans="1:8">
      <c r="A380" s="47">
        <v>1</v>
      </c>
      <c r="B380" s="75" t="s">
        <v>4320</v>
      </c>
      <c r="C380" s="52" t="s">
        <v>4454</v>
      </c>
      <c r="D380" s="47" t="s">
        <v>4322</v>
      </c>
      <c r="E380" s="47">
        <v>1</v>
      </c>
      <c r="F380" s="54">
        <f>20/1.13</f>
        <v>17.6991150442478</v>
      </c>
      <c r="G380" s="55">
        <f t="shared" si="28"/>
        <v>17.6991150442478</v>
      </c>
      <c r="H380" s="56"/>
    </row>
    <row r="381" s="34" customFormat="1" outlineLevel="1" spans="1:8">
      <c r="A381" s="47">
        <v>2</v>
      </c>
      <c r="B381" s="75" t="s">
        <v>4464</v>
      </c>
      <c r="C381" s="52" t="s">
        <v>4465</v>
      </c>
      <c r="D381" s="47" t="s">
        <v>4322</v>
      </c>
      <c r="E381" s="47">
        <v>1</v>
      </c>
      <c r="F381" s="54">
        <f>220/1.13</f>
        <v>194.690265486726</v>
      </c>
      <c r="G381" s="55">
        <f t="shared" si="28"/>
        <v>194.690265486726</v>
      </c>
      <c r="H381" s="56"/>
    </row>
    <row r="382" s="34" customFormat="1" outlineLevel="1" spans="1:8">
      <c r="A382" s="47">
        <v>3</v>
      </c>
      <c r="B382" s="75" t="s">
        <v>4466</v>
      </c>
      <c r="C382" s="52" t="s">
        <v>4467</v>
      </c>
      <c r="D382" s="47" t="s">
        <v>4322</v>
      </c>
      <c r="E382" s="47">
        <v>5</v>
      </c>
      <c r="F382" s="54">
        <f>233/1.13</f>
        <v>206.194690265487</v>
      </c>
      <c r="G382" s="55">
        <f t="shared" si="28"/>
        <v>1030.97345132743</v>
      </c>
      <c r="H382" s="56"/>
    </row>
    <row r="383" s="34" customFormat="1" outlineLevel="1" spans="1:8">
      <c r="A383" s="47" t="s">
        <v>4327</v>
      </c>
      <c r="B383" s="57" t="s">
        <v>4328</v>
      </c>
      <c r="C383" s="57"/>
      <c r="D383" s="58"/>
      <c r="E383" s="58"/>
      <c r="F383" s="55"/>
      <c r="G383" s="55">
        <f>SUM(G380:G382)</f>
        <v>1243.36283185841</v>
      </c>
      <c r="H383" s="59"/>
    </row>
    <row r="384" s="34" customFormat="1" outlineLevel="1" spans="1:8">
      <c r="A384" s="47" t="s">
        <v>4329</v>
      </c>
      <c r="B384" s="57" t="s">
        <v>4330</v>
      </c>
      <c r="C384" s="57" t="s">
        <v>4331</v>
      </c>
      <c r="D384" s="58"/>
      <c r="E384" s="58"/>
      <c r="F384" s="55"/>
      <c r="G384" s="54">
        <f>G383*12%</f>
        <v>149.203539823009</v>
      </c>
      <c r="H384" s="61"/>
    </row>
    <row r="385" s="34" customFormat="1" outlineLevel="1" spans="1:8">
      <c r="A385" s="47" t="s">
        <v>4332</v>
      </c>
      <c r="B385" s="57" t="s">
        <v>4333</v>
      </c>
      <c r="C385" s="57" t="s">
        <v>4334</v>
      </c>
      <c r="D385" s="58"/>
      <c r="E385" s="58"/>
      <c r="F385" s="55"/>
      <c r="G385" s="54">
        <f>(G383+G384)*5%</f>
        <v>69.6283185840708</v>
      </c>
      <c r="H385" s="61"/>
    </row>
    <row r="386" s="34" customFormat="1" outlineLevel="1" spans="1:8">
      <c r="A386" s="47" t="s">
        <v>4335</v>
      </c>
      <c r="B386" s="57" t="s">
        <v>4336</v>
      </c>
      <c r="C386" s="57" t="s">
        <v>4337</v>
      </c>
      <c r="D386" s="58"/>
      <c r="E386" s="58"/>
      <c r="F386" s="55"/>
      <c r="G386" s="54">
        <f>(G383+G384+G385)*10%</f>
        <v>146.219469026549</v>
      </c>
      <c r="H386" s="61"/>
    </row>
    <row r="387" s="34" customFormat="1" outlineLevel="1" spans="1:8">
      <c r="A387" s="62" t="s">
        <v>4338</v>
      </c>
      <c r="B387" s="57" t="s">
        <v>4339</v>
      </c>
      <c r="C387" s="57" t="s">
        <v>4340</v>
      </c>
      <c r="D387" s="58"/>
      <c r="E387" s="58">
        <f>1*0.5*4</f>
        <v>2</v>
      </c>
      <c r="F387" s="55">
        <v>205</v>
      </c>
      <c r="G387" s="54">
        <f t="shared" ref="G387:G393" si="29">E387*F387</f>
        <v>410</v>
      </c>
      <c r="H387" s="61" t="s">
        <v>4341</v>
      </c>
    </row>
    <row r="388" s="34" customFormat="1" outlineLevel="1" spans="1:8">
      <c r="A388" s="62" t="s">
        <v>4342</v>
      </c>
      <c r="B388" s="62" t="s">
        <v>4343</v>
      </c>
      <c r="C388" s="64" t="s">
        <v>4344</v>
      </c>
      <c r="D388" s="65"/>
      <c r="E388" s="65"/>
      <c r="F388" s="66"/>
      <c r="G388" s="66">
        <f>G383+G384+G385+G386+G387</f>
        <v>2018.41415929204</v>
      </c>
      <c r="H388" s="67"/>
    </row>
    <row r="389" s="34" customFormat="1" ht="24" spans="1:8">
      <c r="A389" s="74" t="s">
        <v>4470</v>
      </c>
      <c r="B389" s="42" t="s">
        <v>4462</v>
      </c>
      <c r="C389" s="84" t="s">
        <v>4471</v>
      </c>
      <c r="D389" s="41">
        <v>1</v>
      </c>
      <c r="E389" s="44" t="s">
        <v>9</v>
      </c>
      <c r="F389" s="45">
        <f>G399</f>
        <v>1484.94725663717</v>
      </c>
      <c r="G389" s="45">
        <f>D389*F389</f>
        <v>1484.94725663717</v>
      </c>
      <c r="H389" s="46" t="s">
        <v>6</v>
      </c>
    </row>
    <row r="390" s="34" customFormat="1" outlineLevel="1" spans="1:8">
      <c r="A390" s="47" t="s">
        <v>39</v>
      </c>
      <c r="B390" s="47" t="s">
        <v>4317</v>
      </c>
      <c r="C390" s="47" t="s">
        <v>4318</v>
      </c>
      <c r="D390" s="47" t="s">
        <v>3</v>
      </c>
      <c r="E390" s="47" t="s">
        <v>4296</v>
      </c>
      <c r="F390" s="48" t="s">
        <v>4247</v>
      </c>
      <c r="G390" s="49" t="s">
        <v>4319</v>
      </c>
      <c r="H390" s="50" t="s">
        <v>54</v>
      </c>
    </row>
    <row r="391" s="34" customFormat="1" outlineLevel="1" spans="1:8">
      <c r="A391" s="47">
        <v>1</v>
      </c>
      <c r="B391" s="75" t="s">
        <v>4320</v>
      </c>
      <c r="C391" s="52" t="s">
        <v>4454</v>
      </c>
      <c r="D391" s="47" t="s">
        <v>4322</v>
      </c>
      <c r="E391" s="47">
        <v>1</v>
      </c>
      <c r="F391" s="54">
        <f>20/1.13</f>
        <v>17.6991150442478</v>
      </c>
      <c r="G391" s="55">
        <f t="shared" si="29"/>
        <v>17.6991150442478</v>
      </c>
      <c r="H391" s="56"/>
    </row>
    <row r="392" s="34" customFormat="1" outlineLevel="1" spans="1:8">
      <c r="A392" s="47">
        <v>2</v>
      </c>
      <c r="B392" s="75" t="s">
        <v>4464</v>
      </c>
      <c r="C392" s="52" t="s">
        <v>4465</v>
      </c>
      <c r="D392" s="47" t="s">
        <v>4322</v>
      </c>
      <c r="E392" s="47">
        <v>1</v>
      </c>
      <c r="F392" s="54">
        <f>220/1.13</f>
        <v>194.690265486726</v>
      </c>
      <c r="G392" s="55">
        <f t="shared" si="29"/>
        <v>194.690265486726</v>
      </c>
      <c r="H392" s="56"/>
    </row>
    <row r="393" s="34" customFormat="1" outlineLevel="1" spans="1:8">
      <c r="A393" s="47">
        <v>3</v>
      </c>
      <c r="B393" s="75" t="s">
        <v>4466</v>
      </c>
      <c r="C393" s="52" t="s">
        <v>4467</v>
      </c>
      <c r="D393" s="47" t="s">
        <v>4322</v>
      </c>
      <c r="E393" s="47">
        <v>3</v>
      </c>
      <c r="F393" s="54">
        <f>233/1.13</f>
        <v>206.194690265487</v>
      </c>
      <c r="G393" s="55">
        <f t="shared" si="29"/>
        <v>618.58407079646</v>
      </c>
      <c r="H393" s="56"/>
    </row>
    <row r="394" s="34" customFormat="1" outlineLevel="1" spans="1:8">
      <c r="A394" s="47" t="s">
        <v>4327</v>
      </c>
      <c r="B394" s="57" t="s">
        <v>4328</v>
      </c>
      <c r="C394" s="57"/>
      <c r="D394" s="58"/>
      <c r="E394" s="58"/>
      <c r="F394" s="55"/>
      <c r="G394" s="55">
        <f>SUM(G391:G393)</f>
        <v>830.973451327434</v>
      </c>
      <c r="H394" s="59"/>
    </row>
    <row r="395" s="34" customFormat="1" outlineLevel="1" spans="1:8">
      <c r="A395" s="47" t="s">
        <v>4329</v>
      </c>
      <c r="B395" s="57" t="s">
        <v>4330</v>
      </c>
      <c r="C395" s="57" t="s">
        <v>4331</v>
      </c>
      <c r="D395" s="58"/>
      <c r="E395" s="58"/>
      <c r="F395" s="55"/>
      <c r="G395" s="54">
        <f>G394*12%</f>
        <v>99.716814159292</v>
      </c>
      <c r="H395" s="61"/>
    </row>
    <row r="396" s="34" customFormat="1" outlineLevel="1" spans="1:8">
      <c r="A396" s="47" t="s">
        <v>4332</v>
      </c>
      <c r="B396" s="57" t="s">
        <v>4333</v>
      </c>
      <c r="C396" s="57" t="s">
        <v>4334</v>
      </c>
      <c r="D396" s="58"/>
      <c r="E396" s="58"/>
      <c r="F396" s="55"/>
      <c r="G396" s="54">
        <f>(G394+G395)*5%</f>
        <v>46.5345132743363</v>
      </c>
      <c r="H396" s="61"/>
    </row>
    <row r="397" s="34" customFormat="1" outlineLevel="1" spans="1:8">
      <c r="A397" s="47" t="s">
        <v>4335</v>
      </c>
      <c r="B397" s="57" t="s">
        <v>4336</v>
      </c>
      <c r="C397" s="57" t="s">
        <v>4337</v>
      </c>
      <c r="D397" s="58"/>
      <c r="E397" s="58"/>
      <c r="F397" s="55"/>
      <c r="G397" s="54">
        <f>(G394+G395+G396)*10%</f>
        <v>97.7224778761062</v>
      </c>
      <c r="H397" s="61"/>
    </row>
    <row r="398" s="34" customFormat="1" outlineLevel="1" spans="1:8">
      <c r="A398" s="62" t="s">
        <v>4338</v>
      </c>
      <c r="B398" s="57" t="s">
        <v>4339</v>
      </c>
      <c r="C398" s="57" t="s">
        <v>4340</v>
      </c>
      <c r="D398" s="58"/>
      <c r="E398" s="58">
        <f>1*0.5*4</f>
        <v>2</v>
      </c>
      <c r="F398" s="55">
        <v>205</v>
      </c>
      <c r="G398" s="54">
        <f t="shared" ref="G398:G404" si="30">E398*F398</f>
        <v>410</v>
      </c>
      <c r="H398" s="61" t="s">
        <v>4341</v>
      </c>
    </row>
    <row r="399" s="34" customFormat="1" outlineLevel="1" spans="1:8">
      <c r="A399" s="62" t="s">
        <v>4342</v>
      </c>
      <c r="B399" s="62" t="s">
        <v>4343</v>
      </c>
      <c r="C399" s="64" t="s">
        <v>4344</v>
      </c>
      <c r="D399" s="65"/>
      <c r="E399" s="65"/>
      <c r="F399" s="66"/>
      <c r="G399" s="66">
        <f>G394+G395+G396+G397+G398</f>
        <v>1484.94725663717</v>
      </c>
      <c r="H399" s="67"/>
    </row>
    <row r="400" s="34" customFormat="1" ht="24" spans="1:8">
      <c r="A400" s="74" t="s">
        <v>4472</v>
      </c>
      <c r="B400" s="42" t="s">
        <v>4462</v>
      </c>
      <c r="C400" s="84" t="s">
        <v>4473</v>
      </c>
      <c r="D400" s="41">
        <v>3</v>
      </c>
      <c r="E400" s="44" t="s">
        <v>9</v>
      </c>
      <c r="F400" s="45">
        <f>G410</f>
        <v>1218.21380530973</v>
      </c>
      <c r="G400" s="45">
        <f>D400*F400</f>
        <v>3654.6414159292</v>
      </c>
      <c r="H400" s="46" t="s">
        <v>6</v>
      </c>
    </row>
    <row r="401" s="34" customFormat="1" outlineLevel="1" spans="1:8">
      <c r="A401" s="47" t="s">
        <v>39</v>
      </c>
      <c r="B401" s="47" t="s">
        <v>4317</v>
      </c>
      <c r="C401" s="47" t="s">
        <v>4318</v>
      </c>
      <c r="D401" s="47" t="s">
        <v>3</v>
      </c>
      <c r="E401" s="47" t="s">
        <v>4296</v>
      </c>
      <c r="F401" s="48" t="s">
        <v>4247</v>
      </c>
      <c r="G401" s="49" t="s">
        <v>4319</v>
      </c>
      <c r="H401" s="50" t="s">
        <v>54</v>
      </c>
    </row>
    <row r="402" s="34" customFormat="1" outlineLevel="1" spans="1:8">
      <c r="A402" s="47">
        <v>1</v>
      </c>
      <c r="B402" s="75" t="s">
        <v>4320</v>
      </c>
      <c r="C402" s="52" t="s">
        <v>4454</v>
      </c>
      <c r="D402" s="47" t="s">
        <v>4322</v>
      </c>
      <c r="E402" s="47">
        <v>1</v>
      </c>
      <c r="F402" s="54">
        <f>20/1.13</f>
        <v>17.6991150442478</v>
      </c>
      <c r="G402" s="55">
        <f t="shared" si="30"/>
        <v>17.6991150442478</v>
      </c>
      <c r="H402" s="56"/>
    </row>
    <row r="403" s="34" customFormat="1" outlineLevel="1" spans="1:8">
      <c r="A403" s="47">
        <v>2</v>
      </c>
      <c r="B403" s="75" t="s">
        <v>4464</v>
      </c>
      <c r="C403" s="52" t="s">
        <v>4465</v>
      </c>
      <c r="D403" s="47" t="s">
        <v>4322</v>
      </c>
      <c r="E403" s="47">
        <v>1</v>
      </c>
      <c r="F403" s="54">
        <f>220/1.13</f>
        <v>194.690265486726</v>
      </c>
      <c r="G403" s="55">
        <f t="shared" si="30"/>
        <v>194.690265486726</v>
      </c>
      <c r="H403" s="56"/>
    </row>
    <row r="404" s="34" customFormat="1" outlineLevel="1" spans="1:8">
      <c r="A404" s="47">
        <v>3</v>
      </c>
      <c r="B404" s="75" t="s">
        <v>4466</v>
      </c>
      <c r="C404" s="52" t="s">
        <v>4467</v>
      </c>
      <c r="D404" s="47" t="s">
        <v>4322</v>
      </c>
      <c r="E404" s="47">
        <v>2</v>
      </c>
      <c r="F404" s="54">
        <f>233/1.13</f>
        <v>206.194690265487</v>
      </c>
      <c r="G404" s="55">
        <f t="shared" si="30"/>
        <v>412.389380530973</v>
      </c>
      <c r="H404" s="56"/>
    </row>
    <row r="405" s="34" customFormat="1" outlineLevel="1" spans="1:8">
      <c r="A405" s="47" t="s">
        <v>4327</v>
      </c>
      <c r="B405" s="57" t="s">
        <v>4328</v>
      </c>
      <c r="C405" s="57"/>
      <c r="D405" s="58"/>
      <c r="E405" s="58"/>
      <c r="F405" s="55"/>
      <c r="G405" s="55">
        <f>SUM(G402:G404)</f>
        <v>624.778761061947</v>
      </c>
      <c r="H405" s="59"/>
    </row>
    <row r="406" s="34" customFormat="1" outlineLevel="1" spans="1:8">
      <c r="A406" s="47" t="s">
        <v>4329</v>
      </c>
      <c r="B406" s="57" t="s">
        <v>4330</v>
      </c>
      <c r="C406" s="57" t="s">
        <v>4331</v>
      </c>
      <c r="D406" s="58"/>
      <c r="E406" s="58"/>
      <c r="F406" s="55"/>
      <c r="G406" s="54">
        <f>G405*12%</f>
        <v>74.9734513274336</v>
      </c>
      <c r="H406" s="61"/>
    </row>
    <row r="407" s="34" customFormat="1" outlineLevel="1" spans="1:8">
      <c r="A407" s="47" t="s">
        <v>4332</v>
      </c>
      <c r="B407" s="57" t="s">
        <v>4333</v>
      </c>
      <c r="C407" s="57" t="s">
        <v>4334</v>
      </c>
      <c r="D407" s="58"/>
      <c r="E407" s="58"/>
      <c r="F407" s="55"/>
      <c r="G407" s="54">
        <f>(G405+G406)*5%</f>
        <v>34.987610619469</v>
      </c>
      <c r="H407" s="61"/>
    </row>
    <row r="408" s="34" customFormat="1" outlineLevel="1" spans="1:8">
      <c r="A408" s="47" t="s">
        <v>4335</v>
      </c>
      <c r="B408" s="57" t="s">
        <v>4336</v>
      </c>
      <c r="C408" s="57" t="s">
        <v>4337</v>
      </c>
      <c r="D408" s="58"/>
      <c r="E408" s="58"/>
      <c r="F408" s="55"/>
      <c r="G408" s="54">
        <f>(G405+G406+G407)*10%</f>
        <v>73.473982300885</v>
      </c>
      <c r="H408" s="61"/>
    </row>
    <row r="409" s="34" customFormat="1" outlineLevel="1" spans="1:8">
      <c r="A409" s="62" t="s">
        <v>4338</v>
      </c>
      <c r="B409" s="57" t="s">
        <v>4339</v>
      </c>
      <c r="C409" s="57" t="s">
        <v>4340</v>
      </c>
      <c r="D409" s="58"/>
      <c r="E409" s="58">
        <f>1*0.5*4</f>
        <v>2</v>
      </c>
      <c r="F409" s="55">
        <v>205</v>
      </c>
      <c r="G409" s="54">
        <f t="shared" ref="G409:G418" si="31">E409*F409</f>
        <v>410</v>
      </c>
      <c r="H409" s="61" t="s">
        <v>4341</v>
      </c>
    </row>
    <row r="410" s="34" customFormat="1" outlineLevel="1" spans="1:8">
      <c r="A410" s="62" t="s">
        <v>4342</v>
      </c>
      <c r="B410" s="62" t="s">
        <v>4343</v>
      </c>
      <c r="C410" s="64" t="s">
        <v>4344</v>
      </c>
      <c r="D410" s="65"/>
      <c r="E410" s="65"/>
      <c r="F410" s="66"/>
      <c r="G410" s="66">
        <f>G405+G406+G407+G408+G409</f>
        <v>1218.21380530973</v>
      </c>
      <c r="H410" s="67"/>
    </row>
    <row r="411" s="34" customFormat="1" ht="24" spans="1:8">
      <c r="A411" s="74" t="s">
        <v>4474</v>
      </c>
      <c r="B411" s="42" t="s">
        <v>4315</v>
      </c>
      <c r="C411" s="43" t="s">
        <v>4475</v>
      </c>
      <c r="D411" s="41">
        <v>1</v>
      </c>
      <c r="E411" s="44" t="s">
        <v>9</v>
      </c>
      <c r="F411" s="45">
        <f>G424</f>
        <v>14543.3012106195</v>
      </c>
      <c r="G411" s="45">
        <f>D411*F411</f>
        <v>14543.3012106195</v>
      </c>
      <c r="H411" s="46" t="s">
        <v>6</v>
      </c>
    </row>
    <row r="412" s="34" customFormat="1" outlineLevel="1" spans="1:8">
      <c r="A412" s="47" t="s">
        <v>39</v>
      </c>
      <c r="B412" s="47" t="s">
        <v>4317</v>
      </c>
      <c r="C412" s="47" t="s">
        <v>4318</v>
      </c>
      <c r="D412" s="47" t="s">
        <v>3</v>
      </c>
      <c r="E412" s="47" t="s">
        <v>4296</v>
      </c>
      <c r="F412" s="48" t="s">
        <v>4247</v>
      </c>
      <c r="G412" s="49" t="s">
        <v>4319</v>
      </c>
      <c r="H412" s="50" t="s">
        <v>54</v>
      </c>
    </row>
    <row r="413" s="34" customFormat="1" ht="24" outlineLevel="1" spans="1:8">
      <c r="A413" s="47">
        <v>1</v>
      </c>
      <c r="B413" s="75" t="s">
        <v>4347</v>
      </c>
      <c r="C413" s="52" t="s">
        <v>4476</v>
      </c>
      <c r="D413" s="47" t="s">
        <v>4322</v>
      </c>
      <c r="E413" s="47">
        <v>1</v>
      </c>
      <c r="F413" s="54">
        <f>5122.88/1.13</f>
        <v>4533.52212389381</v>
      </c>
      <c r="G413" s="55">
        <f t="shared" si="31"/>
        <v>4533.52212389381</v>
      </c>
      <c r="H413" s="56" t="s">
        <v>4312</v>
      </c>
    </row>
    <row r="414" s="34" customFormat="1" outlineLevel="1" spans="1:8">
      <c r="A414" s="47">
        <v>2</v>
      </c>
      <c r="B414" s="75" t="s">
        <v>4320</v>
      </c>
      <c r="C414" s="52" t="s">
        <v>4477</v>
      </c>
      <c r="D414" s="47" t="s">
        <v>4322</v>
      </c>
      <c r="E414" s="47">
        <v>2</v>
      </c>
      <c r="F414" s="54">
        <f>1699/1.13</f>
        <v>1503.53982300885</v>
      </c>
      <c r="G414" s="55">
        <f t="shared" si="31"/>
        <v>3007.0796460177</v>
      </c>
      <c r="H414" s="56" t="s">
        <v>4312</v>
      </c>
    </row>
    <row r="415" s="34" customFormat="1" outlineLevel="1" spans="1:8">
      <c r="A415" s="47">
        <v>3</v>
      </c>
      <c r="B415" s="75" t="s">
        <v>4320</v>
      </c>
      <c r="C415" s="52" t="s">
        <v>4366</v>
      </c>
      <c r="D415" s="47" t="s">
        <v>4322</v>
      </c>
      <c r="E415" s="47">
        <v>2</v>
      </c>
      <c r="F415" s="76">
        <f>150/1.13</f>
        <v>132.743362831858</v>
      </c>
      <c r="G415" s="55">
        <f t="shared" si="31"/>
        <v>265.486725663717</v>
      </c>
      <c r="H415" s="56" t="s">
        <v>4312</v>
      </c>
    </row>
    <row r="416" s="34" customFormat="1" outlineLevel="1" spans="1:8">
      <c r="A416" s="47">
        <v>4</v>
      </c>
      <c r="B416" s="75" t="s">
        <v>4320</v>
      </c>
      <c r="C416" s="52" t="s">
        <v>4478</v>
      </c>
      <c r="D416" s="47" t="s">
        <v>4322</v>
      </c>
      <c r="E416" s="47">
        <v>5</v>
      </c>
      <c r="F416" s="54">
        <f>587/1.13</f>
        <v>519.469026548673</v>
      </c>
      <c r="G416" s="55">
        <f t="shared" si="31"/>
        <v>2597.34513274336</v>
      </c>
      <c r="H416" s="56" t="s">
        <v>4312</v>
      </c>
    </row>
    <row r="417" s="34" customFormat="1" outlineLevel="1" spans="1:8">
      <c r="A417" s="47">
        <v>5</v>
      </c>
      <c r="B417" s="75" t="s">
        <v>4320</v>
      </c>
      <c r="C417" s="52" t="s">
        <v>4370</v>
      </c>
      <c r="D417" s="47" t="s">
        <v>4322</v>
      </c>
      <c r="E417" s="47">
        <v>1</v>
      </c>
      <c r="F417" s="76">
        <f>150/1.13</f>
        <v>132.743362831858</v>
      </c>
      <c r="G417" s="55">
        <f t="shared" si="31"/>
        <v>132.743362831858</v>
      </c>
      <c r="H417" s="56" t="s">
        <v>4312</v>
      </c>
    </row>
    <row r="418" s="34" customFormat="1" outlineLevel="1" spans="1:8">
      <c r="A418" s="47">
        <v>6</v>
      </c>
      <c r="B418" s="75" t="s">
        <v>4325</v>
      </c>
      <c r="C418" s="52" t="s">
        <v>4371</v>
      </c>
      <c r="D418" s="47" t="s">
        <v>4322</v>
      </c>
      <c r="E418" s="47">
        <v>1</v>
      </c>
      <c r="F418" s="76">
        <f>440/1.13</f>
        <v>389.380530973451</v>
      </c>
      <c r="G418" s="55">
        <f t="shared" si="31"/>
        <v>389.380530973451</v>
      </c>
      <c r="H418" s="56" t="s">
        <v>4312</v>
      </c>
    </row>
    <row r="419" s="34" customFormat="1" outlineLevel="1" spans="1:8">
      <c r="A419" s="47" t="s">
        <v>4327</v>
      </c>
      <c r="B419" s="57" t="s">
        <v>4328</v>
      </c>
      <c r="C419" s="57"/>
      <c r="D419" s="58"/>
      <c r="E419" s="58"/>
      <c r="F419" s="55"/>
      <c r="G419" s="55">
        <f>SUM(G413:G418)</f>
        <v>10925.5575221239</v>
      </c>
      <c r="H419" s="59"/>
    </row>
    <row r="420" s="34" customFormat="1" outlineLevel="1" spans="1:8">
      <c r="A420" s="47" t="s">
        <v>4329</v>
      </c>
      <c r="B420" s="57" t="s">
        <v>4330</v>
      </c>
      <c r="C420" s="57" t="s">
        <v>4331</v>
      </c>
      <c r="D420" s="58"/>
      <c r="E420" s="58"/>
      <c r="F420" s="55"/>
      <c r="G420" s="54">
        <f>G419*12%</f>
        <v>1311.06690265487</v>
      </c>
      <c r="H420" s="61"/>
    </row>
    <row r="421" s="34" customFormat="1" outlineLevel="1" spans="1:8">
      <c r="A421" s="47" t="s">
        <v>4332</v>
      </c>
      <c r="B421" s="57" t="s">
        <v>4333</v>
      </c>
      <c r="C421" s="57" t="s">
        <v>4334</v>
      </c>
      <c r="D421" s="58"/>
      <c r="E421" s="58"/>
      <c r="F421" s="55"/>
      <c r="G421" s="54">
        <f>(G419+G420)*5%</f>
        <v>611.831221238938</v>
      </c>
      <c r="H421" s="61"/>
    </row>
    <row r="422" s="34" customFormat="1" outlineLevel="1" spans="1:8">
      <c r="A422" s="47" t="s">
        <v>4335</v>
      </c>
      <c r="B422" s="57" t="s">
        <v>4336</v>
      </c>
      <c r="C422" s="57" t="s">
        <v>4337</v>
      </c>
      <c r="D422" s="58"/>
      <c r="E422" s="58"/>
      <c r="F422" s="55"/>
      <c r="G422" s="54">
        <f>(G419+G420+G421)*10%</f>
        <v>1284.84556460177</v>
      </c>
      <c r="H422" s="61"/>
    </row>
    <row r="423" s="34" customFormat="1" outlineLevel="1" spans="1:8">
      <c r="A423" s="62" t="s">
        <v>4338</v>
      </c>
      <c r="B423" s="57" t="s">
        <v>4339</v>
      </c>
      <c r="C423" s="57" t="s">
        <v>4340</v>
      </c>
      <c r="D423" s="58"/>
      <c r="E423" s="58">
        <f>1*0.5*4</f>
        <v>2</v>
      </c>
      <c r="F423" s="55">
        <v>205</v>
      </c>
      <c r="G423" s="54">
        <f t="shared" ref="G423:G429" si="32">E423*F423</f>
        <v>410</v>
      </c>
      <c r="H423" s="61" t="s">
        <v>4341</v>
      </c>
    </row>
    <row r="424" s="34" customFormat="1" outlineLevel="1" spans="1:8">
      <c r="A424" s="62" t="s">
        <v>4342</v>
      </c>
      <c r="B424" s="62" t="s">
        <v>4343</v>
      </c>
      <c r="C424" s="64" t="s">
        <v>4344</v>
      </c>
      <c r="D424" s="65"/>
      <c r="E424" s="65"/>
      <c r="F424" s="66"/>
      <c r="G424" s="66">
        <f>G419+G420+G421+G422+G423</f>
        <v>14543.3012106195</v>
      </c>
      <c r="H424" s="67"/>
    </row>
    <row r="425" s="34" customFormat="1" ht="24" spans="1:8">
      <c r="A425" s="74" t="s">
        <v>4479</v>
      </c>
      <c r="B425" s="42" t="s">
        <v>4315</v>
      </c>
      <c r="C425" s="43" t="s">
        <v>4480</v>
      </c>
      <c r="D425" s="41">
        <v>1</v>
      </c>
      <c r="E425" s="44" t="s">
        <v>9</v>
      </c>
      <c r="F425" s="45">
        <f>G435</f>
        <v>4808.52287483186</v>
      </c>
      <c r="G425" s="45">
        <f>D425*F425</f>
        <v>4808.52287483186</v>
      </c>
      <c r="H425" s="46" t="s">
        <v>6</v>
      </c>
    </row>
    <row r="426" s="34" customFormat="1" outlineLevel="1" spans="1:8">
      <c r="A426" s="47" t="s">
        <v>39</v>
      </c>
      <c r="B426" s="47" t="s">
        <v>4317</v>
      </c>
      <c r="C426" s="47" t="s">
        <v>4318</v>
      </c>
      <c r="D426" s="47" t="s">
        <v>3</v>
      </c>
      <c r="E426" s="47" t="s">
        <v>4296</v>
      </c>
      <c r="F426" s="48" t="s">
        <v>4247</v>
      </c>
      <c r="G426" s="49" t="s">
        <v>4319</v>
      </c>
      <c r="H426" s="50" t="s">
        <v>54</v>
      </c>
    </row>
    <row r="427" s="34" customFormat="1" outlineLevel="1" spans="1:8">
      <c r="A427" s="47">
        <v>1</v>
      </c>
      <c r="B427" s="75" t="s">
        <v>4320</v>
      </c>
      <c r="C427" s="52" t="s">
        <v>4481</v>
      </c>
      <c r="D427" s="47" t="s">
        <v>4322</v>
      </c>
      <c r="E427" s="47">
        <v>1</v>
      </c>
      <c r="F427" s="54">
        <f>1273/1.13</f>
        <v>1126.54867256637</v>
      </c>
      <c r="G427" s="55">
        <f t="shared" si="32"/>
        <v>1126.54867256637</v>
      </c>
      <c r="H427" s="56" t="s">
        <v>4312</v>
      </c>
    </row>
    <row r="428" s="34" customFormat="1" outlineLevel="1" spans="1:8">
      <c r="A428" s="47">
        <v>2</v>
      </c>
      <c r="B428" s="51" t="s">
        <v>4349</v>
      </c>
      <c r="C428" s="52" t="s">
        <v>4482</v>
      </c>
      <c r="D428" s="47" t="s">
        <v>4322</v>
      </c>
      <c r="E428" s="47">
        <v>9</v>
      </c>
      <c r="F428" s="54">
        <v>102.63</v>
      </c>
      <c r="G428" s="55">
        <f t="shared" si="32"/>
        <v>923.67</v>
      </c>
      <c r="H428" s="56" t="s">
        <v>4312</v>
      </c>
    </row>
    <row r="429" s="34" customFormat="1" outlineLevel="1" spans="1:8">
      <c r="A429" s="47">
        <v>3</v>
      </c>
      <c r="B429" s="75" t="s">
        <v>4483</v>
      </c>
      <c r="C429" s="52" t="s">
        <v>4484</v>
      </c>
      <c r="D429" s="47" t="s">
        <v>4322</v>
      </c>
      <c r="E429" s="47">
        <v>9</v>
      </c>
      <c r="F429" s="54">
        <v>150</v>
      </c>
      <c r="G429" s="55">
        <f t="shared" si="32"/>
        <v>1350</v>
      </c>
      <c r="H429" s="56" t="s">
        <v>4312</v>
      </c>
    </row>
    <row r="430" s="34" customFormat="1" outlineLevel="1" spans="1:8">
      <c r="A430" s="47" t="s">
        <v>4327</v>
      </c>
      <c r="B430" s="57" t="s">
        <v>4328</v>
      </c>
      <c r="C430" s="57"/>
      <c r="D430" s="58"/>
      <c r="E430" s="58"/>
      <c r="F430" s="55"/>
      <c r="G430" s="55">
        <f>SUM(G427:G429)</f>
        <v>3400.21867256637</v>
      </c>
      <c r="H430" s="59"/>
    </row>
    <row r="431" s="34" customFormat="1" outlineLevel="1" spans="1:8">
      <c r="A431" s="47" t="s">
        <v>4329</v>
      </c>
      <c r="B431" s="57" t="s">
        <v>4330</v>
      </c>
      <c r="C431" s="57" t="s">
        <v>4331</v>
      </c>
      <c r="D431" s="58"/>
      <c r="E431" s="58"/>
      <c r="F431" s="55"/>
      <c r="G431" s="54">
        <f>G430*12%</f>
        <v>408.026240707965</v>
      </c>
      <c r="H431" s="61"/>
    </row>
    <row r="432" s="34" customFormat="1" outlineLevel="1" spans="1:8">
      <c r="A432" s="47" t="s">
        <v>4332</v>
      </c>
      <c r="B432" s="57" t="s">
        <v>4333</v>
      </c>
      <c r="C432" s="57" t="s">
        <v>4334</v>
      </c>
      <c r="D432" s="58"/>
      <c r="E432" s="58"/>
      <c r="F432" s="55"/>
      <c r="G432" s="54">
        <f>(G430+G431)*5%</f>
        <v>190.412245663717</v>
      </c>
      <c r="H432" s="61"/>
    </row>
    <row r="433" s="34" customFormat="1" outlineLevel="1" spans="1:8">
      <c r="A433" s="47" t="s">
        <v>4335</v>
      </c>
      <c r="B433" s="57" t="s">
        <v>4336</v>
      </c>
      <c r="C433" s="57" t="s">
        <v>4337</v>
      </c>
      <c r="D433" s="58"/>
      <c r="E433" s="58"/>
      <c r="F433" s="55"/>
      <c r="G433" s="54">
        <f>(G430+G431+G432)*10%</f>
        <v>399.865715893805</v>
      </c>
      <c r="H433" s="61"/>
    </row>
    <row r="434" s="34" customFormat="1" outlineLevel="1" spans="1:8">
      <c r="A434" s="62" t="s">
        <v>4338</v>
      </c>
      <c r="B434" s="57" t="s">
        <v>4339</v>
      </c>
      <c r="C434" s="57" t="s">
        <v>4340</v>
      </c>
      <c r="D434" s="58"/>
      <c r="E434" s="58">
        <f>1*0.5*4</f>
        <v>2</v>
      </c>
      <c r="F434" s="55">
        <v>205</v>
      </c>
      <c r="G434" s="54">
        <f t="shared" ref="G434:G440" si="33">E434*F434</f>
        <v>410</v>
      </c>
      <c r="H434" s="61" t="s">
        <v>4341</v>
      </c>
    </row>
    <row r="435" s="34" customFormat="1" outlineLevel="1" spans="1:8">
      <c r="A435" s="62" t="s">
        <v>4342</v>
      </c>
      <c r="B435" s="62" t="s">
        <v>4343</v>
      </c>
      <c r="C435" s="64" t="s">
        <v>4344</v>
      </c>
      <c r="D435" s="65"/>
      <c r="E435" s="65"/>
      <c r="F435" s="66"/>
      <c r="G435" s="66">
        <f>G430+G431+G432+G433+G434</f>
        <v>4808.52287483186</v>
      </c>
      <c r="H435" s="67"/>
    </row>
    <row r="436" s="34" customFormat="1" ht="24" spans="1:8">
      <c r="A436" s="74" t="s">
        <v>4485</v>
      </c>
      <c r="B436" s="42" t="s">
        <v>4315</v>
      </c>
      <c r="C436" s="43" t="s">
        <v>4486</v>
      </c>
      <c r="D436" s="41">
        <v>3</v>
      </c>
      <c r="E436" s="44" t="s">
        <v>9</v>
      </c>
      <c r="F436" s="45">
        <f>G446</f>
        <v>11671.3684028319</v>
      </c>
      <c r="G436" s="45">
        <f>D436*F436</f>
        <v>35014.1052084956</v>
      </c>
      <c r="H436" s="46" t="s">
        <v>6</v>
      </c>
    </row>
    <row r="437" s="34" customFormat="1" outlineLevel="1" spans="1:8">
      <c r="A437" s="47" t="s">
        <v>39</v>
      </c>
      <c r="B437" s="47" t="s">
        <v>4317</v>
      </c>
      <c r="C437" s="47" t="s">
        <v>4318</v>
      </c>
      <c r="D437" s="47" t="s">
        <v>3</v>
      </c>
      <c r="E437" s="47" t="s">
        <v>4296</v>
      </c>
      <c r="F437" s="48" t="s">
        <v>4247</v>
      </c>
      <c r="G437" s="49" t="s">
        <v>4319</v>
      </c>
      <c r="H437" s="50" t="s">
        <v>54</v>
      </c>
    </row>
    <row r="438" s="34" customFormat="1" outlineLevel="1" spans="1:8">
      <c r="A438" s="47">
        <v>1</v>
      </c>
      <c r="B438" s="75" t="s">
        <v>4320</v>
      </c>
      <c r="C438" s="52" t="s">
        <v>4487</v>
      </c>
      <c r="D438" s="47" t="s">
        <v>4322</v>
      </c>
      <c r="E438" s="47">
        <v>1</v>
      </c>
      <c r="F438" s="54">
        <f>1273/1.13</f>
        <v>1126.54867256637</v>
      </c>
      <c r="G438" s="55">
        <f t="shared" si="33"/>
        <v>1126.54867256637</v>
      </c>
      <c r="H438" s="56" t="s">
        <v>4312</v>
      </c>
    </row>
    <row r="439" s="34" customFormat="1" outlineLevel="1" spans="1:8">
      <c r="A439" s="47">
        <v>2</v>
      </c>
      <c r="B439" s="51" t="s">
        <v>4349</v>
      </c>
      <c r="C439" s="52" t="s">
        <v>4482</v>
      </c>
      <c r="D439" s="47" t="s">
        <v>4322</v>
      </c>
      <c r="E439" s="47">
        <v>30</v>
      </c>
      <c r="F439" s="54">
        <v>102.63</v>
      </c>
      <c r="G439" s="55">
        <f t="shared" si="33"/>
        <v>3078.9</v>
      </c>
      <c r="H439" s="56" t="s">
        <v>4312</v>
      </c>
    </row>
    <row r="440" s="34" customFormat="1" outlineLevel="1" spans="1:8">
      <c r="A440" s="47">
        <v>3</v>
      </c>
      <c r="B440" s="75" t="s">
        <v>4483</v>
      </c>
      <c r="C440" s="52" t="s">
        <v>4484</v>
      </c>
      <c r="D440" s="47" t="s">
        <v>4322</v>
      </c>
      <c r="E440" s="47">
        <v>30</v>
      </c>
      <c r="F440" s="54">
        <v>150</v>
      </c>
      <c r="G440" s="55">
        <f t="shared" si="33"/>
        <v>4500</v>
      </c>
      <c r="H440" s="56" t="s">
        <v>4312</v>
      </c>
    </row>
    <row r="441" s="34" customFormat="1" outlineLevel="1" spans="1:8">
      <c r="A441" s="47" t="s">
        <v>4327</v>
      </c>
      <c r="B441" s="57" t="s">
        <v>4328</v>
      </c>
      <c r="C441" s="57"/>
      <c r="D441" s="58"/>
      <c r="E441" s="58"/>
      <c r="F441" s="55"/>
      <c r="G441" s="55">
        <f>SUM(G438:G440)</f>
        <v>8705.44867256637</v>
      </c>
      <c r="H441" s="59"/>
    </row>
    <row r="442" s="34" customFormat="1" outlineLevel="1" spans="1:8">
      <c r="A442" s="47" t="s">
        <v>4329</v>
      </c>
      <c r="B442" s="57" t="s">
        <v>4330</v>
      </c>
      <c r="C442" s="57" t="s">
        <v>4331</v>
      </c>
      <c r="D442" s="58"/>
      <c r="E442" s="58"/>
      <c r="F442" s="55"/>
      <c r="G442" s="54">
        <f>G441*12%</f>
        <v>1044.65384070796</v>
      </c>
      <c r="H442" s="61"/>
    </row>
    <row r="443" s="34" customFormat="1" outlineLevel="1" spans="1:8">
      <c r="A443" s="47" t="s">
        <v>4332</v>
      </c>
      <c r="B443" s="57" t="s">
        <v>4333</v>
      </c>
      <c r="C443" s="57" t="s">
        <v>4334</v>
      </c>
      <c r="D443" s="58"/>
      <c r="E443" s="58"/>
      <c r="F443" s="55"/>
      <c r="G443" s="54">
        <f>(G441+G442)*5%</f>
        <v>487.505125663717</v>
      </c>
      <c r="H443" s="61"/>
    </row>
    <row r="444" s="34" customFormat="1" outlineLevel="1" spans="1:8">
      <c r="A444" s="47" t="s">
        <v>4335</v>
      </c>
      <c r="B444" s="57" t="s">
        <v>4336</v>
      </c>
      <c r="C444" s="57" t="s">
        <v>4337</v>
      </c>
      <c r="D444" s="58"/>
      <c r="E444" s="58"/>
      <c r="F444" s="55"/>
      <c r="G444" s="54">
        <f>(G441+G442+G443)*10%</f>
        <v>1023.76076389381</v>
      </c>
      <c r="H444" s="61"/>
    </row>
    <row r="445" s="34" customFormat="1" outlineLevel="1" spans="1:8">
      <c r="A445" s="62" t="s">
        <v>4338</v>
      </c>
      <c r="B445" s="57" t="s">
        <v>4339</v>
      </c>
      <c r="C445" s="57" t="s">
        <v>4340</v>
      </c>
      <c r="D445" s="58"/>
      <c r="E445" s="58">
        <f>1*0.5*4</f>
        <v>2</v>
      </c>
      <c r="F445" s="55">
        <v>205</v>
      </c>
      <c r="G445" s="54">
        <f t="shared" ref="G445:G452" si="34">E445*F445</f>
        <v>410</v>
      </c>
      <c r="H445" s="61" t="s">
        <v>4341</v>
      </c>
    </row>
    <row r="446" s="34" customFormat="1" outlineLevel="1" spans="1:8">
      <c r="A446" s="62" t="s">
        <v>4342</v>
      </c>
      <c r="B446" s="62" t="s">
        <v>4343</v>
      </c>
      <c r="C446" s="64" t="s">
        <v>4344</v>
      </c>
      <c r="D446" s="65"/>
      <c r="E446" s="65"/>
      <c r="F446" s="66"/>
      <c r="G446" s="66">
        <f>G441+G442+G443+G444+G445</f>
        <v>11671.3684028319</v>
      </c>
      <c r="H446" s="67"/>
    </row>
    <row r="447" s="34" customFormat="1" ht="24" spans="1:8">
      <c r="A447" s="74" t="s">
        <v>4488</v>
      </c>
      <c r="B447" s="42" t="s">
        <v>4315</v>
      </c>
      <c r="C447" s="43" t="s">
        <v>4489</v>
      </c>
      <c r="D447" s="41">
        <v>1</v>
      </c>
      <c r="E447" s="44" t="s">
        <v>9</v>
      </c>
      <c r="F447" s="45">
        <f>G458</f>
        <v>3230.65026548673</v>
      </c>
      <c r="G447" s="45">
        <f>D447*F447</f>
        <v>3230.65026548673</v>
      </c>
      <c r="H447" s="46" t="s">
        <v>6</v>
      </c>
    </row>
    <row r="448" s="34" customFormat="1" outlineLevel="1" spans="1:8">
      <c r="A448" s="47" t="s">
        <v>39</v>
      </c>
      <c r="B448" s="47" t="s">
        <v>4317</v>
      </c>
      <c r="C448" s="47" t="s">
        <v>4318</v>
      </c>
      <c r="D448" s="47" t="s">
        <v>3</v>
      </c>
      <c r="E448" s="47" t="s">
        <v>4296</v>
      </c>
      <c r="F448" s="48" t="s">
        <v>4247</v>
      </c>
      <c r="G448" s="49" t="s">
        <v>4319</v>
      </c>
      <c r="H448" s="50" t="s">
        <v>54</v>
      </c>
    </row>
    <row r="449" s="34" customFormat="1" outlineLevel="1" spans="1:8">
      <c r="A449" s="47">
        <v>1</v>
      </c>
      <c r="B449" s="75" t="s">
        <v>4320</v>
      </c>
      <c r="C449" s="52" t="s">
        <v>4437</v>
      </c>
      <c r="D449" s="47" t="s">
        <v>4322</v>
      </c>
      <c r="E449" s="47">
        <v>1</v>
      </c>
      <c r="F449" s="54">
        <f>1273/1.13</f>
        <v>1126.54867256637</v>
      </c>
      <c r="G449" s="55">
        <f t="shared" si="34"/>
        <v>1126.54867256637</v>
      </c>
      <c r="H449" s="56" t="s">
        <v>4312</v>
      </c>
    </row>
    <row r="450" s="34" customFormat="1" outlineLevel="1" spans="1:8">
      <c r="A450" s="47">
        <v>2</v>
      </c>
      <c r="B450" s="75" t="s">
        <v>4320</v>
      </c>
      <c r="C450" s="52" t="s">
        <v>4490</v>
      </c>
      <c r="D450" s="47" t="s">
        <v>4322</v>
      </c>
      <c r="E450" s="47">
        <v>6</v>
      </c>
      <c r="F450" s="54">
        <f>130/1.13</f>
        <v>115.044247787611</v>
      </c>
      <c r="G450" s="55">
        <f t="shared" si="34"/>
        <v>690.265486725664</v>
      </c>
      <c r="H450" s="56"/>
    </row>
    <row r="451" s="34" customFormat="1" outlineLevel="1" spans="1:8">
      <c r="A451" s="47">
        <v>3</v>
      </c>
      <c r="B451" s="75" t="s">
        <v>4320</v>
      </c>
      <c r="C451" s="52" t="s">
        <v>4370</v>
      </c>
      <c r="D451" s="47" t="s">
        <v>4322</v>
      </c>
      <c r="E451" s="47">
        <v>1</v>
      </c>
      <c r="F451" s="76">
        <f>150/1.13</f>
        <v>132.743362831858</v>
      </c>
      <c r="G451" s="55">
        <f t="shared" si="34"/>
        <v>132.743362831858</v>
      </c>
      <c r="H451" s="56"/>
    </row>
    <row r="452" s="34" customFormat="1" outlineLevel="1" spans="1:8">
      <c r="A452" s="47">
        <v>4</v>
      </c>
      <c r="B452" s="75" t="s">
        <v>4325</v>
      </c>
      <c r="C452" s="52" t="s">
        <v>4371</v>
      </c>
      <c r="D452" s="47" t="s">
        <v>4322</v>
      </c>
      <c r="E452" s="47">
        <v>1</v>
      </c>
      <c r="F452" s="76">
        <f>440/1.13</f>
        <v>389.380530973451</v>
      </c>
      <c r="G452" s="55">
        <f t="shared" si="34"/>
        <v>389.380530973451</v>
      </c>
      <c r="H452" s="56"/>
    </row>
    <row r="453" s="34" customFormat="1" outlineLevel="1" spans="1:8">
      <c r="A453" s="47" t="s">
        <v>4327</v>
      </c>
      <c r="B453" s="57" t="s">
        <v>4328</v>
      </c>
      <c r="C453" s="57"/>
      <c r="D453" s="58"/>
      <c r="E453" s="58"/>
      <c r="F453" s="55"/>
      <c r="G453" s="55">
        <f>SUM(G449:G452)</f>
        <v>2338.93805309735</v>
      </c>
      <c r="H453" s="59"/>
    </row>
    <row r="454" s="34" customFormat="1" outlineLevel="1" spans="1:8">
      <c r="A454" s="47" t="s">
        <v>4329</v>
      </c>
      <c r="B454" s="57" t="s">
        <v>4330</v>
      </c>
      <c r="C454" s="57" t="s">
        <v>4331</v>
      </c>
      <c r="D454" s="58"/>
      <c r="E454" s="58"/>
      <c r="F454" s="55"/>
      <c r="G454" s="54">
        <f>G453*12%</f>
        <v>280.672566371681</v>
      </c>
      <c r="H454" s="61"/>
    </row>
    <row r="455" s="34" customFormat="1" outlineLevel="1" spans="1:8">
      <c r="A455" s="47" t="s">
        <v>4332</v>
      </c>
      <c r="B455" s="57" t="s">
        <v>4333</v>
      </c>
      <c r="C455" s="57" t="s">
        <v>4334</v>
      </c>
      <c r="D455" s="58"/>
      <c r="E455" s="58"/>
      <c r="F455" s="55"/>
      <c r="G455" s="54">
        <f>(G453+G454)*5%</f>
        <v>130.980530973451</v>
      </c>
      <c r="H455" s="61"/>
    </row>
    <row r="456" s="34" customFormat="1" outlineLevel="1" spans="1:8">
      <c r="A456" s="47" t="s">
        <v>4335</v>
      </c>
      <c r="B456" s="57" t="s">
        <v>4336</v>
      </c>
      <c r="C456" s="57" t="s">
        <v>4337</v>
      </c>
      <c r="D456" s="58"/>
      <c r="E456" s="58"/>
      <c r="F456" s="55"/>
      <c r="G456" s="54">
        <f>(G453+G454+G455)*10%</f>
        <v>275.059115044248</v>
      </c>
      <c r="H456" s="61"/>
    </row>
    <row r="457" s="34" customFormat="1" outlineLevel="1" spans="1:8">
      <c r="A457" s="62" t="s">
        <v>4338</v>
      </c>
      <c r="B457" s="57" t="s">
        <v>4339</v>
      </c>
      <c r="C457" s="57" t="s">
        <v>4340</v>
      </c>
      <c r="D457" s="58"/>
      <c r="E457" s="58">
        <f>0.5*0.5*4</f>
        <v>1</v>
      </c>
      <c r="F457" s="55">
        <v>205</v>
      </c>
      <c r="G457" s="85">
        <f t="shared" ref="G457:G466" si="35">E457*F457</f>
        <v>205</v>
      </c>
      <c r="H457" s="61" t="s">
        <v>4491</v>
      </c>
    </row>
    <row r="458" s="34" customFormat="1" outlineLevel="1" spans="1:8">
      <c r="A458" s="62" t="s">
        <v>4342</v>
      </c>
      <c r="B458" s="62" t="s">
        <v>4343</v>
      </c>
      <c r="C458" s="64" t="s">
        <v>4344</v>
      </c>
      <c r="D458" s="65"/>
      <c r="E458" s="65"/>
      <c r="F458" s="66"/>
      <c r="G458" s="66">
        <f>G453+G454+G455+G456+G457</f>
        <v>3230.65026548673</v>
      </c>
      <c r="H458" s="67"/>
    </row>
    <row r="459" s="34" customFormat="1" ht="24" spans="1:8">
      <c r="A459" s="74" t="s">
        <v>4492</v>
      </c>
      <c r="B459" s="42" t="s">
        <v>4315</v>
      </c>
      <c r="C459" s="43" t="s">
        <v>4493</v>
      </c>
      <c r="D459" s="41">
        <v>1</v>
      </c>
      <c r="E459" s="44" t="s">
        <v>9</v>
      </c>
      <c r="F459" s="45">
        <f>G472</f>
        <v>4138.54442477876</v>
      </c>
      <c r="G459" s="45">
        <f>D459*F459</f>
        <v>4138.54442477876</v>
      </c>
      <c r="H459" s="46" t="s">
        <v>6</v>
      </c>
    </row>
    <row r="460" s="34" customFormat="1" outlineLevel="1" spans="1:8">
      <c r="A460" s="47" t="s">
        <v>39</v>
      </c>
      <c r="B460" s="47" t="s">
        <v>4317</v>
      </c>
      <c r="C460" s="47" t="s">
        <v>4318</v>
      </c>
      <c r="D460" s="47" t="s">
        <v>3</v>
      </c>
      <c r="E460" s="47" t="s">
        <v>4296</v>
      </c>
      <c r="F460" s="48" t="s">
        <v>4247</v>
      </c>
      <c r="G460" s="49" t="s">
        <v>4319</v>
      </c>
      <c r="H460" s="50" t="s">
        <v>54</v>
      </c>
    </row>
    <row r="461" s="34" customFormat="1" ht="24" outlineLevel="1" spans="1:8">
      <c r="A461" s="47">
        <v>1</v>
      </c>
      <c r="B461" s="75" t="s">
        <v>4347</v>
      </c>
      <c r="C461" s="52" t="s">
        <v>4403</v>
      </c>
      <c r="D461" s="47" t="s">
        <v>4322</v>
      </c>
      <c r="E461" s="47">
        <v>1</v>
      </c>
      <c r="F461" s="54">
        <f>2007/1.13</f>
        <v>1776.10619469027</v>
      </c>
      <c r="G461" s="55">
        <f t="shared" si="35"/>
        <v>1776.10619469027</v>
      </c>
      <c r="H461" s="56" t="s">
        <v>4312</v>
      </c>
    </row>
    <row r="462" s="34" customFormat="1" outlineLevel="1" spans="1:8">
      <c r="A462" s="47">
        <v>2</v>
      </c>
      <c r="B462" s="75" t="s">
        <v>4320</v>
      </c>
      <c r="C462" s="52" t="s">
        <v>4375</v>
      </c>
      <c r="D462" s="47" t="s">
        <v>4322</v>
      </c>
      <c r="E462" s="47">
        <v>2</v>
      </c>
      <c r="F462" s="54">
        <f>150/1.13</f>
        <v>132.743362831858</v>
      </c>
      <c r="G462" s="55">
        <f t="shared" si="35"/>
        <v>265.486725663717</v>
      </c>
      <c r="H462" s="56" t="s">
        <v>4312</v>
      </c>
    </row>
    <row r="463" s="34" customFormat="1" outlineLevel="1" spans="1:8">
      <c r="A463" s="47">
        <v>3</v>
      </c>
      <c r="B463" s="75" t="s">
        <v>4320</v>
      </c>
      <c r="C463" s="52" t="s">
        <v>4398</v>
      </c>
      <c r="D463" s="47" t="s">
        <v>4322</v>
      </c>
      <c r="E463" s="47">
        <v>1</v>
      </c>
      <c r="F463" s="54">
        <f>20/1.13</f>
        <v>17.6991150442478</v>
      </c>
      <c r="G463" s="55">
        <f t="shared" si="35"/>
        <v>17.6991150442478</v>
      </c>
      <c r="H463" s="56" t="s">
        <v>4312</v>
      </c>
    </row>
    <row r="464" s="34" customFormat="1" outlineLevel="1" spans="1:8">
      <c r="A464" s="47">
        <v>4</v>
      </c>
      <c r="B464" s="75" t="s">
        <v>4320</v>
      </c>
      <c r="C464" s="52" t="s">
        <v>4370</v>
      </c>
      <c r="D464" s="47" t="s">
        <v>4322</v>
      </c>
      <c r="E464" s="47">
        <v>1</v>
      </c>
      <c r="F464" s="76">
        <f>150/1.13</f>
        <v>132.743362831858</v>
      </c>
      <c r="G464" s="55">
        <f t="shared" si="35"/>
        <v>132.743362831858</v>
      </c>
      <c r="H464" s="56" t="s">
        <v>4312</v>
      </c>
    </row>
    <row r="465" s="34" customFormat="1" outlineLevel="1" spans="1:8">
      <c r="A465" s="47">
        <v>5</v>
      </c>
      <c r="B465" s="51" t="s">
        <v>4349</v>
      </c>
      <c r="C465" s="52" t="s">
        <v>4423</v>
      </c>
      <c r="D465" s="47" t="s">
        <v>4322</v>
      </c>
      <c r="E465" s="47">
        <v>5</v>
      </c>
      <c r="F465" s="76">
        <f>68/1.13</f>
        <v>60.1769911504425</v>
      </c>
      <c r="G465" s="55">
        <f t="shared" si="35"/>
        <v>300.884955752212</v>
      </c>
      <c r="H465" s="56" t="s">
        <v>4312</v>
      </c>
    </row>
    <row r="466" s="34" customFormat="1" outlineLevel="1" spans="1:8">
      <c r="A466" s="47">
        <v>6</v>
      </c>
      <c r="B466" s="75" t="s">
        <v>4325</v>
      </c>
      <c r="C466" s="52" t="s">
        <v>4371</v>
      </c>
      <c r="D466" s="47" t="s">
        <v>4322</v>
      </c>
      <c r="E466" s="47">
        <v>1</v>
      </c>
      <c r="F466" s="76">
        <f>440/1.13</f>
        <v>389.380530973451</v>
      </c>
      <c r="G466" s="55">
        <f t="shared" si="35"/>
        <v>389.380530973451</v>
      </c>
      <c r="H466" s="56" t="s">
        <v>4312</v>
      </c>
    </row>
    <row r="467" s="34" customFormat="1" outlineLevel="1" spans="1:8">
      <c r="A467" s="47" t="s">
        <v>4327</v>
      </c>
      <c r="B467" s="57" t="s">
        <v>4328</v>
      </c>
      <c r="C467" s="57"/>
      <c r="D467" s="58"/>
      <c r="E467" s="58"/>
      <c r="F467" s="55"/>
      <c r="G467" s="55">
        <f>SUM(G461:G466)</f>
        <v>2882.30088495575</v>
      </c>
      <c r="H467" s="59"/>
    </row>
    <row r="468" s="34" customFormat="1" outlineLevel="1" spans="1:8">
      <c r="A468" s="47" t="s">
        <v>4329</v>
      </c>
      <c r="B468" s="57" t="s">
        <v>4330</v>
      </c>
      <c r="C468" s="57" t="s">
        <v>4331</v>
      </c>
      <c r="D468" s="58"/>
      <c r="E468" s="58"/>
      <c r="F468" s="55"/>
      <c r="G468" s="54">
        <f>G467*12%</f>
        <v>345.87610619469</v>
      </c>
      <c r="H468" s="61"/>
    </row>
    <row r="469" s="34" customFormat="1" outlineLevel="1" spans="1:8">
      <c r="A469" s="47" t="s">
        <v>4332</v>
      </c>
      <c r="B469" s="57" t="s">
        <v>4333</v>
      </c>
      <c r="C469" s="57" t="s">
        <v>4334</v>
      </c>
      <c r="D469" s="58"/>
      <c r="E469" s="58"/>
      <c r="F469" s="55"/>
      <c r="G469" s="54">
        <f>(G467+G468)*5%</f>
        <v>161.408849557522</v>
      </c>
      <c r="H469" s="61"/>
    </row>
    <row r="470" s="34" customFormat="1" outlineLevel="1" spans="1:8">
      <c r="A470" s="47" t="s">
        <v>4335</v>
      </c>
      <c r="B470" s="57" t="s">
        <v>4336</v>
      </c>
      <c r="C470" s="57" t="s">
        <v>4337</v>
      </c>
      <c r="D470" s="58"/>
      <c r="E470" s="58"/>
      <c r="F470" s="55"/>
      <c r="G470" s="54">
        <f>(G467+G468+G469)*10%</f>
        <v>338.958584070797</v>
      </c>
      <c r="H470" s="61"/>
    </row>
    <row r="471" s="34" customFormat="1" outlineLevel="1" spans="1:8">
      <c r="A471" s="62" t="s">
        <v>4338</v>
      </c>
      <c r="B471" s="57" t="s">
        <v>4339</v>
      </c>
      <c r="C471" s="57" t="s">
        <v>4340</v>
      </c>
      <c r="D471" s="58"/>
      <c r="E471" s="58">
        <f>1*0.5*4</f>
        <v>2</v>
      </c>
      <c r="F471" s="55">
        <v>205</v>
      </c>
      <c r="G471" s="54">
        <f t="shared" ref="G471:G479" si="36">E471*F471</f>
        <v>410</v>
      </c>
      <c r="H471" s="61" t="s">
        <v>4341</v>
      </c>
    </row>
    <row r="472" s="34" customFormat="1" outlineLevel="1" spans="1:8">
      <c r="A472" s="62" t="s">
        <v>4342</v>
      </c>
      <c r="B472" s="62" t="s">
        <v>4343</v>
      </c>
      <c r="C472" s="64" t="s">
        <v>4344</v>
      </c>
      <c r="D472" s="65"/>
      <c r="E472" s="65"/>
      <c r="F472" s="66"/>
      <c r="G472" s="66">
        <f>G467+G468+G469+G470+G471</f>
        <v>4138.54442477876</v>
      </c>
      <c r="H472" s="67"/>
    </row>
    <row r="473" s="34" customFormat="1" ht="24" spans="1:8">
      <c r="A473" s="74" t="s">
        <v>4494</v>
      </c>
      <c r="B473" s="42" t="s">
        <v>4315</v>
      </c>
      <c r="C473" s="43" t="s">
        <v>4495</v>
      </c>
      <c r="D473" s="41">
        <v>1</v>
      </c>
      <c r="E473" s="44" t="s">
        <v>9</v>
      </c>
      <c r="F473" s="45">
        <f>G485</f>
        <v>11666.6553486726</v>
      </c>
      <c r="G473" s="45">
        <f>D473*F473</f>
        <v>11666.6553486726</v>
      </c>
      <c r="H473" s="46" t="s">
        <v>6</v>
      </c>
    </row>
    <row r="474" s="34" customFormat="1" outlineLevel="1" spans="1:8">
      <c r="A474" s="47" t="s">
        <v>39</v>
      </c>
      <c r="B474" s="47" t="s">
        <v>4317</v>
      </c>
      <c r="C474" s="47" t="s">
        <v>4318</v>
      </c>
      <c r="D474" s="47" t="s">
        <v>3</v>
      </c>
      <c r="E474" s="47" t="s">
        <v>4296</v>
      </c>
      <c r="F474" s="48" t="s">
        <v>4247</v>
      </c>
      <c r="G474" s="49" t="s">
        <v>4319</v>
      </c>
      <c r="H474" s="50" t="s">
        <v>54</v>
      </c>
    </row>
    <row r="475" s="34" customFormat="1" ht="24" outlineLevel="1" spans="1:8">
      <c r="A475" s="47">
        <v>1</v>
      </c>
      <c r="B475" s="75" t="s">
        <v>4347</v>
      </c>
      <c r="C475" s="52" t="s">
        <v>4496</v>
      </c>
      <c r="D475" s="47" t="s">
        <v>4322</v>
      </c>
      <c r="E475" s="47">
        <v>1</v>
      </c>
      <c r="F475" s="54">
        <f>4327.04/1.13</f>
        <v>3829.2389380531</v>
      </c>
      <c r="G475" s="55">
        <f t="shared" si="36"/>
        <v>3829.2389380531</v>
      </c>
      <c r="H475" s="56" t="s">
        <v>4312</v>
      </c>
    </row>
    <row r="476" s="34" customFormat="1" outlineLevel="1" spans="1:8">
      <c r="A476" s="47">
        <v>2</v>
      </c>
      <c r="B476" s="75" t="s">
        <v>4320</v>
      </c>
      <c r="C476" s="52" t="s">
        <v>4497</v>
      </c>
      <c r="D476" s="47" t="s">
        <v>4322</v>
      </c>
      <c r="E476" s="47">
        <v>2</v>
      </c>
      <c r="F476" s="54">
        <f>1273/1.13</f>
        <v>1126.54867256637</v>
      </c>
      <c r="G476" s="55">
        <f t="shared" si="36"/>
        <v>2253.09734513274</v>
      </c>
      <c r="H476" s="56" t="s">
        <v>4312</v>
      </c>
    </row>
    <row r="477" s="34" customFormat="1" outlineLevel="1" spans="1:8">
      <c r="A477" s="47">
        <v>3</v>
      </c>
      <c r="B477" s="75" t="s">
        <v>4320</v>
      </c>
      <c r="C477" s="52" t="s">
        <v>4498</v>
      </c>
      <c r="D477" s="47" t="s">
        <v>4322</v>
      </c>
      <c r="E477" s="47">
        <v>5</v>
      </c>
      <c r="F477" s="76">
        <f>474/1.13</f>
        <v>419.469026548673</v>
      </c>
      <c r="G477" s="55">
        <f t="shared" si="36"/>
        <v>2097.34513274336</v>
      </c>
      <c r="H477" s="56" t="s">
        <v>4312</v>
      </c>
    </row>
    <row r="478" s="34" customFormat="1" outlineLevel="1" spans="1:8">
      <c r="A478" s="47">
        <v>4</v>
      </c>
      <c r="B478" s="75" t="s">
        <v>4320</v>
      </c>
      <c r="C478" s="52" t="s">
        <v>4370</v>
      </c>
      <c r="D478" s="47" t="s">
        <v>4322</v>
      </c>
      <c r="E478" s="47">
        <v>1</v>
      </c>
      <c r="F478" s="76">
        <f>150/1.13</f>
        <v>132.743362831858</v>
      </c>
      <c r="G478" s="55">
        <f t="shared" si="36"/>
        <v>132.743362831858</v>
      </c>
      <c r="H478" s="56" t="s">
        <v>4312</v>
      </c>
    </row>
    <row r="479" s="34" customFormat="1" outlineLevel="1" spans="1:8">
      <c r="A479" s="47">
        <v>5</v>
      </c>
      <c r="B479" s="75" t="s">
        <v>4325</v>
      </c>
      <c r="C479" s="52" t="s">
        <v>4371</v>
      </c>
      <c r="D479" s="47" t="s">
        <v>4322</v>
      </c>
      <c r="E479" s="47">
        <v>1</v>
      </c>
      <c r="F479" s="76">
        <f>440/1.13</f>
        <v>389.380530973451</v>
      </c>
      <c r="G479" s="55">
        <f t="shared" si="36"/>
        <v>389.380530973451</v>
      </c>
      <c r="H479" s="56" t="s">
        <v>4312</v>
      </c>
    </row>
    <row r="480" s="34" customFormat="1" outlineLevel="1" spans="1:8">
      <c r="A480" s="47" t="s">
        <v>4327</v>
      </c>
      <c r="B480" s="57" t="s">
        <v>4328</v>
      </c>
      <c r="C480" s="57"/>
      <c r="D480" s="58"/>
      <c r="E480" s="58"/>
      <c r="F480" s="55"/>
      <c r="G480" s="55">
        <f>SUM(G475:G479)</f>
        <v>8701.80530973451</v>
      </c>
      <c r="H480" s="59"/>
    </row>
    <row r="481" s="34" customFormat="1" outlineLevel="1" spans="1:8">
      <c r="A481" s="47" t="s">
        <v>4329</v>
      </c>
      <c r="B481" s="57" t="s">
        <v>4330</v>
      </c>
      <c r="C481" s="57" t="s">
        <v>4331</v>
      </c>
      <c r="D481" s="58"/>
      <c r="E481" s="58"/>
      <c r="F481" s="55"/>
      <c r="G481" s="54">
        <f>G480*12%</f>
        <v>1044.21663716814</v>
      </c>
      <c r="H481" s="61"/>
    </row>
    <row r="482" s="34" customFormat="1" outlineLevel="1" spans="1:8">
      <c r="A482" s="47" t="s">
        <v>4332</v>
      </c>
      <c r="B482" s="57" t="s">
        <v>4333</v>
      </c>
      <c r="C482" s="57" t="s">
        <v>4334</v>
      </c>
      <c r="D482" s="58"/>
      <c r="E482" s="58"/>
      <c r="F482" s="55"/>
      <c r="G482" s="54">
        <f>(G480+G481)*5%</f>
        <v>487.301097345133</v>
      </c>
      <c r="H482" s="61"/>
    </row>
    <row r="483" s="34" customFormat="1" outlineLevel="1" spans="1:8">
      <c r="A483" s="47" t="s">
        <v>4335</v>
      </c>
      <c r="B483" s="57" t="s">
        <v>4336</v>
      </c>
      <c r="C483" s="57" t="s">
        <v>4337</v>
      </c>
      <c r="D483" s="58"/>
      <c r="E483" s="58"/>
      <c r="F483" s="55"/>
      <c r="G483" s="54">
        <f>(G480+G481+G482)*10%</f>
        <v>1023.33230442478</v>
      </c>
      <c r="H483" s="61"/>
    </row>
    <row r="484" s="34" customFormat="1" outlineLevel="1" spans="1:8">
      <c r="A484" s="62" t="s">
        <v>4338</v>
      </c>
      <c r="B484" s="57" t="s">
        <v>4339</v>
      </c>
      <c r="C484" s="57" t="s">
        <v>4340</v>
      </c>
      <c r="D484" s="58"/>
      <c r="E484" s="58">
        <f>1*0.5*4</f>
        <v>2</v>
      </c>
      <c r="F484" s="55">
        <v>205</v>
      </c>
      <c r="G484" s="54">
        <f t="shared" ref="G484:G489" si="37">E484*F484</f>
        <v>410</v>
      </c>
      <c r="H484" s="61" t="s">
        <v>4341</v>
      </c>
    </row>
    <row r="485" s="34" customFormat="1" outlineLevel="1" spans="1:8">
      <c r="A485" s="62" t="s">
        <v>4342</v>
      </c>
      <c r="B485" s="62" t="s">
        <v>4343</v>
      </c>
      <c r="C485" s="64" t="s">
        <v>4344</v>
      </c>
      <c r="D485" s="65"/>
      <c r="E485" s="65"/>
      <c r="F485" s="66"/>
      <c r="G485" s="66">
        <f>G480+G481+G482+G483+G484</f>
        <v>11666.6553486726</v>
      </c>
      <c r="H485" s="67"/>
    </row>
    <row r="486" s="34" customFormat="1" ht="24" spans="1:8">
      <c r="A486" s="74" t="s">
        <v>4499</v>
      </c>
      <c r="B486" s="42" t="s">
        <v>4315</v>
      </c>
      <c r="C486" s="43" t="s">
        <v>4500</v>
      </c>
      <c r="D486" s="41">
        <v>4</v>
      </c>
      <c r="E486" s="44" t="s">
        <v>9</v>
      </c>
      <c r="F486" s="45">
        <f>G495</f>
        <v>3308.74902654867</v>
      </c>
      <c r="G486" s="45">
        <f>D486*F486</f>
        <v>13234.9961061947</v>
      </c>
      <c r="H486" s="46" t="s">
        <v>6</v>
      </c>
    </row>
    <row r="487" s="34" customFormat="1" outlineLevel="1" spans="1:8">
      <c r="A487" s="47" t="s">
        <v>39</v>
      </c>
      <c r="B487" s="47" t="s">
        <v>4317</v>
      </c>
      <c r="C487" s="47" t="s">
        <v>4318</v>
      </c>
      <c r="D487" s="47" t="s">
        <v>3</v>
      </c>
      <c r="E487" s="47" t="s">
        <v>4296</v>
      </c>
      <c r="F487" s="48" t="s">
        <v>4247</v>
      </c>
      <c r="G487" s="49" t="s">
        <v>4319</v>
      </c>
      <c r="H487" s="50" t="s">
        <v>54</v>
      </c>
    </row>
    <row r="488" s="34" customFormat="1" outlineLevel="1" spans="1:8">
      <c r="A488" s="47">
        <v>1</v>
      </c>
      <c r="B488" s="75" t="s">
        <v>4320</v>
      </c>
      <c r="C488" s="52" t="s">
        <v>4501</v>
      </c>
      <c r="D488" s="47" t="s">
        <v>4322</v>
      </c>
      <c r="E488" s="47">
        <v>1</v>
      </c>
      <c r="F488" s="76">
        <f>474/1.13</f>
        <v>419.469026548673</v>
      </c>
      <c r="G488" s="55">
        <f t="shared" si="37"/>
        <v>419.469026548673</v>
      </c>
      <c r="H488" s="56" t="s">
        <v>4312</v>
      </c>
    </row>
    <row r="489" s="34" customFormat="1" outlineLevel="1" spans="1:8">
      <c r="A489" s="47">
        <v>2</v>
      </c>
      <c r="B489" s="51" t="s">
        <v>4349</v>
      </c>
      <c r="C489" s="52" t="s">
        <v>4502</v>
      </c>
      <c r="D489" s="47" t="s">
        <v>4322</v>
      </c>
      <c r="E489" s="47">
        <v>25</v>
      </c>
      <c r="F489" s="76">
        <f>68/1.13</f>
        <v>60.1769911504425</v>
      </c>
      <c r="G489" s="55">
        <f t="shared" si="37"/>
        <v>1504.42477876106</v>
      </c>
      <c r="H489" s="56" t="s">
        <v>4312</v>
      </c>
    </row>
    <row r="490" s="34" customFormat="1" outlineLevel="1" spans="1:8">
      <c r="A490" s="47" t="s">
        <v>4327</v>
      </c>
      <c r="B490" s="57" t="s">
        <v>4328</v>
      </c>
      <c r="C490" s="57"/>
      <c r="D490" s="58"/>
      <c r="E490" s="58"/>
      <c r="F490" s="55"/>
      <c r="G490" s="55">
        <f>SUM(G488:G489)</f>
        <v>1923.89380530973</v>
      </c>
      <c r="H490" s="59"/>
    </row>
    <row r="491" s="34" customFormat="1" outlineLevel="1" spans="1:8">
      <c r="A491" s="47" t="s">
        <v>4329</v>
      </c>
      <c r="B491" s="57" t="s">
        <v>4330</v>
      </c>
      <c r="C491" s="57" t="s">
        <v>4331</v>
      </c>
      <c r="D491" s="58"/>
      <c r="E491" s="58"/>
      <c r="F491" s="55"/>
      <c r="G491" s="54">
        <f>G490*12%</f>
        <v>230.867256637168</v>
      </c>
      <c r="H491" s="61"/>
    </row>
    <row r="492" s="34" customFormat="1" outlineLevel="1" spans="1:8">
      <c r="A492" s="47" t="s">
        <v>4332</v>
      </c>
      <c r="B492" s="57" t="s">
        <v>4333</v>
      </c>
      <c r="C492" s="57" t="s">
        <v>4334</v>
      </c>
      <c r="D492" s="58"/>
      <c r="E492" s="58"/>
      <c r="F492" s="55"/>
      <c r="G492" s="54">
        <f>(G490+G491)*5%</f>
        <v>107.738053097345</v>
      </c>
      <c r="H492" s="61"/>
    </row>
    <row r="493" s="34" customFormat="1" outlineLevel="1" spans="1:8">
      <c r="A493" s="47" t="s">
        <v>4335</v>
      </c>
      <c r="B493" s="57" t="s">
        <v>4336</v>
      </c>
      <c r="C493" s="57" t="s">
        <v>4337</v>
      </c>
      <c r="D493" s="58"/>
      <c r="E493" s="58"/>
      <c r="F493" s="55"/>
      <c r="G493" s="54">
        <f>(G490+G491+G492)*10%</f>
        <v>226.249911504425</v>
      </c>
      <c r="H493" s="61"/>
    </row>
    <row r="494" s="34" customFormat="1" outlineLevel="1" spans="1:8">
      <c r="A494" s="62" t="s">
        <v>4338</v>
      </c>
      <c r="B494" s="57" t="s">
        <v>4339</v>
      </c>
      <c r="C494" s="57" t="s">
        <v>4340</v>
      </c>
      <c r="D494" s="58"/>
      <c r="E494" s="58">
        <f>1*1*4</f>
        <v>4</v>
      </c>
      <c r="F494" s="55">
        <v>205</v>
      </c>
      <c r="G494" s="85">
        <f t="shared" ref="G494:G502" si="38">E494*F494</f>
        <v>820</v>
      </c>
      <c r="H494" s="61" t="s">
        <v>4503</v>
      </c>
    </row>
    <row r="495" s="34" customFormat="1" outlineLevel="1" spans="1:8">
      <c r="A495" s="62" t="s">
        <v>4342</v>
      </c>
      <c r="B495" s="62" t="s">
        <v>4343</v>
      </c>
      <c r="C495" s="64" t="s">
        <v>4344</v>
      </c>
      <c r="D495" s="65"/>
      <c r="E495" s="65"/>
      <c r="F495" s="66"/>
      <c r="G495" s="66">
        <f>G490+G491+G492+G493+G494</f>
        <v>3308.74902654867</v>
      </c>
      <c r="H495" s="67"/>
    </row>
    <row r="496" s="34" customFormat="1" ht="24" spans="1:8">
      <c r="A496" s="74" t="s">
        <v>4504</v>
      </c>
      <c r="B496" s="42" t="s">
        <v>4315</v>
      </c>
      <c r="C496" s="43" t="s">
        <v>4505</v>
      </c>
      <c r="D496" s="41">
        <v>1</v>
      </c>
      <c r="E496" s="44" t="s">
        <v>9</v>
      </c>
      <c r="F496" s="45">
        <f>G508</f>
        <v>3681.69309734513</v>
      </c>
      <c r="G496" s="45">
        <f>D496*F496</f>
        <v>3681.69309734513</v>
      </c>
      <c r="H496" s="46" t="s">
        <v>4506</v>
      </c>
    </row>
    <row r="497" s="34" customFormat="1" outlineLevel="1" spans="1:8">
      <c r="A497" s="47" t="s">
        <v>39</v>
      </c>
      <c r="B497" s="47" t="s">
        <v>4317</v>
      </c>
      <c r="C497" s="47" t="s">
        <v>4318</v>
      </c>
      <c r="D497" s="47" t="s">
        <v>3</v>
      </c>
      <c r="E497" s="47" t="s">
        <v>4296</v>
      </c>
      <c r="F497" s="48" t="s">
        <v>4247</v>
      </c>
      <c r="G497" s="49" t="s">
        <v>4319</v>
      </c>
      <c r="H497" s="50" t="s">
        <v>54</v>
      </c>
    </row>
    <row r="498" s="34" customFormat="1" outlineLevel="1" spans="1:8">
      <c r="A498" s="47">
        <v>1</v>
      </c>
      <c r="B498" s="75" t="s">
        <v>4320</v>
      </c>
      <c r="C498" s="52" t="s">
        <v>4437</v>
      </c>
      <c r="D498" s="47" t="s">
        <v>4322</v>
      </c>
      <c r="E498" s="47">
        <v>1</v>
      </c>
      <c r="F498" s="54">
        <f>1273/1.13</f>
        <v>1126.54867256637</v>
      </c>
      <c r="G498" s="55">
        <f t="shared" si="38"/>
        <v>1126.54867256637</v>
      </c>
      <c r="H498" s="56" t="s">
        <v>4312</v>
      </c>
    </row>
    <row r="499" s="34" customFormat="1" outlineLevel="1" spans="1:8">
      <c r="A499" s="47">
        <v>2</v>
      </c>
      <c r="B499" s="75" t="s">
        <v>4320</v>
      </c>
      <c r="C499" s="52" t="s">
        <v>4369</v>
      </c>
      <c r="D499" s="47" t="s">
        <v>4322</v>
      </c>
      <c r="E499" s="47">
        <v>1</v>
      </c>
      <c r="F499" s="54">
        <f>587/1.13</f>
        <v>519.469026548673</v>
      </c>
      <c r="G499" s="55">
        <f t="shared" si="38"/>
        <v>519.469026548673</v>
      </c>
      <c r="H499" s="56" t="s">
        <v>4312</v>
      </c>
    </row>
    <row r="500" s="34" customFormat="1" outlineLevel="1" spans="1:8">
      <c r="A500" s="47">
        <v>3</v>
      </c>
      <c r="B500" s="75" t="s">
        <v>4320</v>
      </c>
      <c r="C500" s="52" t="s">
        <v>4507</v>
      </c>
      <c r="D500" s="47" t="s">
        <v>4322</v>
      </c>
      <c r="E500" s="47">
        <v>1</v>
      </c>
      <c r="F500" s="54">
        <f>587/1.13</f>
        <v>519.469026548673</v>
      </c>
      <c r="G500" s="55">
        <f t="shared" si="38"/>
        <v>519.469026548673</v>
      </c>
      <c r="H500" s="56" t="s">
        <v>4312</v>
      </c>
    </row>
    <row r="501" s="34" customFormat="1" outlineLevel="1" spans="1:8">
      <c r="A501" s="47">
        <v>4</v>
      </c>
      <c r="B501" s="75" t="s">
        <v>4320</v>
      </c>
      <c r="C501" s="52" t="s">
        <v>4370</v>
      </c>
      <c r="D501" s="47" t="s">
        <v>4322</v>
      </c>
      <c r="E501" s="47">
        <v>1</v>
      </c>
      <c r="F501" s="76">
        <f>150/1.13</f>
        <v>132.743362831858</v>
      </c>
      <c r="G501" s="55">
        <f t="shared" si="38"/>
        <v>132.743362831858</v>
      </c>
      <c r="H501" s="56" t="s">
        <v>4312</v>
      </c>
    </row>
    <row r="502" s="34" customFormat="1" outlineLevel="1" spans="1:8">
      <c r="A502" s="47">
        <v>5</v>
      </c>
      <c r="B502" s="75" t="s">
        <v>4325</v>
      </c>
      <c r="C502" s="52" t="s">
        <v>4371</v>
      </c>
      <c r="D502" s="47" t="s">
        <v>4322</v>
      </c>
      <c r="E502" s="47">
        <v>1</v>
      </c>
      <c r="F502" s="76">
        <f>440/1.13</f>
        <v>389.380530973451</v>
      </c>
      <c r="G502" s="55">
        <f t="shared" si="38"/>
        <v>389.380530973451</v>
      </c>
      <c r="H502" s="56"/>
    </row>
    <row r="503" s="34" customFormat="1" outlineLevel="1" spans="1:8">
      <c r="A503" s="47" t="s">
        <v>4327</v>
      </c>
      <c r="B503" s="57" t="s">
        <v>4328</v>
      </c>
      <c r="C503" s="57"/>
      <c r="D503" s="58"/>
      <c r="E503" s="58"/>
      <c r="F503" s="55"/>
      <c r="G503" s="55">
        <f>SUM(G498:G502)</f>
        <v>2687.61061946903</v>
      </c>
      <c r="H503" s="59"/>
    </row>
    <row r="504" s="34" customFormat="1" outlineLevel="1" spans="1:8">
      <c r="A504" s="47" t="s">
        <v>4329</v>
      </c>
      <c r="B504" s="57" t="s">
        <v>4330</v>
      </c>
      <c r="C504" s="57" t="s">
        <v>4331</v>
      </c>
      <c r="D504" s="58"/>
      <c r="E504" s="58"/>
      <c r="F504" s="55"/>
      <c r="G504" s="54">
        <f>G503*12%</f>
        <v>322.513274336283</v>
      </c>
      <c r="H504" s="61"/>
    </row>
    <row r="505" s="34" customFormat="1" outlineLevel="1" spans="1:8">
      <c r="A505" s="47" t="s">
        <v>4332</v>
      </c>
      <c r="B505" s="57" t="s">
        <v>4333</v>
      </c>
      <c r="C505" s="57" t="s">
        <v>4334</v>
      </c>
      <c r="D505" s="58"/>
      <c r="E505" s="58"/>
      <c r="F505" s="55"/>
      <c r="G505" s="54">
        <f>(G503+G504)*5%</f>
        <v>150.506194690265</v>
      </c>
      <c r="H505" s="61"/>
    </row>
    <row r="506" s="34" customFormat="1" outlineLevel="1" spans="1:8">
      <c r="A506" s="47" t="s">
        <v>4335</v>
      </c>
      <c r="B506" s="57" t="s">
        <v>4336</v>
      </c>
      <c r="C506" s="57" t="s">
        <v>4337</v>
      </c>
      <c r="D506" s="58"/>
      <c r="E506" s="58"/>
      <c r="F506" s="55"/>
      <c r="G506" s="54">
        <f>(G503+G504+G505)*10%</f>
        <v>316.063008849558</v>
      </c>
      <c r="H506" s="61"/>
    </row>
    <row r="507" s="34" customFormat="1" outlineLevel="1" spans="1:8">
      <c r="A507" s="62" t="s">
        <v>4338</v>
      </c>
      <c r="B507" s="57" t="s">
        <v>4339</v>
      </c>
      <c r="C507" s="57" t="s">
        <v>4340</v>
      </c>
      <c r="D507" s="58"/>
      <c r="E507" s="58">
        <f>0.5*0.5*4</f>
        <v>1</v>
      </c>
      <c r="F507" s="55">
        <v>205</v>
      </c>
      <c r="G507" s="85">
        <f t="shared" ref="G507:G515" si="39">E507*F507</f>
        <v>205</v>
      </c>
      <c r="H507" s="61" t="s">
        <v>4491</v>
      </c>
    </row>
    <row r="508" s="34" customFormat="1" outlineLevel="1" spans="1:8">
      <c r="A508" s="62" t="s">
        <v>4342</v>
      </c>
      <c r="B508" s="62" t="s">
        <v>4343</v>
      </c>
      <c r="C508" s="64" t="s">
        <v>4344</v>
      </c>
      <c r="D508" s="65"/>
      <c r="E508" s="65"/>
      <c r="F508" s="66"/>
      <c r="G508" s="66">
        <f>G503+G504+G505+G506+G507</f>
        <v>3681.69309734513</v>
      </c>
      <c r="H508" s="67"/>
    </row>
    <row r="509" s="34" customFormat="1" ht="24" spans="1:8">
      <c r="A509" s="74" t="s">
        <v>4508</v>
      </c>
      <c r="B509" s="42" t="s">
        <v>4315</v>
      </c>
      <c r="C509" s="43" t="s">
        <v>4509</v>
      </c>
      <c r="D509" s="41">
        <v>4</v>
      </c>
      <c r="E509" s="44" t="s">
        <v>9</v>
      </c>
      <c r="F509" s="45">
        <f>G521</f>
        <v>1828.29628318584</v>
      </c>
      <c r="G509" s="45">
        <f>D509*F509</f>
        <v>7313.18513274336</v>
      </c>
      <c r="H509" s="46" t="s">
        <v>4506</v>
      </c>
    </row>
    <row r="510" s="34" customFormat="1" outlineLevel="1" spans="1:8">
      <c r="A510" s="47" t="s">
        <v>39</v>
      </c>
      <c r="B510" s="47" t="s">
        <v>4317</v>
      </c>
      <c r="C510" s="47" t="s">
        <v>4318</v>
      </c>
      <c r="D510" s="47" t="s">
        <v>3</v>
      </c>
      <c r="E510" s="47" t="s">
        <v>4296</v>
      </c>
      <c r="F510" s="48" t="s">
        <v>4247</v>
      </c>
      <c r="G510" s="49" t="s">
        <v>4319</v>
      </c>
      <c r="H510" s="50" t="s">
        <v>54</v>
      </c>
    </row>
    <row r="511" s="34" customFormat="1" outlineLevel="1" spans="1:8">
      <c r="A511" s="47">
        <v>1</v>
      </c>
      <c r="B511" s="75" t="s">
        <v>4320</v>
      </c>
      <c r="C511" s="52" t="s">
        <v>4510</v>
      </c>
      <c r="D511" s="47" t="s">
        <v>4322</v>
      </c>
      <c r="E511" s="47">
        <v>1</v>
      </c>
      <c r="F511" s="76">
        <f>474/1.13</f>
        <v>419.469026548673</v>
      </c>
      <c r="G511" s="55">
        <f t="shared" si="39"/>
        <v>419.469026548673</v>
      </c>
      <c r="H511" s="56" t="s">
        <v>4312</v>
      </c>
    </row>
    <row r="512" s="34" customFormat="1" outlineLevel="1" spans="1:8">
      <c r="A512" s="47">
        <v>2</v>
      </c>
      <c r="B512" s="75" t="s">
        <v>4320</v>
      </c>
      <c r="C512" s="52" t="s">
        <v>4366</v>
      </c>
      <c r="D512" s="47" t="s">
        <v>4322</v>
      </c>
      <c r="E512" s="47">
        <v>1</v>
      </c>
      <c r="F512" s="76">
        <f>150/1.13</f>
        <v>132.743362831858</v>
      </c>
      <c r="G512" s="55">
        <f t="shared" si="39"/>
        <v>132.743362831858</v>
      </c>
      <c r="H512" s="56" t="s">
        <v>4312</v>
      </c>
    </row>
    <row r="513" s="34" customFormat="1" outlineLevel="1" spans="1:8">
      <c r="A513" s="47">
        <v>3</v>
      </c>
      <c r="B513" s="75" t="s">
        <v>4320</v>
      </c>
      <c r="C513" s="52" t="s">
        <v>4370</v>
      </c>
      <c r="D513" s="47" t="s">
        <v>4322</v>
      </c>
      <c r="E513" s="47">
        <v>1</v>
      </c>
      <c r="F513" s="76">
        <f>150/1.13</f>
        <v>132.743362831858</v>
      </c>
      <c r="G513" s="55">
        <f t="shared" si="39"/>
        <v>132.743362831858</v>
      </c>
      <c r="H513" s="56" t="s">
        <v>4312</v>
      </c>
    </row>
    <row r="514" s="34" customFormat="1" outlineLevel="1" spans="1:8">
      <c r="A514" s="47">
        <v>4</v>
      </c>
      <c r="B514" s="51" t="s">
        <v>4349</v>
      </c>
      <c r="C514" s="52" t="s">
        <v>4423</v>
      </c>
      <c r="D514" s="47" t="s">
        <v>4322</v>
      </c>
      <c r="E514" s="47">
        <v>3</v>
      </c>
      <c r="F514" s="76">
        <f>68/1.13</f>
        <v>60.1769911504425</v>
      </c>
      <c r="G514" s="55">
        <f t="shared" si="39"/>
        <v>180.530973451327</v>
      </c>
      <c r="H514" s="56" t="s">
        <v>4312</v>
      </c>
    </row>
    <row r="515" s="34" customFormat="1" outlineLevel="1" spans="1:8">
      <c r="A515" s="47">
        <v>5</v>
      </c>
      <c r="B515" s="75" t="s">
        <v>4325</v>
      </c>
      <c r="C515" s="52" t="s">
        <v>4371</v>
      </c>
      <c r="D515" s="47" t="s">
        <v>4322</v>
      </c>
      <c r="E515" s="47">
        <v>1</v>
      </c>
      <c r="F515" s="76">
        <f>440/1.13</f>
        <v>389.380530973451</v>
      </c>
      <c r="G515" s="55">
        <f t="shared" si="39"/>
        <v>389.380530973451</v>
      </c>
      <c r="H515" s="56"/>
    </row>
    <row r="516" s="34" customFormat="1" outlineLevel="1" spans="1:8">
      <c r="A516" s="47" t="s">
        <v>4327</v>
      </c>
      <c r="B516" s="57" t="s">
        <v>4328</v>
      </c>
      <c r="C516" s="57"/>
      <c r="D516" s="58"/>
      <c r="E516" s="58"/>
      <c r="F516" s="55"/>
      <c r="G516" s="55">
        <f>SUM(G511:G515)</f>
        <v>1254.86725663717</v>
      </c>
      <c r="H516" s="59"/>
    </row>
    <row r="517" s="34" customFormat="1" outlineLevel="1" spans="1:8">
      <c r="A517" s="47" t="s">
        <v>4329</v>
      </c>
      <c r="B517" s="57" t="s">
        <v>4330</v>
      </c>
      <c r="C517" s="57" t="s">
        <v>4331</v>
      </c>
      <c r="D517" s="58"/>
      <c r="E517" s="58"/>
      <c r="F517" s="55"/>
      <c r="G517" s="54">
        <f>G516*12%</f>
        <v>150.58407079646</v>
      </c>
      <c r="H517" s="61"/>
    </row>
    <row r="518" s="34" customFormat="1" outlineLevel="1" spans="1:8">
      <c r="A518" s="47" t="s">
        <v>4332</v>
      </c>
      <c r="B518" s="57" t="s">
        <v>4333</v>
      </c>
      <c r="C518" s="57" t="s">
        <v>4334</v>
      </c>
      <c r="D518" s="58"/>
      <c r="E518" s="58"/>
      <c r="F518" s="55"/>
      <c r="G518" s="54">
        <f>(G516+G517)*5%</f>
        <v>70.2725663716814</v>
      </c>
      <c r="H518" s="61"/>
    </row>
    <row r="519" s="34" customFormat="1" outlineLevel="1" spans="1:8">
      <c r="A519" s="47" t="s">
        <v>4335</v>
      </c>
      <c r="B519" s="57" t="s">
        <v>4336</v>
      </c>
      <c r="C519" s="57" t="s">
        <v>4337</v>
      </c>
      <c r="D519" s="58"/>
      <c r="E519" s="58"/>
      <c r="F519" s="55"/>
      <c r="G519" s="54">
        <f>(G516+G517+G518)*10%</f>
        <v>147.572389380531</v>
      </c>
      <c r="H519" s="61"/>
    </row>
    <row r="520" s="34" customFormat="1" outlineLevel="1" spans="1:8">
      <c r="A520" s="62" t="s">
        <v>4338</v>
      </c>
      <c r="B520" s="57" t="s">
        <v>4339</v>
      </c>
      <c r="C520" s="57" t="s">
        <v>4340</v>
      </c>
      <c r="D520" s="58"/>
      <c r="E520" s="58">
        <f>0.5*0.5*4</f>
        <v>1</v>
      </c>
      <c r="F520" s="55">
        <v>205</v>
      </c>
      <c r="G520" s="85">
        <f t="shared" ref="G520:G526" si="40">E520*F520</f>
        <v>205</v>
      </c>
      <c r="H520" s="61" t="s">
        <v>4491</v>
      </c>
    </row>
    <row r="521" s="34" customFormat="1" outlineLevel="1" spans="1:8">
      <c r="A521" s="62" t="s">
        <v>4342</v>
      </c>
      <c r="B521" s="62" t="s">
        <v>4343</v>
      </c>
      <c r="C521" s="64" t="s">
        <v>4344</v>
      </c>
      <c r="D521" s="65"/>
      <c r="E521" s="65"/>
      <c r="F521" s="66"/>
      <c r="G521" s="66">
        <f>G516+G517+G518+G519+G520</f>
        <v>1828.29628318584</v>
      </c>
      <c r="H521" s="67"/>
    </row>
    <row r="522" s="34" customFormat="1" ht="24" spans="1:8">
      <c r="A522" s="74" t="s">
        <v>4511</v>
      </c>
      <c r="B522" s="42" t="s">
        <v>4315</v>
      </c>
      <c r="C522" s="43" t="s">
        <v>4512</v>
      </c>
      <c r="D522" s="41">
        <v>6</v>
      </c>
      <c r="E522" s="44" t="s">
        <v>9</v>
      </c>
      <c r="F522" s="45">
        <f>G532</f>
        <v>1029.2407079646</v>
      </c>
      <c r="G522" s="45">
        <f>D522*F522</f>
        <v>6175.44424778761</v>
      </c>
      <c r="H522" s="46" t="s">
        <v>4506</v>
      </c>
    </row>
    <row r="523" s="34" customFormat="1" outlineLevel="1" spans="1:8">
      <c r="A523" s="47" t="s">
        <v>39</v>
      </c>
      <c r="B523" s="47" t="s">
        <v>4317</v>
      </c>
      <c r="C523" s="47" t="s">
        <v>4318</v>
      </c>
      <c r="D523" s="47" t="s">
        <v>3</v>
      </c>
      <c r="E523" s="47" t="s">
        <v>4296</v>
      </c>
      <c r="F523" s="48" t="s">
        <v>4247</v>
      </c>
      <c r="G523" s="49" t="s">
        <v>4319</v>
      </c>
      <c r="H523" s="50" t="s">
        <v>54</v>
      </c>
    </row>
    <row r="524" s="34" customFormat="1" outlineLevel="1" spans="1:8">
      <c r="A524" s="47">
        <v>1</v>
      </c>
      <c r="B524" s="75" t="s">
        <v>4320</v>
      </c>
      <c r="C524" s="52" t="s">
        <v>4490</v>
      </c>
      <c r="D524" s="47" t="s">
        <v>4322</v>
      </c>
      <c r="E524" s="47">
        <v>1</v>
      </c>
      <c r="F524" s="54">
        <f>130/1.13</f>
        <v>115.044247787611</v>
      </c>
      <c r="G524" s="55">
        <f t="shared" si="40"/>
        <v>115.044247787611</v>
      </c>
      <c r="H524" s="56" t="s">
        <v>4312</v>
      </c>
    </row>
    <row r="525" s="34" customFormat="1" outlineLevel="1" spans="1:8">
      <c r="A525" s="47">
        <v>2</v>
      </c>
      <c r="B525" s="75" t="s">
        <v>4320</v>
      </c>
      <c r="C525" s="52" t="s">
        <v>4370</v>
      </c>
      <c r="D525" s="47" t="s">
        <v>4322</v>
      </c>
      <c r="E525" s="47">
        <v>1</v>
      </c>
      <c r="F525" s="76">
        <f>150/1.13</f>
        <v>132.743362831858</v>
      </c>
      <c r="G525" s="55">
        <f t="shared" si="40"/>
        <v>132.743362831858</v>
      </c>
      <c r="H525" s="56" t="s">
        <v>4312</v>
      </c>
    </row>
    <row r="526" s="34" customFormat="1" outlineLevel="1" spans="1:8">
      <c r="A526" s="47">
        <v>3</v>
      </c>
      <c r="B526" s="75" t="s">
        <v>4325</v>
      </c>
      <c r="C526" s="52" t="s">
        <v>4371</v>
      </c>
      <c r="D526" s="47" t="s">
        <v>4322</v>
      </c>
      <c r="E526" s="47">
        <v>1</v>
      </c>
      <c r="F526" s="76">
        <f>440/1.13</f>
        <v>389.380530973451</v>
      </c>
      <c r="G526" s="55">
        <f t="shared" si="40"/>
        <v>389.380530973451</v>
      </c>
      <c r="H526" s="56" t="s">
        <v>4312</v>
      </c>
    </row>
    <row r="527" s="34" customFormat="1" outlineLevel="1" spans="1:8">
      <c r="A527" s="47" t="s">
        <v>4327</v>
      </c>
      <c r="B527" s="57" t="s">
        <v>4328</v>
      </c>
      <c r="C527" s="57"/>
      <c r="D527" s="58"/>
      <c r="E527" s="58"/>
      <c r="F527" s="55"/>
      <c r="G527" s="55">
        <f>SUM(G524:G526)</f>
        <v>637.16814159292</v>
      </c>
      <c r="H527" s="59"/>
    </row>
    <row r="528" s="34" customFormat="1" outlineLevel="1" spans="1:8">
      <c r="A528" s="47" t="s">
        <v>4329</v>
      </c>
      <c r="B528" s="57" t="s">
        <v>4330</v>
      </c>
      <c r="C528" s="57" t="s">
        <v>4331</v>
      </c>
      <c r="D528" s="58"/>
      <c r="E528" s="58"/>
      <c r="F528" s="55"/>
      <c r="G528" s="54">
        <f>G527*12%</f>
        <v>76.4601769911504</v>
      </c>
      <c r="H528" s="61"/>
    </row>
    <row r="529" s="34" customFormat="1" outlineLevel="1" spans="1:8">
      <c r="A529" s="47" t="s">
        <v>4332</v>
      </c>
      <c r="B529" s="57" t="s">
        <v>4333</v>
      </c>
      <c r="C529" s="57" t="s">
        <v>4334</v>
      </c>
      <c r="D529" s="58"/>
      <c r="E529" s="58"/>
      <c r="F529" s="55"/>
      <c r="G529" s="54">
        <f>(G527+G528)*5%</f>
        <v>35.6814159292035</v>
      </c>
      <c r="H529" s="61"/>
    </row>
    <row r="530" s="34" customFormat="1" outlineLevel="1" spans="1:8">
      <c r="A530" s="47" t="s">
        <v>4335</v>
      </c>
      <c r="B530" s="57" t="s">
        <v>4336</v>
      </c>
      <c r="C530" s="57" t="s">
        <v>4337</v>
      </c>
      <c r="D530" s="58"/>
      <c r="E530" s="58"/>
      <c r="F530" s="55"/>
      <c r="G530" s="54">
        <f>(G527+G528+G529)*10%</f>
        <v>74.9309734513274</v>
      </c>
      <c r="H530" s="61"/>
    </row>
    <row r="531" s="34" customFormat="1" outlineLevel="1" spans="1:8">
      <c r="A531" s="62" t="s">
        <v>4338</v>
      </c>
      <c r="B531" s="57" t="s">
        <v>4339</v>
      </c>
      <c r="C531" s="57" t="s">
        <v>4340</v>
      </c>
      <c r="D531" s="58"/>
      <c r="E531" s="58">
        <f>0.5*0.5*4</f>
        <v>1</v>
      </c>
      <c r="F531" s="55">
        <v>205</v>
      </c>
      <c r="G531" s="85">
        <f t="shared" ref="G531:G540" si="41">E531*F531</f>
        <v>205</v>
      </c>
      <c r="H531" s="61" t="s">
        <v>4491</v>
      </c>
    </row>
    <row r="532" s="34" customFormat="1" outlineLevel="1" spans="1:8">
      <c r="A532" s="62" t="s">
        <v>4342</v>
      </c>
      <c r="B532" s="62" t="s">
        <v>4343</v>
      </c>
      <c r="C532" s="64" t="s">
        <v>4344</v>
      </c>
      <c r="D532" s="65"/>
      <c r="E532" s="65"/>
      <c r="F532" s="66"/>
      <c r="G532" s="66">
        <f>G527+G528+G529+G530+G531</f>
        <v>1029.2407079646</v>
      </c>
      <c r="H532" s="67"/>
    </row>
    <row r="533" s="34" customFormat="1" ht="24" spans="1:8">
      <c r="A533" s="74" t="s">
        <v>4513</v>
      </c>
      <c r="B533" s="42" t="s">
        <v>4315</v>
      </c>
      <c r="C533" s="43" t="s">
        <v>4514</v>
      </c>
      <c r="D533" s="41">
        <v>1</v>
      </c>
      <c r="E533" s="44" t="s">
        <v>9</v>
      </c>
      <c r="F533" s="45">
        <f>G546</f>
        <v>6046.89061946903</v>
      </c>
      <c r="G533" s="45">
        <f>D533*F533</f>
        <v>6046.89061946903</v>
      </c>
      <c r="H533" s="46" t="s">
        <v>4506</v>
      </c>
    </row>
    <row r="534" s="34" customFormat="1" outlineLevel="1" spans="1:8">
      <c r="A534" s="47" t="s">
        <v>39</v>
      </c>
      <c r="B534" s="47" t="s">
        <v>4317</v>
      </c>
      <c r="C534" s="47" t="s">
        <v>4318</v>
      </c>
      <c r="D534" s="47" t="s">
        <v>3</v>
      </c>
      <c r="E534" s="47" t="s">
        <v>4296</v>
      </c>
      <c r="F534" s="48" t="s">
        <v>4247</v>
      </c>
      <c r="G534" s="49" t="s">
        <v>4319</v>
      </c>
      <c r="H534" s="50" t="s">
        <v>54</v>
      </c>
    </row>
    <row r="535" s="34" customFormat="1" outlineLevel="1" spans="1:8">
      <c r="A535" s="47">
        <v>1</v>
      </c>
      <c r="B535" s="75" t="s">
        <v>4320</v>
      </c>
      <c r="C535" s="52" t="s">
        <v>4477</v>
      </c>
      <c r="D535" s="47" t="s">
        <v>4322</v>
      </c>
      <c r="E535" s="47">
        <v>1</v>
      </c>
      <c r="F535" s="54">
        <f>1699/1.13</f>
        <v>1503.53982300885</v>
      </c>
      <c r="G535" s="55">
        <f t="shared" si="41"/>
        <v>1503.53982300885</v>
      </c>
      <c r="H535" s="56" t="s">
        <v>4312</v>
      </c>
    </row>
    <row r="536" s="34" customFormat="1" outlineLevel="1" spans="1:8">
      <c r="A536" s="47">
        <v>2</v>
      </c>
      <c r="B536" s="75" t="s">
        <v>4320</v>
      </c>
      <c r="C536" s="52" t="s">
        <v>4515</v>
      </c>
      <c r="D536" s="47" t="s">
        <v>4322</v>
      </c>
      <c r="E536" s="47">
        <v>1</v>
      </c>
      <c r="F536" s="54">
        <f>658/1.13</f>
        <v>582.300884955752</v>
      </c>
      <c r="G536" s="55">
        <f t="shared" si="41"/>
        <v>582.300884955752</v>
      </c>
      <c r="H536" s="56" t="s">
        <v>4312</v>
      </c>
    </row>
    <row r="537" s="34" customFormat="1" outlineLevel="1" spans="1:8">
      <c r="A537" s="47">
        <v>3</v>
      </c>
      <c r="B537" s="75" t="s">
        <v>4320</v>
      </c>
      <c r="C537" s="52" t="s">
        <v>4516</v>
      </c>
      <c r="D537" s="47" t="s">
        <v>4322</v>
      </c>
      <c r="E537" s="47">
        <v>2</v>
      </c>
      <c r="F537" s="54">
        <f>587/1.13</f>
        <v>519.469026548673</v>
      </c>
      <c r="G537" s="55">
        <f t="shared" si="41"/>
        <v>1038.93805309735</v>
      </c>
      <c r="H537" s="56" t="s">
        <v>4312</v>
      </c>
    </row>
    <row r="538" s="34" customFormat="1" outlineLevel="1" spans="1:8">
      <c r="A538" s="47">
        <v>4</v>
      </c>
      <c r="B538" s="75" t="s">
        <v>4320</v>
      </c>
      <c r="C538" s="52" t="s">
        <v>4517</v>
      </c>
      <c r="D538" s="47" t="s">
        <v>4322</v>
      </c>
      <c r="E538" s="47">
        <v>1</v>
      </c>
      <c r="F538" s="54">
        <f>803/1.13</f>
        <v>710.619469026549</v>
      </c>
      <c r="G538" s="55">
        <f t="shared" si="41"/>
        <v>710.619469026549</v>
      </c>
      <c r="H538" s="56" t="s">
        <v>4312</v>
      </c>
    </row>
    <row r="539" s="34" customFormat="1" outlineLevel="1" spans="1:8">
      <c r="A539" s="47">
        <v>5</v>
      </c>
      <c r="B539" s="75" t="s">
        <v>4320</v>
      </c>
      <c r="C539" s="52" t="s">
        <v>4370</v>
      </c>
      <c r="D539" s="47" t="s">
        <v>4322</v>
      </c>
      <c r="E539" s="47">
        <v>1</v>
      </c>
      <c r="F539" s="76">
        <f>150/1.13</f>
        <v>132.743362831858</v>
      </c>
      <c r="G539" s="55">
        <f t="shared" si="41"/>
        <v>132.743362831858</v>
      </c>
      <c r="H539" s="56"/>
    </row>
    <row r="540" s="34" customFormat="1" outlineLevel="1" spans="1:8">
      <c r="A540" s="47">
        <v>6</v>
      </c>
      <c r="B540" s="75" t="s">
        <v>4325</v>
      </c>
      <c r="C540" s="52" t="s">
        <v>4371</v>
      </c>
      <c r="D540" s="47" t="s">
        <v>4322</v>
      </c>
      <c r="E540" s="47">
        <v>1</v>
      </c>
      <c r="F540" s="76">
        <f>440/1.13</f>
        <v>389.380530973451</v>
      </c>
      <c r="G540" s="55">
        <f t="shared" si="41"/>
        <v>389.380530973451</v>
      </c>
      <c r="H540" s="56"/>
    </row>
    <row r="541" s="34" customFormat="1" outlineLevel="1" spans="1:8">
      <c r="A541" s="47" t="s">
        <v>4327</v>
      </c>
      <c r="B541" s="57" t="s">
        <v>4328</v>
      </c>
      <c r="C541" s="57"/>
      <c r="D541" s="58"/>
      <c r="E541" s="58"/>
      <c r="F541" s="55"/>
      <c r="G541" s="55">
        <f>SUM(G535:G540)</f>
        <v>4357.52212389381</v>
      </c>
      <c r="H541" s="59"/>
    </row>
    <row r="542" s="34" customFormat="1" outlineLevel="1" spans="1:8">
      <c r="A542" s="47" t="s">
        <v>4329</v>
      </c>
      <c r="B542" s="57" t="s">
        <v>4330</v>
      </c>
      <c r="C542" s="57" t="s">
        <v>4331</v>
      </c>
      <c r="D542" s="58"/>
      <c r="E542" s="58"/>
      <c r="F542" s="55"/>
      <c r="G542" s="54">
        <f>G541*12%</f>
        <v>522.902654867257</v>
      </c>
      <c r="H542" s="61"/>
    </row>
    <row r="543" s="34" customFormat="1" outlineLevel="1" spans="1:8">
      <c r="A543" s="47" t="s">
        <v>4332</v>
      </c>
      <c r="B543" s="57" t="s">
        <v>4333</v>
      </c>
      <c r="C543" s="57" t="s">
        <v>4334</v>
      </c>
      <c r="D543" s="58"/>
      <c r="E543" s="58"/>
      <c r="F543" s="55"/>
      <c r="G543" s="54">
        <f>(G541+G542)*5%</f>
        <v>244.021238938053</v>
      </c>
      <c r="H543" s="61"/>
    </row>
    <row r="544" s="34" customFormat="1" outlineLevel="1" spans="1:8">
      <c r="A544" s="47" t="s">
        <v>4335</v>
      </c>
      <c r="B544" s="57" t="s">
        <v>4336</v>
      </c>
      <c r="C544" s="57" t="s">
        <v>4337</v>
      </c>
      <c r="D544" s="58"/>
      <c r="E544" s="58"/>
      <c r="F544" s="55"/>
      <c r="G544" s="54">
        <f>(G541+G542+G543)*10%</f>
        <v>512.444601769912</v>
      </c>
      <c r="H544" s="61"/>
    </row>
    <row r="545" s="34" customFormat="1" outlineLevel="1" spans="1:8">
      <c r="A545" s="62" t="s">
        <v>4338</v>
      </c>
      <c r="B545" s="57" t="s">
        <v>4339</v>
      </c>
      <c r="C545" s="57" t="s">
        <v>4340</v>
      </c>
      <c r="D545" s="58"/>
      <c r="E545" s="58">
        <f>1*0.5*4</f>
        <v>2</v>
      </c>
      <c r="F545" s="55">
        <v>205</v>
      </c>
      <c r="G545" s="54">
        <f t="shared" ref="G545:G552" si="42">E545*F545</f>
        <v>410</v>
      </c>
      <c r="H545" s="61" t="s">
        <v>4341</v>
      </c>
    </row>
    <row r="546" s="34" customFormat="1" outlineLevel="1" spans="1:8">
      <c r="A546" s="62" t="s">
        <v>4342</v>
      </c>
      <c r="B546" s="62" t="s">
        <v>4343</v>
      </c>
      <c r="C546" s="64" t="s">
        <v>4344</v>
      </c>
      <c r="D546" s="65"/>
      <c r="E546" s="65"/>
      <c r="F546" s="66"/>
      <c r="G546" s="66">
        <f>G541+G542+G543+G544+G545</f>
        <v>6046.89061946903</v>
      </c>
      <c r="H546" s="67"/>
    </row>
    <row r="547" s="34" customFormat="1" ht="24" spans="1:8">
      <c r="A547" s="74" t="s">
        <v>4518</v>
      </c>
      <c r="B547" s="42" t="s">
        <v>4315</v>
      </c>
      <c r="C547" s="43" t="s">
        <v>4519</v>
      </c>
      <c r="D547" s="41">
        <v>1</v>
      </c>
      <c r="E547" s="44" t="s">
        <v>9</v>
      </c>
      <c r="F547" s="45">
        <f>G558</f>
        <v>4381.23752212389</v>
      </c>
      <c r="G547" s="45">
        <f>D547*F547</f>
        <v>4381.23752212389</v>
      </c>
      <c r="H547" s="46" t="s">
        <v>4506</v>
      </c>
    </row>
    <row r="548" s="34" customFormat="1" outlineLevel="1" spans="1:8">
      <c r="A548" s="47" t="s">
        <v>39</v>
      </c>
      <c r="B548" s="47" t="s">
        <v>4317</v>
      </c>
      <c r="C548" s="47" t="s">
        <v>4318</v>
      </c>
      <c r="D548" s="47" t="s">
        <v>3</v>
      </c>
      <c r="E548" s="47" t="s">
        <v>4296</v>
      </c>
      <c r="F548" s="48" t="s">
        <v>4247</v>
      </c>
      <c r="G548" s="49" t="s">
        <v>4319</v>
      </c>
      <c r="H548" s="50" t="s">
        <v>54</v>
      </c>
    </row>
    <row r="549" s="34" customFormat="1" outlineLevel="1" spans="1:8">
      <c r="A549" s="47">
        <v>1</v>
      </c>
      <c r="B549" s="75" t="s">
        <v>4320</v>
      </c>
      <c r="C549" s="52" t="s">
        <v>4487</v>
      </c>
      <c r="D549" s="47" t="s">
        <v>4322</v>
      </c>
      <c r="E549" s="47">
        <v>1</v>
      </c>
      <c r="F549" s="54">
        <f>1273/1.13</f>
        <v>1126.54867256637</v>
      </c>
      <c r="G549" s="55">
        <f t="shared" si="42"/>
        <v>1126.54867256637</v>
      </c>
      <c r="H549" s="56" t="s">
        <v>4312</v>
      </c>
    </row>
    <row r="550" s="34" customFormat="1" outlineLevel="1" spans="1:8">
      <c r="A550" s="47">
        <v>2</v>
      </c>
      <c r="B550" s="75" t="s">
        <v>4320</v>
      </c>
      <c r="C550" s="52" t="s">
        <v>4517</v>
      </c>
      <c r="D550" s="47" t="s">
        <v>4322</v>
      </c>
      <c r="E550" s="47">
        <v>2</v>
      </c>
      <c r="F550" s="54">
        <f>803/1.13</f>
        <v>710.619469026549</v>
      </c>
      <c r="G550" s="55">
        <f t="shared" si="42"/>
        <v>1421.2389380531</v>
      </c>
      <c r="H550" s="56" t="s">
        <v>4312</v>
      </c>
    </row>
    <row r="551" s="34" customFormat="1" outlineLevel="1" spans="1:8">
      <c r="A551" s="47">
        <v>3</v>
      </c>
      <c r="B551" s="75" t="s">
        <v>4320</v>
      </c>
      <c r="C551" s="52" t="s">
        <v>4370</v>
      </c>
      <c r="D551" s="47" t="s">
        <v>4322</v>
      </c>
      <c r="E551" s="47">
        <v>1</v>
      </c>
      <c r="F551" s="76">
        <f>150/1.13</f>
        <v>132.743362831858</v>
      </c>
      <c r="G551" s="55">
        <f t="shared" si="42"/>
        <v>132.743362831858</v>
      </c>
      <c r="H551" s="56" t="s">
        <v>4312</v>
      </c>
    </row>
    <row r="552" s="34" customFormat="1" outlineLevel="1" spans="1:8">
      <c r="A552" s="47">
        <v>4</v>
      </c>
      <c r="B552" s="75" t="s">
        <v>4325</v>
      </c>
      <c r="C552" s="52" t="s">
        <v>4371</v>
      </c>
      <c r="D552" s="47" t="s">
        <v>4322</v>
      </c>
      <c r="E552" s="47">
        <v>1</v>
      </c>
      <c r="F552" s="76">
        <f>440/1.13</f>
        <v>389.380530973451</v>
      </c>
      <c r="G552" s="55">
        <f t="shared" si="42"/>
        <v>389.380530973451</v>
      </c>
      <c r="H552" s="56" t="s">
        <v>4312</v>
      </c>
    </row>
    <row r="553" s="34" customFormat="1" outlineLevel="1" spans="1:8">
      <c r="A553" s="47" t="s">
        <v>4327</v>
      </c>
      <c r="B553" s="57" t="s">
        <v>4328</v>
      </c>
      <c r="C553" s="57"/>
      <c r="D553" s="58"/>
      <c r="E553" s="58"/>
      <c r="F553" s="55"/>
      <c r="G553" s="55">
        <f>SUM(G549:G552)</f>
        <v>3069.91150442478</v>
      </c>
      <c r="H553" s="59"/>
    </row>
    <row r="554" s="34" customFormat="1" outlineLevel="1" spans="1:8">
      <c r="A554" s="47" t="s">
        <v>4329</v>
      </c>
      <c r="B554" s="57" t="s">
        <v>4330</v>
      </c>
      <c r="C554" s="57" t="s">
        <v>4331</v>
      </c>
      <c r="D554" s="58"/>
      <c r="E554" s="58"/>
      <c r="F554" s="55"/>
      <c r="G554" s="54">
        <f>G553*12%</f>
        <v>368.389380530973</v>
      </c>
      <c r="H554" s="61"/>
    </row>
    <row r="555" s="34" customFormat="1" outlineLevel="1" spans="1:8">
      <c r="A555" s="47" t="s">
        <v>4332</v>
      </c>
      <c r="B555" s="57" t="s">
        <v>4333</v>
      </c>
      <c r="C555" s="57" t="s">
        <v>4334</v>
      </c>
      <c r="D555" s="58"/>
      <c r="E555" s="58"/>
      <c r="F555" s="55"/>
      <c r="G555" s="54">
        <f>(G553+G554)*5%</f>
        <v>171.915044247788</v>
      </c>
      <c r="H555" s="61"/>
    </row>
    <row r="556" s="34" customFormat="1" outlineLevel="1" spans="1:8">
      <c r="A556" s="47" t="s">
        <v>4335</v>
      </c>
      <c r="B556" s="57" t="s">
        <v>4336</v>
      </c>
      <c r="C556" s="57" t="s">
        <v>4337</v>
      </c>
      <c r="D556" s="58"/>
      <c r="E556" s="58"/>
      <c r="F556" s="55"/>
      <c r="G556" s="54">
        <f>(G553+G554+G555)*10%</f>
        <v>361.021592920354</v>
      </c>
      <c r="H556" s="61"/>
    </row>
    <row r="557" s="34" customFormat="1" outlineLevel="1" spans="1:8">
      <c r="A557" s="62" t="s">
        <v>4338</v>
      </c>
      <c r="B557" s="57" t="s">
        <v>4339</v>
      </c>
      <c r="C557" s="57" t="s">
        <v>4340</v>
      </c>
      <c r="D557" s="58"/>
      <c r="E557" s="58">
        <f>1*0.5*4</f>
        <v>2</v>
      </c>
      <c r="F557" s="55">
        <v>205</v>
      </c>
      <c r="G557" s="54">
        <f t="shared" ref="G557:G567" si="43">E557*F557</f>
        <v>410</v>
      </c>
      <c r="H557" s="61" t="s">
        <v>4341</v>
      </c>
    </row>
    <row r="558" s="34" customFormat="1" outlineLevel="1" spans="1:8">
      <c r="A558" s="62" t="s">
        <v>4342</v>
      </c>
      <c r="B558" s="62" t="s">
        <v>4343</v>
      </c>
      <c r="C558" s="64" t="s">
        <v>4344</v>
      </c>
      <c r="D558" s="65"/>
      <c r="E558" s="65"/>
      <c r="F558" s="66"/>
      <c r="G558" s="66">
        <f>G553+G554+G555+G556+G557</f>
        <v>4381.23752212389</v>
      </c>
      <c r="H558" s="67"/>
    </row>
    <row r="559" s="34" customFormat="1" ht="24" spans="1:8">
      <c r="A559" s="74" t="s">
        <v>4520</v>
      </c>
      <c r="B559" s="42" t="s">
        <v>4315</v>
      </c>
      <c r="C559" s="43" t="s">
        <v>4521</v>
      </c>
      <c r="D559" s="41">
        <v>1</v>
      </c>
      <c r="E559" s="44" t="s">
        <v>9</v>
      </c>
      <c r="F559" s="45">
        <f>G573</f>
        <v>6323.92707964602</v>
      </c>
      <c r="G559" s="45">
        <f>D559*F559</f>
        <v>6323.92707964602</v>
      </c>
      <c r="H559" s="46" t="s">
        <v>4506</v>
      </c>
    </row>
    <row r="560" s="34" customFormat="1" outlineLevel="1" spans="1:8">
      <c r="A560" s="47" t="s">
        <v>39</v>
      </c>
      <c r="B560" s="47" t="s">
        <v>4317</v>
      </c>
      <c r="C560" s="47" t="s">
        <v>4318</v>
      </c>
      <c r="D560" s="47" t="s">
        <v>3</v>
      </c>
      <c r="E560" s="47" t="s">
        <v>4296</v>
      </c>
      <c r="F560" s="48" t="s">
        <v>4247</v>
      </c>
      <c r="G560" s="49" t="s">
        <v>4319</v>
      </c>
      <c r="H560" s="50" t="s">
        <v>54</v>
      </c>
    </row>
    <row r="561" s="34" customFormat="1" outlineLevel="1" spans="1:8">
      <c r="A561" s="47">
        <v>1</v>
      </c>
      <c r="B561" s="75" t="s">
        <v>4320</v>
      </c>
      <c r="C561" s="52" t="s">
        <v>4522</v>
      </c>
      <c r="D561" s="47" t="s">
        <v>4322</v>
      </c>
      <c r="E561" s="47">
        <v>1</v>
      </c>
      <c r="F561" s="54">
        <f>1699/1.13</f>
        <v>1503.53982300885</v>
      </c>
      <c r="G561" s="55">
        <f t="shared" si="43"/>
        <v>1503.53982300885</v>
      </c>
      <c r="H561" s="56" t="s">
        <v>4312</v>
      </c>
    </row>
    <row r="562" s="34" customFormat="1" outlineLevel="1" spans="1:8">
      <c r="A562" s="47">
        <v>2</v>
      </c>
      <c r="B562" s="75" t="s">
        <v>4320</v>
      </c>
      <c r="C562" s="52" t="s">
        <v>4517</v>
      </c>
      <c r="D562" s="47" t="s">
        <v>4322</v>
      </c>
      <c r="E562" s="47">
        <v>1</v>
      </c>
      <c r="F562" s="54">
        <f>803/1.13</f>
        <v>710.619469026549</v>
      </c>
      <c r="G562" s="55">
        <f t="shared" si="43"/>
        <v>710.619469026549</v>
      </c>
      <c r="H562" s="56" t="s">
        <v>4312</v>
      </c>
    </row>
    <row r="563" s="34" customFormat="1" outlineLevel="1" spans="1:8">
      <c r="A563" s="47">
        <v>3</v>
      </c>
      <c r="B563" s="75" t="s">
        <v>4320</v>
      </c>
      <c r="C563" s="52" t="s">
        <v>4523</v>
      </c>
      <c r="D563" s="47" t="s">
        <v>4322</v>
      </c>
      <c r="E563" s="47">
        <v>1</v>
      </c>
      <c r="F563" s="54">
        <f>658/1.13</f>
        <v>582.300884955752</v>
      </c>
      <c r="G563" s="55">
        <f t="shared" si="43"/>
        <v>582.300884955752</v>
      </c>
      <c r="H563" s="56" t="s">
        <v>4312</v>
      </c>
    </row>
    <row r="564" s="34" customFormat="1" outlineLevel="1" spans="1:8">
      <c r="A564" s="47">
        <v>4</v>
      </c>
      <c r="B564" s="75" t="s">
        <v>4320</v>
      </c>
      <c r="C564" s="52" t="s">
        <v>4515</v>
      </c>
      <c r="D564" s="47" t="s">
        <v>4322</v>
      </c>
      <c r="E564" s="47">
        <v>1</v>
      </c>
      <c r="F564" s="54">
        <f>658/1.13</f>
        <v>582.300884955752</v>
      </c>
      <c r="G564" s="55">
        <f t="shared" si="43"/>
        <v>582.300884955752</v>
      </c>
      <c r="H564" s="56" t="s">
        <v>4312</v>
      </c>
    </row>
    <row r="565" s="34" customFormat="1" outlineLevel="1" spans="1:8">
      <c r="A565" s="47">
        <v>5</v>
      </c>
      <c r="B565" s="75" t="s">
        <v>4320</v>
      </c>
      <c r="C565" s="52" t="s">
        <v>4524</v>
      </c>
      <c r="D565" s="47" t="s">
        <v>4322</v>
      </c>
      <c r="E565" s="47">
        <v>2</v>
      </c>
      <c r="F565" s="54">
        <f>379/1.13</f>
        <v>335.398230088496</v>
      </c>
      <c r="G565" s="55">
        <f t="shared" si="43"/>
        <v>670.796460176991</v>
      </c>
      <c r="H565" s="56" t="s">
        <v>4312</v>
      </c>
    </row>
    <row r="566" s="34" customFormat="1" outlineLevel="1" spans="1:8">
      <c r="A566" s="47">
        <v>6</v>
      </c>
      <c r="B566" s="75" t="s">
        <v>4320</v>
      </c>
      <c r="C566" s="52" t="s">
        <v>4370</v>
      </c>
      <c r="D566" s="47" t="s">
        <v>4322</v>
      </c>
      <c r="E566" s="47">
        <v>1</v>
      </c>
      <c r="F566" s="76">
        <f>150/1.13</f>
        <v>132.743362831858</v>
      </c>
      <c r="G566" s="55">
        <f t="shared" si="43"/>
        <v>132.743362831858</v>
      </c>
      <c r="H566" s="56" t="s">
        <v>4312</v>
      </c>
    </row>
    <row r="567" s="34" customFormat="1" outlineLevel="1" spans="1:8">
      <c r="A567" s="47">
        <v>7</v>
      </c>
      <c r="B567" s="75" t="s">
        <v>4325</v>
      </c>
      <c r="C567" s="52" t="s">
        <v>4371</v>
      </c>
      <c r="D567" s="47" t="s">
        <v>4322</v>
      </c>
      <c r="E567" s="47">
        <v>1</v>
      </c>
      <c r="F567" s="76">
        <f>440/1.13</f>
        <v>389.380530973451</v>
      </c>
      <c r="G567" s="55">
        <f t="shared" si="43"/>
        <v>389.380530973451</v>
      </c>
      <c r="H567" s="56" t="s">
        <v>4312</v>
      </c>
    </row>
    <row r="568" s="34" customFormat="1" outlineLevel="1" spans="1:8">
      <c r="A568" s="47" t="s">
        <v>4327</v>
      </c>
      <c r="B568" s="57" t="s">
        <v>4328</v>
      </c>
      <c r="C568" s="57"/>
      <c r="D568" s="58"/>
      <c r="E568" s="58"/>
      <c r="F568" s="55"/>
      <c r="G568" s="55">
        <f>SUM(G561:G567)</f>
        <v>4571.6814159292</v>
      </c>
      <c r="H568" s="59"/>
    </row>
    <row r="569" s="34" customFormat="1" outlineLevel="1" spans="1:8">
      <c r="A569" s="47" t="s">
        <v>4329</v>
      </c>
      <c r="B569" s="57" t="s">
        <v>4330</v>
      </c>
      <c r="C569" s="57" t="s">
        <v>4331</v>
      </c>
      <c r="D569" s="58"/>
      <c r="E569" s="58"/>
      <c r="F569" s="55"/>
      <c r="G569" s="54">
        <f>G568*12%</f>
        <v>548.601769911505</v>
      </c>
      <c r="H569" s="61"/>
    </row>
    <row r="570" s="34" customFormat="1" outlineLevel="1" spans="1:8">
      <c r="A570" s="47" t="s">
        <v>4332</v>
      </c>
      <c r="B570" s="57" t="s">
        <v>4333</v>
      </c>
      <c r="C570" s="57" t="s">
        <v>4334</v>
      </c>
      <c r="D570" s="58"/>
      <c r="E570" s="58"/>
      <c r="F570" s="55"/>
      <c r="G570" s="54">
        <f>(G568+G569)*5%</f>
        <v>256.014159292035</v>
      </c>
      <c r="H570" s="61"/>
    </row>
    <row r="571" s="34" customFormat="1" outlineLevel="1" spans="1:8">
      <c r="A571" s="47" t="s">
        <v>4335</v>
      </c>
      <c r="B571" s="57" t="s">
        <v>4336</v>
      </c>
      <c r="C571" s="57" t="s">
        <v>4337</v>
      </c>
      <c r="D571" s="58"/>
      <c r="E571" s="58"/>
      <c r="F571" s="55"/>
      <c r="G571" s="54">
        <f>(G568+G569+G570)*10%</f>
        <v>537.629734513274</v>
      </c>
      <c r="H571" s="61"/>
    </row>
    <row r="572" s="34" customFormat="1" outlineLevel="1" spans="1:8">
      <c r="A572" s="62" t="s">
        <v>4338</v>
      </c>
      <c r="B572" s="57" t="s">
        <v>4339</v>
      </c>
      <c r="C572" s="57" t="s">
        <v>4340</v>
      </c>
      <c r="D572" s="58"/>
      <c r="E572" s="58">
        <f>1*0.5*4</f>
        <v>2</v>
      </c>
      <c r="F572" s="55">
        <v>205</v>
      </c>
      <c r="G572" s="54">
        <f t="shared" ref="G572:G580" si="44">E572*F572</f>
        <v>410</v>
      </c>
      <c r="H572" s="61" t="s">
        <v>4341</v>
      </c>
    </row>
    <row r="573" s="34" customFormat="1" outlineLevel="1" spans="1:8">
      <c r="A573" s="62" t="s">
        <v>4342</v>
      </c>
      <c r="B573" s="62" t="s">
        <v>4343</v>
      </c>
      <c r="C573" s="64" t="s">
        <v>4344</v>
      </c>
      <c r="D573" s="65"/>
      <c r="E573" s="65"/>
      <c r="F573" s="66"/>
      <c r="G573" s="66">
        <f>G568+G569+G570+G571+G572</f>
        <v>6323.92707964602</v>
      </c>
      <c r="H573" s="67"/>
    </row>
    <row r="574" s="34" customFormat="1" ht="24" spans="1:8">
      <c r="A574" s="74" t="s">
        <v>4525</v>
      </c>
      <c r="B574" s="42" t="s">
        <v>4315</v>
      </c>
      <c r="C574" s="43" t="s">
        <v>4526</v>
      </c>
      <c r="D574" s="41">
        <v>1</v>
      </c>
      <c r="E574" s="44" t="s">
        <v>9</v>
      </c>
      <c r="F574" s="45">
        <f>G586</f>
        <v>1957.65628318584</v>
      </c>
      <c r="G574" s="45">
        <f>D574*F574</f>
        <v>1957.65628318584</v>
      </c>
      <c r="H574" s="46" t="s">
        <v>4506</v>
      </c>
    </row>
    <row r="575" s="34" customFormat="1" outlineLevel="1" spans="1:8">
      <c r="A575" s="47" t="s">
        <v>39</v>
      </c>
      <c r="B575" s="47" t="s">
        <v>4317</v>
      </c>
      <c r="C575" s="47" t="s">
        <v>4318</v>
      </c>
      <c r="D575" s="47" t="s">
        <v>3</v>
      </c>
      <c r="E575" s="47" t="s">
        <v>4296</v>
      </c>
      <c r="F575" s="48" t="s">
        <v>4247</v>
      </c>
      <c r="G575" s="49" t="s">
        <v>4319</v>
      </c>
      <c r="H575" s="50" t="s">
        <v>54</v>
      </c>
    </row>
    <row r="576" s="34" customFormat="1" outlineLevel="1" spans="1:8">
      <c r="A576" s="47">
        <v>1</v>
      </c>
      <c r="B576" s="75" t="s">
        <v>4320</v>
      </c>
      <c r="C576" s="52" t="s">
        <v>4527</v>
      </c>
      <c r="D576" s="47" t="s">
        <v>4322</v>
      </c>
      <c r="E576" s="47">
        <v>1</v>
      </c>
      <c r="F576" s="54">
        <f>587/1.13</f>
        <v>519.469026548673</v>
      </c>
      <c r="G576" s="55">
        <f t="shared" si="44"/>
        <v>519.469026548673</v>
      </c>
      <c r="H576" s="56" t="s">
        <v>4312</v>
      </c>
    </row>
    <row r="577" s="34" customFormat="1" outlineLevel="1" spans="1:8">
      <c r="A577" s="47">
        <v>2</v>
      </c>
      <c r="B577" s="75" t="s">
        <v>4320</v>
      </c>
      <c r="C577" s="52" t="s">
        <v>4366</v>
      </c>
      <c r="D577" s="47" t="s">
        <v>4322</v>
      </c>
      <c r="E577" s="47">
        <v>1</v>
      </c>
      <c r="F577" s="76">
        <f>150/1.13</f>
        <v>132.743362831858</v>
      </c>
      <c r="G577" s="55">
        <f t="shared" si="44"/>
        <v>132.743362831858</v>
      </c>
      <c r="H577" s="56" t="s">
        <v>4312</v>
      </c>
    </row>
    <row r="578" s="34" customFormat="1" outlineLevel="1" spans="1:8">
      <c r="A578" s="47">
        <v>3</v>
      </c>
      <c r="B578" s="75" t="s">
        <v>4320</v>
      </c>
      <c r="C578" s="52" t="s">
        <v>4370</v>
      </c>
      <c r="D578" s="47" t="s">
        <v>4322</v>
      </c>
      <c r="E578" s="47">
        <v>1</v>
      </c>
      <c r="F578" s="76">
        <f>150/1.13</f>
        <v>132.743362831858</v>
      </c>
      <c r="G578" s="55">
        <f t="shared" si="44"/>
        <v>132.743362831858</v>
      </c>
      <c r="H578" s="56" t="s">
        <v>4312</v>
      </c>
    </row>
    <row r="579" s="34" customFormat="1" outlineLevel="1" spans="1:8">
      <c r="A579" s="47">
        <v>4</v>
      </c>
      <c r="B579" s="51" t="s">
        <v>4349</v>
      </c>
      <c r="C579" s="52" t="s">
        <v>4423</v>
      </c>
      <c r="D579" s="47" t="s">
        <v>4322</v>
      </c>
      <c r="E579" s="47">
        <v>3</v>
      </c>
      <c r="F579" s="76">
        <f>68/1.13</f>
        <v>60.1769911504425</v>
      </c>
      <c r="G579" s="55">
        <f t="shared" si="44"/>
        <v>180.530973451327</v>
      </c>
      <c r="H579" s="56" t="s">
        <v>4312</v>
      </c>
    </row>
    <row r="580" s="34" customFormat="1" outlineLevel="1" spans="1:8">
      <c r="A580" s="47">
        <v>5</v>
      </c>
      <c r="B580" s="75" t="s">
        <v>4325</v>
      </c>
      <c r="C580" s="52" t="s">
        <v>4371</v>
      </c>
      <c r="D580" s="47" t="s">
        <v>4322</v>
      </c>
      <c r="E580" s="47">
        <v>1</v>
      </c>
      <c r="F580" s="76">
        <f>440/1.13</f>
        <v>389.380530973451</v>
      </c>
      <c r="G580" s="55">
        <f t="shared" si="44"/>
        <v>389.380530973451</v>
      </c>
      <c r="H580" s="56" t="s">
        <v>4312</v>
      </c>
    </row>
    <row r="581" s="34" customFormat="1" outlineLevel="1" spans="1:8">
      <c r="A581" s="47" t="s">
        <v>4327</v>
      </c>
      <c r="B581" s="57" t="s">
        <v>4328</v>
      </c>
      <c r="C581" s="57"/>
      <c r="D581" s="58"/>
      <c r="E581" s="58"/>
      <c r="F581" s="55"/>
      <c r="G581" s="55">
        <f>SUM(G576:G580)</f>
        <v>1354.86725663717</v>
      </c>
      <c r="H581" s="59"/>
    </row>
    <row r="582" s="34" customFormat="1" outlineLevel="1" spans="1:8">
      <c r="A582" s="47" t="s">
        <v>4329</v>
      </c>
      <c r="B582" s="57" t="s">
        <v>4330</v>
      </c>
      <c r="C582" s="57" t="s">
        <v>4331</v>
      </c>
      <c r="D582" s="58"/>
      <c r="E582" s="58"/>
      <c r="F582" s="55"/>
      <c r="G582" s="54">
        <f>G581*12%</f>
        <v>162.58407079646</v>
      </c>
      <c r="H582" s="61"/>
    </row>
    <row r="583" s="34" customFormat="1" outlineLevel="1" spans="1:8">
      <c r="A583" s="47" t="s">
        <v>4332</v>
      </c>
      <c r="B583" s="57" t="s">
        <v>4333</v>
      </c>
      <c r="C583" s="57" t="s">
        <v>4334</v>
      </c>
      <c r="D583" s="58"/>
      <c r="E583" s="58"/>
      <c r="F583" s="55"/>
      <c r="G583" s="54">
        <f>(G581+G582)*5%</f>
        <v>75.8725663716814</v>
      </c>
      <c r="H583" s="61"/>
    </row>
    <row r="584" s="34" customFormat="1" outlineLevel="1" spans="1:8">
      <c r="A584" s="47" t="s">
        <v>4335</v>
      </c>
      <c r="B584" s="57" t="s">
        <v>4336</v>
      </c>
      <c r="C584" s="57" t="s">
        <v>4337</v>
      </c>
      <c r="D584" s="58"/>
      <c r="E584" s="58"/>
      <c r="F584" s="55"/>
      <c r="G584" s="54">
        <f>(G581+G582+G583)*10%</f>
        <v>159.332389380531</v>
      </c>
      <c r="H584" s="61"/>
    </row>
    <row r="585" s="34" customFormat="1" outlineLevel="1" spans="1:8">
      <c r="A585" s="62" t="s">
        <v>4338</v>
      </c>
      <c r="B585" s="57" t="s">
        <v>4339</v>
      </c>
      <c r="C585" s="57" t="s">
        <v>4340</v>
      </c>
      <c r="D585" s="58"/>
      <c r="E585" s="58">
        <f>0.5*0.5*4</f>
        <v>1</v>
      </c>
      <c r="F585" s="55">
        <v>205</v>
      </c>
      <c r="G585" s="85">
        <f t="shared" ref="G585:G592" si="45">E585*F585</f>
        <v>205</v>
      </c>
      <c r="H585" s="61" t="s">
        <v>4491</v>
      </c>
    </row>
    <row r="586" s="34" customFormat="1" outlineLevel="1" spans="1:8">
      <c r="A586" s="62" t="s">
        <v>4342</v>
      </c>
      <c r="B586" s="62" t="s">
        <v>4343</v>
      </c>
      <c r="C586" s="64" t="s">
        <v>4344</v>
      </c>
      <c r="D586" s="65"/>
      <c r="E586" s="65"/>
      <c r="F586" s="66"/>
      <c r="G586" s="66">
        <f>G581+G582+G583+G584+G585</f>
        <v>1957.65628318584</v>
      </c>
      <c r="H586" s="67"/>
    </row>
    <row r="587" s="34" customFormat="1" ht="24" spans="1:8">
      <c r="A587" s="74" t="s">
        <v>4528</v>
      </c>
      <c r="B587" s="42" t="s">
        <v>4315</v>
      </c>
      <c r="C587" s="43" t="s">
        <v>4529</v>
      </c>
      <c r="D587" s="41">
        <v>1</v>
      </c>
      <c r="E587" s="44" t="s">
        <v>9</v>
      </c>
      <c r="F587" s="45">
        <f>G598</f>
        <v>5583.17061946903</v>
      </c>
      <c r="G587" s="45">
        <f>D587*F587</f>
        <v>5583.17061946903</v>
      </c>
      <c r="H587" s="46" t="s">
        <v>4506</v>
      </c>
    </row>
    <row r="588" s="34" customFormat="1" outlineLevel="1" spans="1:8">
      <c r="A588" s="47" t="s">
        <v>39</v>
      </c>
      <c r="B588" s="47" t="s">
        <v>4317</v>
      </c>
      <c r="C588" s="47" t="s">
        <v>4318</v>
      </c>
      <c r="D588" s="47" t="s">
        <v>3</v>
      </c>
      <c r="E588" s="47" t="s">
        <v>4296</v>
      </c>
      <c r="F588" s="48" t="s">
        <v>4247</v>
      </c>
      <c r="G588" s="49" t="s">
        <v>4319</v>
      </c>
      <c r="H588" s="50" t="s">
        <v>54</v>
      </c>
    </row>
    <row r="589" s="34" customFormat="1" outlineLevel="1" spans="1:8">
      <c r="A589" s="47">
        <v>1</v>
      </c>
      <c r="B589" s="75" t="s">
        <v>4320</v>
      </c>
      <c r="C589" s="52" t="s">
        <v>4477</v>
      </c>
      <c r="D589" s="47" t="s">
        <v>4322</v>
      </c>
      <c r="E589" s="47">
        <v>1</v>
      </c>
      <c r="F589" s="54">
        <f>1699/1.13</f>
        <v>1503.53982300885</v>
      </c>
      <c r="G589" s="55">
        <f t="shared" si="45"/>
        <v>1503.53982300885</v>
      </c>
      <c r="H589" s="56" t="s">
        <v>4312</v>
      </c>
    </row>
    <row r="590" s="34" customFormat="1" outlineLevel="1" spans="1:8">
      <c r="A590" s="47">
        <v>2</v>
      </c>
      <c r="B590" s="75" t="s">
        <v>4320</v>
      </c>
      <c r="C590" s="52" t="s">
        <v>4517</v>
      </c>
      <c r="D590" s="47" t="s">
        <v>4322</v>
      </c>
      <c r="E590" s="47">
        <v>3</v>
      </c>
      <c r="F590" s="54">
        <f>803/1.13</f>
        <v>710.619469026549</v>
      </c>
      <c r="G590" s="55">
        <f t="shared" si="45"/>
        <v>2131.85840707965</v>
      </c>
      <c r="H590" s="56" t="s">
        <v>4312</v>
      </c>
    </row>
    <row r="591" s="34" customFormat="1" outlineLevel="1" spans="1:8">
      <c r="A591" s="47">
        <v>3</v>
      </c>
      <c r="B591" s="75" t="s">
        <v>4320</v>
      </c>
      <c r="C591" s="52" t="s">
        <v>4370</v>
      </c>
      <c r="D591" s="47" t="s">
        <v>4322</v>
      </c>
      <c r="E591" s="47">
        <v>1</v>
      </c>
      <c r="F591" s="76">
        <f>150/1.13</f>
        <v>132.743362831858</v>
      </c>
      <c r="G591" s="55">
        <f t="shared" si="45"/>
        <v>132.743362831858</v>
      </c>
      <c r="H591" s="56" t="s">
        <v>4312</v>
      </c>
    </row>
    <row r="592" s="34" customFormat="1" outlineLevel="1" spans="1:8">
      <c r="A592" s="47">
        <v>4</v>
      </c>
      <c r="B592" s="75" t="s">
        <v>4325</v>
      </c>
      <c r="C592" s="52" t="s">
        <v>4371</v>
      </c>
      <c r="D592" s="47" t="s">
        <v>4322</v>
      </c>
      <c r="E592" s="47">
        <v>1</v>
      </c>
      <c r="F592" s="76">
        <f>440/1.13</f>
        <v>389.380530973451</v>
      </c>
      <c r="G592" s="55">
        <f t="shared" si="45"/>
        <v>389.380530973451</v>
      </c>
      <c r="H592" s="56" t="s">
        <v>4312</v>
      </c>
    </row>
    <row r="593" s="34" customFormat="1" outlineLevel="1" spans="1:8">
      <c r="A593" s="47" t="s">
        <v>4327</v>
      </c>
      <c r="B593" s="57" t="s">
        <v>4328</v>
      </c>
      <c r="C593" s="57"/>
      <c r="D593" s="58"/>
      <c r="E593" s="58"/>
      <c r="F593" s="55"/>
      <c r="G593" s="55">
        <f>SUM(G589:G592)</f>
        <v>4157.52212389381</v>
      </c>
      <c r="H593" s="59"/>
    </row>
    <row r="594" s="34" customFormat="1" outlineLevel="1" spans="1:8">
      <c r="A594" s="47" t="s">
        <v>4329</v>
      </c>
      <c r="B594" s="57" t="s">
        <v>4330</v>
      </c>
      <c r="C594" s="57" t="s">
        <v>4331</v>
      </c>
      <c r="D594" s="58"/>
      <c r="E594" s="58"/>
      <c r="F594" s="55"/>
      <c r="G594" s="54">
        <f>G593*12%</f>
        <v>498.902654867257</v>
      </c>
      <c r="H594" s="61"/>
    </row>
    <row r="595" s="34" customFormat="1" outlineLevel="1" spans="1:8">
      <c r="A595" s="47" t="s">
        <v>4332</v>
      </c>
      <c r="B595" s="57" t="s">
        <v>4333</v>
      </c>
      <c r="C595" s="57" t="s">
        <v>4334</v>
      </c>
      <c r="D595" s="58"/>
      <c r="E595" s="58"/>
      <c r="F595" s="55"/>
      <c r="G595" s="54">
        <f>(G593+G594)*5%</f>
        <v>232.821238938053</v>
      </c>
      <c r="H595" s="61"/>
    </row>
    <row r="596" s="34" customFormat="1" outlineLevel="1" spans="1:8">
      <c r="A596" s="47" t="s">
        <v>4335</v>
      </c>
      <c r="B596" s="57" t="s">
        <v>4336</v>
      </c>
      <c r="C596" s="57" t="s">
        <v>4337</v>
      </c>
      <c r="D596" s="58"/>
      <c r="E596" s="58"/>
      <c r="F596" s="55"/>
      <c r="G596" s="54">
        <f>(G593+G594+G595)*10%</f>
        <v>488.924601769912</v>
      </c>
      <c r="H596" s="61"/>
    </row>
    <row r="597" s="34" customFormat="1" outlineLevel="1" spans="1:8">
      <c r="A597" s="62" t="s">
        <v>4338</v>
      </c>
      <c r="B597" s="57" t="s">
        <v>4339</v>
      </c>
      <c r="C597" s="57" t="s">
        <v>4340</v>
      </c>
      <c r="D597" s="58"/>
      <c r="E597" s="58">
        <f>0.5*0.5*4</f>
        <v>1</v>
      </c>
      <c r="F597" s="55">
        <v>205</v>
      </c>
      <c r="G597" s="85">
        <f t="shared" ref="G597:G605" si="46">E597*F597</f>
        <v>205</v>
      </c>
      <c r="H597" s="61" t="s">
        <v>4491</v>
      </c>
    </row>
    <row r="598" s="34" customFormat="1" outlineLevel="1" spans="1:8">
      <c r="A598" s="62" t="s">
        <v>4342</v>
      </c>
      <c r="B598" s="62" t="s">
        <v>4343</v>
      </c>
      <c r="C598" s="64" t="s">
        <v>4344</v>
      </c>
      <c r="D598" s="65"/>
      <c r="E598" s="65"/>
      <c r="F598" s="66"/>
      <c r="G598" s="66">
        <f>G593+G594+G595+G596+G597</f>
        <v>5583.17061946903</v>
      </c>
      <c r="H598" s="67"/>
    </row>
    <row r="599" s="34" customFormat="1" ht="24" spans="1:8">
      <c r="A599" s="74" t="s">
        <v>4530</v>
      </c>
      <c r="B599" s="42" t="s">
        <v>4315</v>
      </c>
      <c r="C599" s="43" t="s">
        <v>4531</v>
      </c>
      <c r="D599" s="41">
        <v>1</v>
      </c>
      <c r="E599" s="44" t="s">
        <v>9</v>
      </c>
      <c r="F599" s="45">
        <f>G611</f>
        <v>2033.29628318584</v>
      </c>
      <c r="G599" s="45">
        <f>D599*F599</f>
        <v>2033.29628318584</v>
      </c>
      <c r="H599" s="46" t="s">
        <v>4506</v>
      </c>
    </row>
    <row r="600" s="34" customFormat="1" outlineLevel="1" spans="1:8">
      <c r="A600" s="47" t="s">
        <v>39</v>
      </c>
      <c r="B600" s="47" t="s">
        <v>4317</v>
      </c>
      <c r="C600" s="47" t="s">
        <v>4318</v>
      </c>
      <c r="D600" s="47" t="s">
        <v>3</v>
      </c>
      <c r="E600" s="47" t="s">
        <v>4296</v>
      </c>
      <c r="F600" s="48" t="s">
        <v>4247</v>
      </c>
      <c r="G600" s="49" t="s">
        <v>4319</v>
      </c>
      <c r="H600" s="50" t="s">
        <v>54</v>
      </c>
    </row>
    <row r="601" s="34" customFormat="1" outlineLevel="1" spans="1:8">
      <c r="A601" s="47">
        <v>1</v>
      </c>
      <c r="B601" s="75" t="s">
        <v>4320</v>
      </c>
      <c r="C601" s="52" t="s">
        <v>4510</v>
      </c>
      <c r="D601" s="47" t="s">
        <v>4322</v>
      </c>
      <c r="E601" s="47">
        <v>1</v>
      </c>
      <c r="F601" s="76">
        <f>474/1.13</f>
        <v>419.469026548673</v>
      </c>
      <c r="G601" s="55">
        <f t="shared" si="46"/>
        <v>419.469026548673</v>
      </c>
      <c r="H601" s="56" t="s">
        <v>4312</v>
      </c>
    </row>
    <row r="602" s="34" customFormat="1" outlineLevel="1" spans="1:8">
      <c r="A602" s="47">
        <v>2</v>
      </c>
      <c r="B602" s="75" t="s">
        <v>4320</v>
      </c>
      <c r="C602" s="52" t="s">
        <v>4366</v>
      </c>
      <c r="D602" s="47" t="s">
        <v>4322</v>
      </c>
      <c r="E602" s="47">
        <v>1</v>
      </c>
      <c r="F602" s="76">
        <f>150/1.13</f>
        <v>132.743362831858</v>
      </c>
      <c r="G602" s="55">
        <f t="shared" si="46"/>
        <v>132.743362831858</v>
      </c>
      <c r="H602" s="56" t="s">
        <v>4312</v>
      </c>
    </row>
    <row r="603" s="34" customFormat="1" outlineLevel="1" spans="1:8">
      <c r="A603" s="47">
        <v>3</v>
      </c>
      <c r="B603" s="75" t="s">
        <v>4320</v>
      </c>
      <c r="C603" s="52" t="s">
        <v>4370</v>
      </c>
      <c r="D603" s="47" t="s">
        <v>4322</v>
      </c>
      <c r="E603" s="47">
        <v>1</v>
      </c>
      <c r="F603" s="76">
        <f>150/1.13</f>
        <v>132.743362831858</v>
      </c>
      <c r="G603" s="55">
        <f t="shared" si="46"/>
        <v>132.743362831858</v>
      </c>
      <c r="H603" s="56" t="s">
        <v>4312</v>
      </c>
    </row>
    <row r="604" s="34" customFormat="1" outlineLevel="1" spans="1:8">
      <c r="A604" s="47">
        <v>4</v>
      </c>
      <c r="B604" s="51" t="s">
        <v>4349</v>
      </c>
      <c r="C604" s="52" t="s">
        <v>4423</v>
      </c>
      <c r="D604" s="47" t="s">
        <v>4322</v>
      </c>
      <c r="E604" s="47">
        <v>3</v>
      </c>
      <c r="F604" s="76">
        <f>68/1.13</f>
        <v>60.1769911504425</v>
      </c>
      <c r="G604" s="55">
        <f t="shared" si="46"/>
        <v>180.530973451327</v>
      </c>
      <c r="H604" s="56" t="s">
        <v>4312</v>
      </c>
    </row>
    <row r="605" s="34" customFormat="1" outlineLevel="1" spans="1:8">
      <c r="A605" s="47">
        <v>5</v>
      </c>
      <c r="B605" s="75" t="s">
        <v>4325</v>
      </c>
      <c r="C605" s="52" t="s">
        <v>4371</v>
      </c>
      <c r="D605" s="47" t="s">
        <v>4322</v>
      </c>
      <c r="E605" s="47">
        <v>1</v>
      </c>
      <c r="F605" s="76">
        <f>440/1.13</f>
        <v>389.380530973451</v>
      </c>
      <c r="G605" s="55">
        <f t="shared" si="46"/>
        <v>389.380530973451</v>
      </c>
      <c r="H605" s="56"/>
    </row>
    <row r="606" s="34" customFormat="1" outlineLevel="1" spans="1:8">
      <c r="A606" s="47" t="s">
        <v>4327</v>
      </c>
      <c r="B606" s="57" t="s">
        <v>4328</v>
      </c>
      <c r="C606" s="57"/>
      <c r="D606" s="58"/>
      <c r="E606" s="58"/>
      <c r="F606" s="55"/>
      <c r="G606" s="55">
        <f>SUM(G601:G605)</f>
        <v>1254.86725663717</v>
      </c>
      <c r="H606" s="59"/>
    </row>
    <row r="607" s="34" customFormat="1" outlineLevel="1" spans="1:8">
      <c r="A607" s="47" t="s">
        <v>4329</v>
      </c>
      <c r="B607" s="57" t="s">
        <v>4330</v>
      </c>
      <c r="C607" s="57" t="s">
        <v>4331</v>
      </c>
      <c r="D607" s="58"/>
      <c r="E607" s="58"/>
      <c r="F607" s="55"/>
      <c r="G607" s="54">
        <f>G606*12%</f>
        <v>150.58407079646</v>
      </c>
      <c r="H607" s="61"/>
    </row>
    <row r="608" s="34" customFormat="1" outlineLevel="1" spans="1:8">
      <c r="A608" s="47" t="s">
        <v>4332</v>
      </c>
      <c r="B608" s="57" t="s">
        <v>4333</v>
      </c>
      <c r="C608" s="57" t="s">
        <v>4334</v>
      </c>
      <c r="D608" s="58"/>
      <c r="E608" s="58"/>
      <c r="F608" s="55"/>
      <c r="G608" s="54">
        <f>(G606+G607)*5%</f>
        <v>70.2725663716814</v>
      </c>
      <c r="H608" s="61"/>
    </row>
    <row r="609" s="34" customFormat="1" outlineLevel="1" spans="1:8">
      <c r="A609" s="47" t="s">
        <v>4335</v>
      </c>
      <c r="B609" s="57" t="s">
        <v>4336</v>
      </c>
      <c r="C609" s="57" t="s">
        <v>4337</v>
      </c>
      <c r="D609" s="58"/>
      <c r="E609" s="58"/>
      <c r="F609" s="55"/>
      <c r="G609" s="54">
        <f>(G606+G607+G608)*10%</f>
        <v>147.572389380531</v>
      </c>
      <c r="H609" s="61"/>
    </row>
    <row r="610" s="34" customFormat="1" outlineLevel="1" spans="1:8">
      <c r="A610" s="62" t="s">
        <v>4338</v>
      </c>
      <c r="B610" s="57" t="s">
        <v>4339</v>
      </c>
      <c r="C610" s="57" t="s">
        <v>4340</v>
      </c>
      <c r="D610" s="58"/>
      <c r="E610" s="58">
        <f>1*0.5*4</f>
        <v>2</v>
      </c>
      <c r="F610" s="55">
        <v>205</v>
      </c>
      <c r="G610" s="54">
        <f t="shared" ref="G610:G616" si="47">E610*F610</f>
        <v>410</v>
      </c>
      <c r="H610" s="61" t="s">
        <v>4341</v>
      </c>
    </row>
    <row r="611" s="34" customFormat="1" outlineLevel="1" spans="1:8">
      <c r="A611" s="62" t="s">
        <v>4342</v>
      </c>
      <c r="B611" s="62" t="s">
        <v>4343</v>
      </c>
      <c r="C611" s="64" t="s">
        <v>4344</v>
      </c>
      <c r="D611" s="65"/>
      <c r="E611" s="65"/>
      <c r="F611" s="66"/>
      <c r="G611" s="66">
        <f>G606+G607+G608+G609+G610</f>
        <v>2033.29628318584</v>
      </c>
      <c r="H611" s="67"/>
    </row>
    <row r="612" s="34" customFormat="1" outlineLevel="1" spans="1:8">
      <c r="A612" s="47" t="s">
        <v>39</v>
      </c>
      <c r="B612" s="47" t="s">
        <v>4317</v>
      </c>
      <c r="C612" s="47" t="s">
        <v>4318</v>
      </c>
      <c r="D612" s="47" t="s">
        <v>3</v>
      </c>
      <c r="E612" s="47" t="s">
        <v>4296</v>
      </c>
      <c r="F612" s="48" t="s">
        <v>4247</v>
      </c>
      <c r="G612" s="49" t="s">
        <v>4319</v>
      </c>
      <c r="H612" s="50" t="s">
        <v>54</v>
      </c>
    </row>
    <row r="613" s="34" customFormat="1" outlineLevel="1" spans="1:8">
      <c r="A613" s="47">
        <v>1</v>
      </c>
      <c r="B613" s="75" t="s">
        <v>4320</v>
      </c>
      <c r="C613" s="52" t="s">
        <v>4366</v>
      </c>
      <c r="D613" s="47" t="s">
        <v>4322</v>
      </c>
      <c r="E613" s="47">
        <v>1</v>
      </c>
      <c r="F613" s="76">
        <f>150/1.13</f>
        <v>132.743362831858</v>
      </c>
      <c r="G613" s="55">
        <f t="shared" si="47"/>
        <v>132.743362831858</v>
      </c>
      <c r="H613" s="56" t="s">
        <v>4312</v>
      </c>
    </row>
    <row r="614" s="34" customFormat="1" outlineLevel="1" spans="1:8">
      <c r="A614" s="47">
        <v>2</v>
      </c>
      <c r="B614" s="75" t="s">
        <v>4320</v>
      </c>
      <c r="C614" s="52" t="s">
        <v>4368</v>
      </c>
      <c r="D614" s="47" t="s">
        <v>4322</v>
      </c>
      <c r="E614" s="47">
        <v>2</v>
      </c>
      <c r="F614" s="54">
        <f>109/1.13</f>
        <v>96.4601769911504</v>
      </c>
      <c r="G614" s="55">
        <f t="shared" si="47"/>
        <v>192.920353982301</v>
      </c>
      <c r="H614" s="56" t="s">
        <v>4312</v>
      </c>
    </row>
    <row r="615" s="34" customFormat="1" outlineLevel="1" spans="1:8">
      <c r="A615" s="47">
        <v>3</v>
      </c>
      <c r="B615" s="75" t="s">
        <v>4320</v>
      </c>
      <c r="C615" s="52" t="s">
        <v>4370</v>
      </c>
      <c r="D615" s="47" t="s">
        <v>4322</v>
      </c>
      <c r="E615" s="47">
        <v>1</v>
      </c>
      <c r="F615" s="76">
        <f>150/1.13</f>
        <v>132.743362831858</v>
      </c>
      <c r="G615" s="55">
        <f t="shared" si="47"/>
        <v>132.743362831858</v>
      </c>
      <c r="H615" s="56" t="s">
        <v>4312</v>
      </c>
    </row>
    <row r="616" s="34" customFormat="1" outlineLevel="1" spans="1:8">
      <c r="A616" s="47">
        <v>4</v>
      </c>
      <c r="B616" s="75" t="s">
        <v>4325</v>
      </c>
      <c r="C616" s="52" t="s">
        <v>4371</v>
      </c>
      <c r="D616" s="47" t="s">
        <v>4322</v>
      </c>
      <c r="E616" s="47">
        <v>1</v>
      </c>
      <c r="F616" s="76">
        <f>440/1.13</f>
        <v>389.380530973451</v>
      </c>
      <c r="G616" s="55">
        <f t="shared" si="47"/>
        <v>389.380530973451</v>
      </c>
      <c r="H616" s="56"/>
    </row>
    <row r="617" s="34" customFormat="1" outlineLevel="1" spans="1:8">
      <c r="A617" s="47" t="s">
        <v>4327</v>
      </c>
      <c r="B617" s="57" t="s">
        <v>4328</v>
      </c>
      <c r="C617" s="57"/>
      <c r="D617" s="58"/>
      <c r="E617" s="58"/>
      <c r="F617" s="55"/>
      <c r="G617" s="55">
        <f>SUM(G613:G616)</f>
        <v>847.787610619469</v>
      </c>
      <c r="H617" s="59"/>
    </row>
    <row r="618" s="34" customFormat="1" outlineLevel="1" spans="1:8">
      <c r="A618" s="47" t="s">
        <v>4329</v>
      </c>
      <c r="B618" s="57" t="s">
        <v>4330</v>
      </c>
      <c r="C618" s="57" t="s">
        <v>4331</v>
      </c>
      <c r="D618" s="58"/>
      <c r="E618" s="58"/>
      <c r="F618" s="55"/>
      <c r="G618" s="54">
        <f>G617*12%</f>
        <v>101.734513274336</v>
      </c>
      <c r="H618" s="61"/>
    </row>
    <row r="619" s="34" customFormat="1" outlineLevel="1" spans="1:8">
      <c r="A619" s="47" t="s">
        <v>4332</v>
      </c>
      <c r="B619" s="57" t="s">
        <v>4333</v>
      </c>
      <c r="C619" s="57" t="s">
        <v>4334</v>
      </c>
      <c r="D619" s="58"/>
      <c r="E619" s="58"/>
      <c r="F619" s="55"/>
      <c r="G619" s="54">
        <f>(G617+G618)*5%</f>
        <v>47.4761061946903</v>
      </c>
      <c r="H619" s="61"/>
    </row>
    <row r="620" s="34" customFormat="1" outlineLevel="1" spans="1:8">
      <c r="A620" s="47" t="s">
        <v>4335</v>
      </c>
      <c r="B620" s="57" t="s">
        <v>4336</v>
      </c>
      <c r="C620" s="57" t="s">
        <v>4337</v>
      </c>
      <c r="D620" s="58"/>
      <c r="E620" s="58"/>
      <c r="F620" s="55"/>
      <c r="G620" s="54">
        <f>(G617+G618+G619)*10%</f>
        <v>99.6998230088496</v>
      </c>
      <c r="H620" s="61"/>
    </row>
    <row r="621" s="34" customFormat="1" outlineLevel="1" spans="1:8">
      <c r="A621" s="62" t="s">
        <v>4338</v>
      </c>
      <c r="B621" s="57" t="s">
        <v>4339</v>
      </c>
      <c r="C621" s="57" t="s">
        <v>4340</v>
      </c>
      <c r="D621" s="58"/>
      <c r="E621" s="58">
        <f>0.5*0.5*4</f>
        <v>1</v>
      </c>
      <c r="F621" s="55">
        <v>205</v>
      </c>
      <c r="G621" s="85">
        <f t="shared" ref="G621:G630" si="48">E621*F621</f>
        <v>205</v>
      </c>
      <c r="H621" s="61" t="s">
        <v>4491</v>
      </c>
    </row>
    <row r="622" s="34" customFormat="1" outlineLevel="1" spans="1:8">
      <c r="A622" s="62" t="s">
        <v>4342</v>
      </c>
      <c r="B622" s="62" t="s">
        <v>4343</v>
      </c>
      <c r="C622" s="64" t="s">
        <v>4344</v>
      </c>
      <c r="D622" s="65"/>
      <c r="E622" s="65"/>
      <c r="F622" s="66"/>
      <c r="G622" s="66">
        <f>G617+G618+G619+G620+G621</f>
        <v>1301.69805309735</v>
      </c>
      <c r="H622" s="67"/>
    </row>
    <row r="623" s="34" customFormat="1" ht="24" spans="1:8">
      <c r="A623" s="74" t="s">
        <v>4532</v>
      </c>
      <c r="B623" s="42" t="s">
        <v>4315</v>
      </c>
      <c r="C623" s="43" t="s">
        <v>4533</v>
      </c>
      <c r="D623" s="41">
        <v>2</v>
      </c>
      <c r="E623" s="44" t="s">
        <v>9</v>
      </c>
      <c r="F623" s="45">
        <f>G636</f>
        <v>4372.0792920354</v>
      </c>
      <c r="G623" s="45">
        <f>D623*F623</f>
        <v>8744.1585840708</v>
      </c>
      <c r="H623" s="46" t="s">
        <v>4506</v>
      </c>
    </row>
    <row r="624" s="34" customFormat="1" outlineLevel="1" spans="1:8">
      <c r="A624" s="47" t="s">
        <v>39</v>
      </c>
      <c r="B624" s="47" t="s">
        <v>4317</v>
      </c>
      <c r="C624" s="47" t="s">
        <v>4318</v>
      </c>
      <c r="D624" s="47" t="s">
        <v>3</v>
      </c>
      <c r="E624" s="47" t="s">
        <v>4296</v>
      </c>
      <c r="F624" s="48" t="s">
        <v>4247</v>
      </c>
      <c r="G624" s="49" t="s">
        <v>4319</v>
      </c>
      <c r="H624" s="50" t="s">
        <v>54</v>
      </c>
    </row>
    <row r="625" s="34" customFormat="1" ht="24" outlineLevel="1" spans="1:8">
      <c r="A625" s="47">
        <v>1</v>
      </c>
      <c r="B625" s="75" t="s">
        <v>4347</v>
      </c>
      <c r="C625" s="52" t="s">
        <v>4374</v>
      </c>
      <c r="D625" s="47" t="s">
        <v>4322</v>
      </c>
      <c r="E625" s="47">
        <v>1</v>
      </c>
      <c r="F625" s="54">
        <f>2007/1.13</f>
        <v>1776.10619469027</v>
      </c>
      <c r="G625" s="55">
        <f t="shared" si="48"/>
        <v>1776.10619469027</v>
      </c>
      <c r="H625" s="56" t="s">
        <v>4312</v>
      </c>
    </row>
    <row r="626" s="34" customFormat="1" outlineLevel="1" spans="1:8">
      <c r="A626" s="47">
        <v>2</v>
      </c>
      <c r="B626" s="75" t="s">
        <v>4320</v>
      </c>
      <c r="C626" s="52" t="s">
        <v>4321</v>
      </c>
      <c r="D626" s="47" t="s">
        <v>4322</v>
      </c>
      <c r="E626" s="47">
        <v>2</v>
      </c>
      <c r="F626" s="54">
        <f>150/1.13</f>
        <v>132.743362831858</v>
      </c>
      <c r="G626" s="55">
        <f t="shared" si="48"/>
        <v>265.486725663717</v>
      </c>
      <c r="H626" s="56" t="s">
        <v>4312</v>
      </c>
    </row>
    <row r="627" s="34" customFormat="1" outlineLevel="1" spans="1:8">
      <c r="A627" s="47">
        <v>3</v>
      </c>
      <c r="B627" s="75" t="s">
        <v>4320</v>
      </c>
      <c r="C627" s="52" t="s">
        <v>4377</v>
      </c>
      <c r="D627" s="47" t="s">
        <v>4322</v>
      </c>
      <c r="E627" s="47">
        <v>1</v>
      </c>
      <c r="F627" s="54">
        <f>20/1.13</f>
        <v>17.6991150442478</v>
      </c>
      <c r="G627" s="55">
        <f t="shared" si="48"/>
        <v>17.6991150442478</v>
      </c>
      <c r="H627" s="56"/>
    </row>
    <row r="628" s="34" customFormat="1" outlineLevel="1" spans="1:8">
      <c r="A628" s="47">
        <v>4</v>
      </c>
      <c r="B628" s="75" t="s">
        <v>4320</v>
      </c>
      <c r="C628" s="52" t="s">
        <v>4370</v>
      </c>
      <c r="D628" s="47" t="s">
        <v>4322</v>
      </c>
      <c r="E628" s="47">
        <v>1</v>
      </c>
      <c r="F628" s="76">
        <f>150/1.13</f>
        <v>132.743362831858</v>
      </c>
      <c r="G628" s="55">
        <f t="shared" si="48"/>
        <v>132.743362831858</v>
      </c>
      <c r="H628" s="56"/>
    </row>
    <row r="629" s="34" customFormat="1" outlineLevel="1" spans="1:8">
      <c r="A629" s="47">
        <v>5</v>
      </c>
      <c r="B629" s="51" t="s">
        <v>4349</v>
      </c>
      <c r="C629" s="52" t="s">
        <v>4378</v>
      </c>
      <c r="D629" s="47" t="s">
        <v>4322</v>
      </c>
      <c r="E629" s="47">
        <v>8</v>
      </c>
      <c r="F629" s="76">
        <f>68/1.13</f>
        <v>60.1769911504425</v>
      </c>
      <c r="G629" s="55">
        <f t="shared" si="48"/>
        <v>481.41592920354</v>
      </c>
      <c r="H629" s="56" t="s">
        <v>4312</v>
      </c>
    </row>
    <row r="630" s="34" customFormat="1" outlineLevel="1" spans="1:8">
      <c r="A630" s="47">
        <v>6</v>
      </c>
      <c r="B630" s="75" t="s">
        <v>4325</v>
      </c>
      <c r="C630" s="52" t="s">
        <v>4371</v>
      </c>
      <c r="D630" s="47" t="s">
        <v>4322</v>
      </c>
      <c r="E630" s="47">
        <v>1</v>
      </c>
      <c r="F630" s="76">
        <f>440/1.13</f>
        <v>389.380530973451</v>
      </c>
      <c r="G630" s="55">
        <f t="shared" si="48"/>
        <v>389.380530973451</v>
      </c>
      <c r="H630" s="56" t="s">
        <v>4312</v>
      </c>
    </row>
    <row r="631" s="34" customFormat="1" outlineLevel="1" spans="1:8">
      <c r="A631" s="47" t="s">
        <v>4327</v>
      </c>
      <c r="B631" s="57" t="s">
        <v>4328</v>
      </c>
      <c r="C631" s="57"/>
      <c r="D631" s="58"/>
      <c r="E631" s="58"/>
      <c r="F631" s="55"/>
      <c r="G631" s="55">
        <f>SUM(G625:G630)</f>
        <v>3062.83185840708</v>
      </c>
      <c r="H631" s="59"/>
    </row>
    <row r="632" s="34" customFormat="1" outlineLevel="1" spans="1:8">
      <c r="A632" s="47" t="s">
        <v>4329</v>
      </c>
      <c r="B632" s="57" t="s">
        <v>4330</v>
      </c>
      <c r="C632" s="57" t="s">
        <v>4331</v>
      </c>
      <c r="D632" s="58"/>
      <c r="E632" s="58"/>
      <c r="F632" s="55"/>
      <c r="G632" s="54">
        <f>G631*12%</f>
        <v>367.53982300885</v>
      </c>
      <c r="H632" s="61"/>
    </row>
    <row r="633" s="34" customFormat="1" outlineLevel="1" spans="1:8">
      <c r="A633" s="47" t="s">
        <v>4332</v>
      </c>
      <c r="B633" s="57" t="s">
        <v>4333</v>
      </c>
      <c r="C633" s="57" t="s">
        <v>4334</v>
      </c>
      <c r="D633" s="58"/>
      <c r="E633" s="58"/>
      <c r="F633" s="55"/>
      <c r="G633" s="54">
        <f>(G631+G632)*5%</f>
        <v>171.518584070796</v>
      </c>
      <c r="H633" s="61"/>
    </row>
    <row r="634" s="34" customFormat="1" outlineLevel="1" spans="1:8">
      <c r="A634" s="47" t="s">
        <v>4335</v>
      </c>
      <c r="B634" s="57" t="s">
        <v>4336</v>
      </c>
      <c r="C634" s="57" t="s">
        <v>4337</v>
      </c>
      <c r="D634" s="58"/>
      <c r="E634" s="58"/>
      <c r="F634" s="55"/>
      <c r="G634" s="54">
        <f>(G631+G632+G633)*10%</f>
        <v>360.189026548673</v>
      </c>
      <c r="H634" s="61"/>
    </row>
    <row r="635" s="34" customFormat="1" outlineLevel="1" spans="1:8">
      <c r="A635" s="62" t="s">
        <v>4338</v>
      </c>
      <c r="B635" s="57" t="s">
        <v>4339</v>
      </c>
      <c r="C635" s="57" t="s">
        <v>4340</v>
      </c>
      <c r="D635" s="58"/>
      <c r="E635" s="58">
        <f>1*0.5*4</f>
        <v>2</v>
      </c>
      <c r="F635" s="55">
        <v>205</v>
      </c>
      <c r="G635" s="54">
        <f t="shared" ref="G635:G644" si="49">E635*F635</f>
        <v>410</v>
      </c>
      <c r="H635" s="61" t="s">
        <v>4341</v>
      </c>
    </row>
    <row r="636" s="34" customFormat="1" outlineLevel="1" spans="1:8">
      <c r="A636" s="62" t="s">
        <v>4342</v>
      </c>
      <c r="B636" s="62" t="s">
        <v>4343</v>
      </c>
      <c r="C636" s="64" t="s">
        <v>4344</v>
      </c>
      <c r="D636" s="65"/>
      <c r="E636" s="65"/>
      <c r="F636" s="66"/>
      <c r="G636" s="66">
        <f>G631+G632+G633+G634+G635</f>
        <v>4372.0792920354</v>
      </c>
      <c r="H636" s="67"/>
    </row>
    <row r="637" s="34" customFormat="1" ht="24" spans="1:8">
      <c r="A637" s="74" t="s">
        <v>4534</v>
      </c>
      <c r="B637" s="42" t="s">
        <v>4315</v>
      </c>
      <c r="C637" s="43" t="s">
        <v>4535</v>
      </c>
      <c r="D637" s="41">
        <v>1</v>
      </c>
      <c r="E637" s="44" t="s">
        <v>9</v>
      </c>
      <c r="F637" s="45">
        <f>G650</f>
        <v>6975.30619469027</v>
      </c>
      <c r="G637" s="45">
        <f>D637*F637</f>
        <v>6975.30619469027</v>
      </c>
      <c r="H637" s="46" t="s">
        <v>4506</v>
      </c>
    </row>
    <row r="638" s="34" customFormat="1" outlineLevel="1" spans="1:8">
      <c r="A638" s="47" t="s">
        <v>39</v>
      </c>
      <c r="B638" s="47" t="s">
        <v>4317</v>
      </c>
      <c r="C638" s="47" t="s">
        <v>4318</v>
      </c>
      <c r="D638" s="47" t="s">
        <v>3</v>
      </c>
      <c r="E638" s="47" t="s">
        <v>4296</v>
      </c>
      <c r="F638" s="48" t="s">
        <v>4247</v>
      </c>
      <c r="G638" s="49" t="s">
        <v>4319</v>
      </c>
      <c r="H638" s="50" t="s">
        <v>54</v>
      </c>
    </row>
    <row r="639" s="34" customFormat="1" outlineLevel="1" spans="1:8">
      <c r="A639" s="47">
        <v>1</v>
      </c>
      <c r="B639" s="75" t="s">
        <v>4320</v>
      </c>
      <c r="C639" s="52" t="s">
        <v>4522</v>
      </c>
      <c r="D639" s="47" t="s">
        <v>4322</v>
      </c>
      <c r="E639" s="47">
        <v>1</v>
      </c>
      <c r="F639" s="54">
        <f>1699/1.13</f>
        <v>1503.53982300885</v>
      </c>
      <c r="G639" s="55">
        <f t="shared" si="49"/>
        <v>1503.53982300885</v>
      </c>
      <c r="H639" s="56" t="s">
        <v>4312</v>
      </c>
    </row>
    <row r="640" s="34" customFormat="1" outlineLevel="1" spans="1:8">
      <c r="A640" s="47">
        <v>2</v>
      </c>
      <c r="B640" s="75" t="s">
        <v>4320</v>
      </c>
      <c r="C640" s="52" t="s">
        <v>4517</v>
      </c>
      <c r="D640" s="47" t="s">
        <v>4322</v>
      </c>
      <c r="E640" s="47">
        <v>3</v>
      </c>
      <c r="F640" s="54">
        <f>803/1.13</f>
        <v>710.619469026549</v>
      </c>
      <c r="G640" s="55">
        <f t="shared" si="49"/>
        <v>2131.85840707965</v>
      </c>
      <c r="H640" s="56" t="s">
        <v>4312</v>
      </c>
    </row>
    <row r="641" s="34" customFormat="1" outlineLevel="1" spans="1:8">
      <c r="A641" s="47">
        <v>3</v>
      </c>
      <c r="B641" s="75" t="s">
        <v>4320</v>
      </c>
      <c r="C641" s="52" t="s">
        <v>4515</v>
      </c>
      <c r="D641" s="47" t="s">
        <v>4322</v>
      </c>
      <c r="E641" s="47">
        <v>1</v>
      </c>
      <c r="F641" s="54">
        <f>658/1.13</f>
        <v>582.300884955752</v>
      </c>
      <c r="G641" s="55">
        <f t="shared" si="49"/>
        <v>582.300884955752</v>
      </c>
      <c r="H641" s="56" t="s">
        <v>4312</v>
      </c>
    </row>
    <row r="642" s="34" customFormat="1" outlineLevel="1" spans="1:8">
      <c r="A642" s="47">
        <v>4</v>
      </c>
      <c r="B642" s="75" t="s">
        <v>4320</v>
      </c>
      <c r="C642" s="52" t="s">
        <v>4524</v>
      </c>
      <c r="D642" s="47" t="s">
        <v>4322</v>
      </c>
      <c r="E642" s="47">
        <v>1</v>
      </c>
      <c r="F642" s="54">
        <f>379/1.13</f>
        <v>335.398230088496</v>
      </c>
      <c r="G642" s="55">
        <f t="shared" si="49"/>
        <v>335.398230088496</v>
      </c>
      <c r="H642" s="56"/>
    </row>
    <row r="643" s="34" customFormat="1" outlineLevel="1" spans="1:8">
      <c r="A643" s="47">
        <v>5</v>
      </c>
      <c r="B643" s="75" t="s">
        <v>4320</v>
      </c>
      <c r="C643" s="52" t="s">
        <v>4370</v>
      </c>
      <c r="D643" s="47" t="s">
        <v>4322</v>
      </c>
      <c r="E643" s="47">
        <v>1</v>
      </c>
      <c r="F643" s="76">
        <f>150/1.13</f>
        <v>132.743362831858</v>
      </c>
      <c r="G643" s="55">
        <f t="shared" si="49"/>
        <v>132.743362831858</v>
      </c>
      <c r="H643" s="56"/>
    </row>
    <row r="644" s="34" customFormat="1" outlineLevel="1" spans="1:8">
      <c r="A644" s="47">
        <v>6</v>
      </c>
      <c r="B644" s="75" t="s">
        <v>4325</v>
      </c>
      <c r="C644" s="52" t="s">
        <v>4371</v>
      </c>
      <c r="D644" s="47" t="s">
        <v>4322</v>
      </c>
      <c r="E644" s="47">
        <v>1</v>
      </c>
      <c r="F644" s="76">
        <f>440/1.13</f>
        <v>389.380530973451</v>
      </c>
      <c r="G644" s="55">
        <f t="shared" si="49"/>
        <v>389.380530973451</v>
      </c>
      <c r="H644" s="56"/>
    </row>
    <row r="645" s="34" customFormat="1" outlineLevel="1" spans="1:8">
      <c r="A645" s="47" t="s">
        <v>4327</v>
      </c>
      <c r="B645" s="57" t="s">
        <v>4328</v>
      </c>
      <c r="C645" s="57"/>
      <c r="D645" s="58"/>
      <c r="E645" s="58"/>
      <c r="F645" s="55"/>
      <c r="G645" s="55">
        <f>SUM(G639:G644)</f>
        <v>5075.22123893805</v>
      </c>
      <c r="H645" s="59"/>
    </row>
    <row r="646" s="34" customFormat="1" outlineLevel="1" spans="1:8">
      <c r="A646" s="47" t="s">
        <v>4329</v>
      </c>
      <c r="B646" s="57" t="s">
        <v>4330</v>
      </c>
      <c r="C646" s="57" t="s">
        <v>4331</v>
      </c>
      <c r="D646" s="58"/>
      <c r="E646" s="58"/>
      <c r="F646" s="55"/>
      <c r="G646" s="54">
        <f>G645*12%</f>
        <v>609.026548672566</v>
      </c>
      <c r="H646" s="61"/>
    </row>
    <row r="647" s="34" customFormat="1" outlineLevel="1" spans="1:8">
      <c r="A647" s="47" t="s">
        <v>4332</v>
      </c>
      <c r="B647" s="57" t="s">
        <v>4333</v>
      </c>
      <c r="C647" s="57" t="s">
        <v>4334</v>
      </c>
      <c r="D647" s="58"/>
      <c r="E647" s="58"/>
      <c r="F647" s="55"/>
      <c r="G647" s="54">
        <f>(G645+G646)*5%</f>
        <v>284.212389380531</v>
      </c>
      <c r="H647" s="61"/>
    </row>
    <row r="648" s="34" customFormat="1" outlineLevel="1" spans="1:8">
      <c r="A648" s="47" t="s">
        <v>4335</v>
      </c>
      <c r="B648" s="57" t="s">
        <v>4336</v>
      </c>
      <c r="C648" s="57" t="s">
        <v>4337</v>
      </c>
      <c r="D648" s="58"/>
      <c r="E648" s="58"/>
      <c r="F648" s="55"/>
      <c r="G648" s="54">
        <f>(G645+G646+G647)*10%</f>
        <v>596.846017699115</v>
      </c>
      <c r="H648" s="61"/>
    </row>
    <row r="649" s="34" customFormat="1" outlineLevel="1" spans="1:8">
      <c r="A649" s="62" t="s">
        <v>4338</v>
      </c>
      <c r="B649" s="57" t="s">
        <v>4339</v>
      </c>
      <c r="C649" s="57" t="s">
        <v>4340</v>
      </c>
      <c r="D649" s="58"/>
      <c r="E649" s="58">
        <f>1*0.5*4</f>
        <v>2</v>
      </c>
      <c r="F649" s="55">
        <v>205</v>
      </c>
      <c r="G649" s="54">
        <f>E649*F649</f>
        <v>410</v>
      </c>
      <c r="H649" s="61" t="s">
        <v>4341</v>
      </c>
    </row>
    <row r="650" s="34" customFormat="1" outlineLevel="1" spans="1:8">
      <c r="A650" s="62" t="s">
        <v>4342</v>
      </c>
      <c r="B650" s="62" t="s">
        <v>4343</v>
      </c>
      <c r="C650" s="64" t="s">
        <v>4344</v>
      </c>
      <c r="D650" s="65"/>
      <c r="E650" s="65"/>
      <c r="F650" s="66"/>
      <c r="G650" s="66">
        <f>G645+G646+G647+G648+G649</f>
        <v>6975.30619469027</v>
      </c>
      <c r="H650" s="67"/>
    </row>
    <row r="651" s="34" customFormat="1" ht="24" spans="1:8">
      <c r="A651" s="74" t="s">
        <v>4536</v>
      </c>
      <c r="B651" s="42" t="s">
        <v>4452</v>
      </c>
      <c r="C651" s="43" t="s">
        <v>4537</v>
      </c>
      <c r="D651" s="41">
        <v>225</v>
      </c>
      <c r="E651" s="44" t="s">
        <v>9</v>
      </c>
      <c r="F651" s="45">
        <f>G659</f>
        <v>503.87185840708</v>
      </c>
      <c r="G651" s="45">
        <f>D651*F651</f>
        <v>113371.168141593</v>
      </c>
      <c r="H651" s="46" t="s">
        <v>4506</v>
      </c>
    </row>
    <row r="652" s="34" customFormat="1" outlineLevel="1" spans="1:8">
      <c r="A652" s="47" t="s">
        <v>39</v>
      </c>
      <c r="B652" s="47" t="s">
        <v>4317</v>
      </c>
      <c r="C652" s="47" t="s">
        <v>4318</v>
      </c>
      <c r="D652" s="47" t="s">
        <v>3</v>
      </c>
      <c r="E652" s="47" t="s">
        <v>4296</v>
      </c>
      <c r="F652" s="48" t="s">
        <v>4247</v>
      </c>
      <c r="G652" s="49" t="s">
        <v>4319</v>
      </c>
      <c r="H652" s="50" t="s">
        <v>54</v>
      </c>
    </row>
    <row r="653" s="34" customFormat="1" outlineLevel="1" spans="1:8">
      <c r="A653" s="47">
        <v>1</v>
      </c>
      <c r="B653" s="75" t="s">
        <v>4320</v>
      </c>
      <c r="C653" s="52" t="s">
        <v>4538</v>
      </c>
      <c r="D653" s="47" t="s">
        <v>4322</v>
      </c>
      <c r="E653" s="47">
        <v>1</v>
      </c>
      <c r="F653" s="54">
        <f>82/1.13</f>
        <v>72.5663716814159</v>
      </c>
      <c r="G653" s="55">
        <f>E653*F653</f>
        <v>72.5663716814159</v>
      </c>
      <c r="H653" s="56" t="s">
        <v>4312</v>
      </c>
    </row>
    <row r="654" s="34" customFormat="1" outlineLevel="1" spans="1:8">
      <c r="A654" s="47" t="s">
        <v>4327</v>
      </c>
      <c r="B654" s="57" t="s">
        <v>4328</v>
      </c>
      <c r="C654" s="57"/>
      <c r="D654" s="58"/>
      <c r="E654" s="58"/>
      <c r="F654" s="55"/>
      <c r="G654" s="55">
        <f>SUM(G653:G653)</f>
        <v>72.5663716814159</v>
      </c>
      <c r="H654" s="59"/>
    </row>
    <row r="655" s="34" customFormat="1" outlineLevel="1" spans="1:8">
      <c r="A655" s="47" t="s">
        <v>4329</v>
      </c>
      <c r="B655" s="57" t="s">
        <v>4330</v>
      </c>
      <c r="C655" s="57" t="s">
        <v>4331</v>
      </c>
      <c r="D655" s="58"/>
      <c r="E655" s="58"/>
      <c r="F655" s="55"/>
      <c r="G655" s="54">
        <f>G654*12%</f>
        <v>8.70796460176991</v>
      </c>
      <c r="H655" s="61"/>
    </row>
    <row r="656" s="34" customFormat="1" outlineLevel="1" spans="1:8">
      <c r="A656" s="47" t="s">
        <v>4332</v>
      </c>
      <c r="B656" s="57" t="s">
        <v>4333</v>
      </c>
      <c r="C656" s="57" t="s">
        <v>4334</v>
      </c>
      <c r="D656" s="58"/>
      <c r="E656" s="58"/>
      <c r="F656" s="55"/>
      <c r="G656" s="54">
        <f>(G654+G655)*5%</f>
        <v>4.06371681415929</v>
      </c>
      <c r="H656" s="61"/>
    </row>
    <row r="657" s="34" customFormat="1" outlineLevel="1" spans="1:8">
      <c r="A657" s="47" t="s">
        <v>4335</v>
      </c>
      <c r="B657" s="57" t="s">
        <v>4336</v>
      </c>
      <c r="C657" s="57" t="s">
        <v>4337</v>
      </c>
      <c r="D657" s="58"/>
      <c r="E657" s="58"/>
      <c r="F657" s="55"/>
      <c r="G657" s="54">
        <f>(G654+G655+G656)*10%</f>
        <v>8.53380530973451</v>
      </c>
      <c r="H657" s="61"/>
    </row>
    <row r="658" s="34" customFormat="1" outlineLevel="1" spans="1:8">
      <c r="A658" s="62" t="s">
        <v>4338</v>
      </c>
      <c r="B658" s="57" t="s">
        <v>4339</v>
      </c>
      <c r="C658" s="57" t="s">
        <v>4340</v>
      </c>
      <c r="D658" s="58"/>
      <c r="E658" s="58">
        <f>1*0.5*4</f>
        <v>2</v>
      </c>
      <c r="F658" s="55">
        <v>205</v>
      </c>
      <c r="G658" s="54">
        <f t="shared" ref="G658:G663" si="50">E658*F658</f>
        <v>410</v>
      </c>
      <c r="H658" s="61" t="s">
        <v>4341</v>
      </c>
    </row>
    <row r="659" s="34" customFormat="1" outlineLevel="1" spans="1:8">
      <c r="A659" s="62" t="s">
        <v>4342</v>
      </c>
      <c r="B659" s="62" t="s">
        <v>4343</v>
      </c>
      <c r="C659" s="64" t="s">
        <v>4344</v>
      </c>
      <c r="D659" s="65"/>
      <c r="E659" s="65"/>
      <c r="F659" s="66"/>
      <c r="G659" s="66">
        <f>G654+G655+G656+G657+G658</f>
        <v>503.87185840708</v>
      </c>
      <c r="H659" s="67"/>
    </row>
    <row r="660" s="34" customFormat="1" ht="24" spans="1:8">
      <c r="A660" s="74" t="s">
        <v>4539</v>
      </c>
      <c r="B660" s="42" t="s">
        <v>4452</v>
      </c>
      <c r="C660" s="43" t="s">
        <v>4540</v>
      </c>
      <c r="D660" s="41">
        <v>723</v>
      </c>
      <c r="E660" s="44" t="s">
        <v>9</v>
      </c>
      <c r="F660" s="45">
        <f>G669</f>
        <v>569.039646017699</v>
      </c>
      <c r="G660" s="45">
        <f>D660*F660</f>
        <v>411415.664070797</v>
      </c>
      <c r="H660" s="46" t="s">
        <v>4506</v>
      </c>
    </row>
    <row r="661" s="34" customFormat="1" outlineLevel="1" spans="1:8">
      <c r="A661" s="47" t="s">
        <v>39</v>
      </c>
      <c r="B661" s="47" t="s">
        <v>4317</v>
      </c>
      <c r="C661" s="47" t="s">
        <v>4318</v>
      </c>
      <c r="D661" s="47" t="s">
        <v>3</v>
      </c>
      <c r="E661" s="47" t="s">
        <v>4296</v>
      </c>
      <c r="F661" s="48" t="s">
        <v>4247</v>
      </c>
      <c r="G661" s="49" t="s">
        <v>4319</v>
      </c>
      <c r="H661" s="50" t="s">
        <v>54</v>
      </c>
    </row>
    <row r="662" s="34" customFormat="1" outlineLevel="1" spans="1:8">
      <c r="A662" s="47">
        <v>1</v>
      </c>
      <c r="B662" s="75" t="s">
        <v>4320</v>
      </c>
      <c r="C662" s="52" t="s">
        <v>4541</v>
      </c>
      <c r="D662" s="47" t="s">
        <v>4322</v>
      </c>
      <c r="E662" s="47">
        <v>1</v>
      </c>
      <c r="F662" s="54">
        <f>85/1.13</f>
        <v>75.2212389380531</v>
      </c>
      <c r="G662" s="55">
        <f t="shared" si="50"/>
        <v>75.2212389380531</v>
      </c>
      <c r="H662" s="56" t="s">
        <v>4312</v>
      </c>
    </row>
    <row r="663" s="34" customFormat="1" ht="24" outlineLevel="1" spans="1:8">
      <c r="A663" s="47">
        <v>2</v>
      </c>
      <c r="B663" s="75" t="s">
        <v>4542</v>
      </c>
      <c r="C663" s="52" t="s">
        <v>4543</v>
      </c>
      <c r="D663" s="47" t="s">
        <v>4322</v>
      </c>
      <c r="E663" s="47">
        <v>1</v>
      </c>
      <c r="F663" s="54">
        <f>233/1.13</f>
        <v>206.194690265487</v>
      </c>
      <c r="G663" s="55">
        <f t="shared" si="50"/>
        <v>206.194690265487</v>
      </c>
      <c r="H663" s="56" t="s">
        <v>4312</v>
      </c>
    </row>
    <row r="664" s="34" customFormat="1" outlineLevel="1" spans="1:8">
      <c r="A664" s="47" t="s">
        <v>4327</v>
      </c>
      <c r="B664" s="57" t="s">
        <v>4328</v>
      </c>
      <c r="C664" s="57"/>
      <c r="D664" s="58"/>
      <c r="E664" s="58"/>
      <c r="F664" s="55"/>
      <c r="G664" s="55">
        <f>SUM(G662:G663)</f>
        <v>281.41592920354</v>
      </c>
      <c r="H664" s="59"/>
    </row>
    <row r="665" s="34" customFormat="1" outlineLevel="1" spans="1:8">
      <c r="A665" s="47" t="s">
        <v>4329</v>
      </c>
      <c r="B665" s="57" t="s">
        <v>4330</v>
      </c>
      <c r="C665" s="57" t="s">
        <v>4331</v>
      </c>
      <c r="D665" s="58"/>
      <c r="E665" s="58"/>
      <c r="F665" s="55"/>
      <c r="G665" s="54">
        <f>G664*12%</f>
        <v>33.7699115044248</v>
      </c>
      <c r="H665" s="61"/>
    </row>
    <row r="666" s="34" customFormat="1" outlineLevel="1" spans="1:8">
      <c r="A666" s="47" t="s">
        <v>4332</v>
      </c>
      <c r="B666" s="57" t="s">
        <v>4333</v>
      </c>
      <c r="C666" s="57" t="s">
        <v>4334</v>
      </c>
      <c r="D666" s="58"/>
      <c r="E666" s="58"/>
      <c r="F666" s="55"/>
      <c r="G666" s="54">
        <f>(G664+G665)*5%</f>
        <v>15.7592920353982</v>
      </c>
      <c r="H666" s="61"/>
    </row>
    <row r="667" s="34" customFormat="1" outlineLevel="1" spans="1:8">
      <c r="A667" s="47" t="s">
        <v>4335</v>
      </c>
      <c r="B667" s="57" t="s">
        <v>4336</v>
      </c>
      <c r="C667" s="57" t="s">
        <v>4337</v>
      </c>
      <c r="D667" s="58"/>
      <c r="E667" s="58"/>
      <c r="F667" s="55"/>
      <c r="G667" s="54">
        <f>(G664+G665+G666)*10%</f>
        <v>33.0945132743363</v>
      </c>
      <c r="H667" s="61"/>
    </row>
    <row r="668" s="34" customFormat="1" outlineLevel="1" spans="1:8">
      <c r="A668" s="62" t="s">
        <v>4338</v>
      </c>
      <c r="B668" s="57" t="s">
        <v>4339</v>
      </c>
      <c r="C668" s="57" t="s">
        <v>4340</v>
      </c>
      <c r="D668" s="58"/>
      <c r="E668" s="58">
        <f>0.5*0.5*4</f>
        <v>1</v>
      </c>
      <c r="F668" s="55">
        <v>205</v>
      </c>
      <c r="G668" s="85">
        <f t="shared" ref="G668:G677" si="51">E668*F668</f>
        <v>205</v>
      </c>
      <c r="H668" s="61" t="s">
        <v>4491</v>
      </c>
    </row>
    <row r="669" s="34" customFormat="1" outlineLevel="1" spans="1:8">
      <c r="A669" s="62" t="s">
        <v>4342</v>
      </c>
      <c r="B669" s="62" t="s">
        <v>4343</v>
      </c>
      <c r="C669" s="64" t="s">
        <v>4344</v>
      </c>
      <c r="D669" s="65"/>
      <c r="E669" s="65"/>
      <c r="F669" s="66"/>
      <c r="G669" s="66">
        <f>G664+G665+G666+G667+G668</f>
        <v>569.039646017699</v>
      </c>
      <c r="H669" s="67"/>
    </row>
    <row r="670" s="34" customFormat="1" ht="24" spans="1:8">
      <c r="A670" s="74" t="s">
        <v>4544</v>
      </c>
      <c r="B670" s="42" t="s">
        <v>4315</v>
      </c>
      <c r="C670" s="43" t="s">
        <v>4545</v>
      </c>
      <c r="D670" s="41">
        <v>1</v>
      </c>
      <c r="E670" s="44" t="s">
        <v>9</v>
      </c>
      <c r="F670" s="45">
        <f>G683</f>
        <v>6056.04884955752</v>
      </c>
      <c r="G670" s="45">
        <f>D670*F670</f>
        <v>6056.04884955752</v>
      </c>
      <c r="H670" s="46" t="s">
        <v>4506</v>
      </c>
    </row>
    <row r="671" s="34" customFormat="1" outlineLevel="1" spans="1:8">
      <c r="A671" s="47" t="s">
        <v>39</v>
      </c>
      <c r="B671" s="47" t="s">
        <v>4317</v>
      </c>
      <c r="C671" s="47" t="s">
        <v>4318</v>
      </c>
      <c r="D671" s="47" t="s">
        <v>3</v>
      </c>
      <c r="E671" s="47" t="s">
        <v>4296</v>
      </c>
      <c r="F671" s="48" t="s">
        <v>4247</v>
      </c>
      <c r="G671" s="49" t="s">
        <v>4319</v>
      </c>
      <c r="H671" s="50" t="s">
        <v>54</v>
      </c>
    </row>
    <row r="672" s="34" customFormat="1" outlineLevel="1" spans="1:8">
      <c r="A672" s="47">
        <v>1</v>
      </c>
      <c r="B672" s="75" t="s">
        <v>4320</v>
      </c>
      <c r="C672" s="52" t="s">
        <v>4477</v>
      </c>
      <c r="D672" s="47" t="s">
        <v>4322</v>
      </c>
      <c r="E672" s="47">
        <v>1</v>
      </c>
      <c r="F672" s="54">
        <f>1699/1.13</f>
        <v>1503.53982300885</v>
      </c>
      <c r="G672" s="55">
        <f t="shared" si="51"/>
        <v>1503.53982300885</v>
      </c>
      <c r="H672" s="56" t="s">
        <v>4312</v>
      </c>
    </row>
    <row r="673" s="34" customFormat="1" outlineLevel="1" spans="1:8">
      <c r="A673" s="47">
        <v>2</v>
      </c>
      <c r="B673" s="75" t="s">
        <v>4320</v>
      </c>
      <c r="C673" s="52" t="s">
        <v>4517</v>
      </c>
      <c r="D673" s="47" t="s">
        <v>4322</v>
      </c>
      <c r="E673" s="47">
        <v>2</v>
      </c>
      <c r="F673" s="54">
        <f>803/1.13</f>
        <v>710.619469026549</v>
      </c>
      <c r="G673" s="55">
        <f t="shared" si="51"/>
        <v>1421.2389380531</v>
      </c>
      <c r="H673" s="56" t="s">
        <v>4312</v>
      </c>
    </row>
    <row r="674" s="34" customFormat="1" outlineLevel="1" spans="1:8">
      <c r="A674" s="47">
        <v>3</v>
      </c>
      <c r="B674" s="75" t="s">
        <v>4320</v>
      </c>
      <c r="C674" s="52" t="s">
        <v>4515</v>
      </c>
      <c r="D674" s="47" t="s">
        <v>4322</v>
      </c>
      <c r="E674" s="47">
        <v>1</v>
      </c>
      <c r="F674" s="54">
        <f>658/1.13</f>
        <v>582.300884955752</v>
      </c>
      <c r="G674" s="55">
        <f t="shared" si="51"/>
        <v>582.300884955752</v>
      </c>
      <c r="H674" s="56" t="s">
        <v>4312</v>
      </c>
    </row>
    <row r="675" s="34" customFormat="1" outlineLevel="1" spans="1:8">
      <c r="A675" s="47">
        <v>4</v>
      </c>
      <c r="B675" s="75" t="s">
        <v>4320</v>
      </c>
      <c r="C675" s="52" t="s">
        <v>4524</v>
      </c>
      <c r="D675" s="47" t="s">
        <v>4322</v>
      </c>
      <c r="E675" s="47">
        <v>1</v>
      </c>
      <c r="F675" s="54">
        <f>379/1.13</f>
        <v>335.398230088496</v>
      </c>
      <c r="G675" s="55">
        <f t="shared" si="51"/>
        <v>335.398230088496</v>
      </c>
      <c r="H675" s="56" t="s">
        <v>4312</v>
      </c>
    </row>
    <row r="676" s="34" customFormat="1" outlineLevel="1" spans="1:8">
      <c r="A676" s="47">
        <v>5</v>
      </c>
      <c r="B676" s="75" t="s">
        <v>4320</v>
      </c>
      <c r="C676" s="52" t="s">
        <v>4370</v>
      </c>
      <c r="D676" s="47" t="s">
        <v>4322</v>
      </c>
      <c r="E676" s="47">
        <v>1</v>
      </c>
      <c r="F676" s="76">
        <f>150/1.13</f>
        <v>132.743362831858</v>
      </c>
      <c r="G676" s="55">
        <f t="shared" si="51"/>
        <v>132.743362831858</v>
      </c>
      <c r="H676" s="56"/>
    </row>
    <row r="677" s="34" customFormat="1" outlineLevel="1" spans="1:8">
      <c r="A677" s="47">
        <v>6</v>
      </c>
      <c r="B677" s="75" t="s">
        <v>4325</v>
      </c>
      <c r="C677" s="52" t="s">
        <v>4371</v>
      </c>
      <c r="D677" s="47" t="s">
        <v>4322</v>
      </c>
      <c r="E677" s="47">
        <v>1</v>
      </c>
      <c r="F677" s="76">
        <f>440/1.13</f>
        <v>389.380530973451</v>
      </c>
      <c r="G677" s="55">
        <f t="shared" si="51"/>
        <v>389.380530973451</v>
      </c>
      <c r="H677" s="56"/>
    </row>
    <row r="678" s="34" customFormat="1" outlineLevel="1" spans="1:8">
      <c r="A678" s="47" t="s">
        <v>4327</v>
      </c>
      <c r="B678" s="57" t="s">
        <v>4328</v>
      </c>
      <c r="C678" s="57"/>
      <c r="D678" s="58"/>
      <c r="E678" s="58"/>
      <c r="F678" s="55"/>
      <c r="G678" s="55">
        <f>SUM(G672:G677)</f>
        <v>4364.6017699115</v>
      </c>
      <c r="H678" s="59"/>
    </row>
    <row r="679" s="34" customFormat="1" outlineLevel="1" spans="1:8">
      <c r="A679" s="47" t="s">
        <v>4329</v>
      </c>
      <c r="B679" s="57" t="s">
        <v>4330</v>
      </c>
      <c r="C679" s="57" t="s">
        <v>4331</v>
      </c>
      <c r="D679" s="58"/>
      <c r="E679" s="58"/>
      <c r="F679" s="55"/>
      <c r="G679" s="54">
        <f>G678*12%</f>
        <v>523.75221238938</v>
      </c>
      <c r="H679" s="61"/>
    </row>
    <row r="680" s="34" customFormat="1" outlineLevel="1" spans="1:8">
      <c r="A680" s="47" t="s">
        <v>4332</v>
      </c>
      <c r="B680" s="57" t="s">
        <v>4333</v>
      </c>
      <c r="C680" s="57" t="s">
        <v>4334</v>
      </c>
      <c r="D680" s="58"/>
      <c r="E680" s="58"/>
      <c r="F680" s="55"/>
      <c r="G680" s="54">
        <f>(G678+G679)*5%</f>
        <v>244.417699115044</v>
      </c>
      <c r="H680" s="61"/>
    </row>
    <row r="681" s="34" customFormat="1" outlineLevel="1" spans="1:8">
      <c r="A681" s="47" t="s">
        <v>4335</v>
      </c>
      <c r="B681" s="57" t="s">
        <v>4336</v>
      </c>
      <c r="C681" s="57" t="s">
        <v>4337</v>
      </c>
      <c r="D681" s="58"/>
      <c r="E681" s="58"/>
      <c r="F681" s="55"/>
      <c r="G681" s="54">
        <f>(G678+G679+G680)*10%</f>
        <v>513.277168141593</v>
      </c>
      <c r="H681" s="61"/>
    </row>
    <row r="682" s="34" customFormat="1" outlineLevel="1" spans="1:8">
      <c r="A682" s="62" t="s">
        <v>4338</v>
      </c>
      <c r="B682" s="57" t="s">
        <v>4339</v>
      </c>
      <c r="C682" s="57" t="s">
        <v>4340</v>
      </c>
      <c r="D682" s="58"/>
      <c r="E682" s="58">
        <f>1*0.5*4</f>
        <v>2</v>
      </c>
      <c r="F682" s="55">
        <v>205</v>
      </c>
      <c r="G682" s="54">
        <f t="shared" ref="G682:G688" si="52">E682*F682</f>
        <v>410</v>
      </c>
      <c r="H682" s="61" t="s">
        <v>4341</v>
      </c>
    </row>
    <row r="683" s="34" customFormat="1" outlineLevel="1" spans="1:8">
      <c r="A683" s="62" t="s">
        <v>4342</v>
      </c>
      <c r="B683" s="62" t="s">
        <v>4343</v>
      </c>
      <c r="C683" s="64" t="s">
        <v>4344</v>
      </c>
      <c r="D683" s="65"/>
      <c r="E683" s="65"/>
      <c r="F683" s="66"/>
      <c r="G683" s="66">
        <f>G678+G679+G680+G681+G682</f>
        <v>6056.04884955752</v>
      </c>
      <c r="H683" s="67"/>
    </row>
    <row r="684" s="34" customFormat="1" ht="24" spans="1:8">
      <c r="A684" s="74" t="s">
        <v>4546</v>
      </c>
      <c r="B684" s="42" t="s">
        <v>4452</v>
      </c>
      <c r="C684" s="43" t="s">
        <v>4547</v>
      </c>
      <c r="D684" s="41">
        <v>7</v>
      </c>
      <c r="E684" s="44" t="s">
        <v>9</v>
      </c>
      <c r="F684" s="45">
        <f>G694</f>
        <v>751.14407079646</v>
      </c>
      <c r="G684" s="45">
        <f>D684*F684</f>
        <v>5258.00849557522</v>
      </c>
      <c r="H684" s="46" t="s">
        <v>4506</v>
      </c>
    </row>
    <row r="685" s="34" customFormat="1" outlineLevel="1" spans="1:8">
      <c r="A685" s="47" t="s">
        <v>39</v>
      </c>
      <c r="B685" s="47" t="s">
        <v>4317</v>
      </c>
      <c r="C685" s="47" t="s">
        <v>4318</v>
      </c>
      <c r="D685" s="47" t="s">
        <v>3</v>
      </c>
      <c r="E685" s="47" t="s">
        <v>4296</v>
      </c>
      <c r="F685" s="48" t="s">
        <v>4247</v>
      </c>
      <c r="G685" s="49" t="s">
        <v>4319</v>
      </c>
      <c r="H685" s="50" t="s">
        <v>54</v>
      </c>
    </row>
    <row r="686" s="34" customFormat="1" outlineLevel="1" spans="1:8">
      <c r="A686" s="47">
        <v>1</v>
      </c>
      <c r="B686" s="75" t="s">
        <v>4320</v>
      </c>
      <c r="C686" s="52" t="s">
        <v>4449</v>
      </c>
      <c r="D686" s="47" t="s">
        <v>4322</v>
      </c>
      <c r="E686" s="47">
        <v>1</v>
      </c>
      <c r="F686" s="54">
        <f>82/1.13</f>
        <v>72.5663716814159</v>
      </c>
      <c r="G686" s="55">
        <f t="shared" si="52"/>
        <v>72.5663716814159</v>
      </c>
      <c r="H686" s="56"/>
    </row>
    <row r="687" s="34" customFormat="1" outlineLevel="1" spans="1:8">
      <c r="A687" s="47">
        <v>2</v>
      </c>
      <c r="B687" s="75" t="s">
        <v>4320</v>
      </c>
      <c r="C687" s="52" t="s">
        <v>4454</v>
      </c>
      <c r="D687" s="47" t="s">
        <v>4322</v>
      </c>
      <c r="E687" s="47">
        <v>4</v>
      </c>
      <c r="F687" s="54">
        <f>20/1.13</f>
        <v>17.6991150442478</v>
      </c>
      <c r="G687" s="55">
        <f t="shared" si="52"/>
        <v>70.7964601769912</v>
      </c>
      <c r="H687" s="56"/>
    </row>
    <row r="688" s="34" customFormat="1" outlineLevel="1" spans="1:8">
      <c r="A688" s="47">
        <v>3</v>
      </c>
      <c r="B688" s="51" t="s">
        <v>4349</v>
      </c>
      <c r="C688" s="52" t="s">
        <v>4548</v>
      </c>
      <c r="D688" s="47" t="s">
        <v>4322</v>
      </c>
      <c r="E688" s="47">
        <v>2</v>
      </c>
      <c r="F688" s="76">
        <f>68/1.13</f>
        <v>60.1769911504425</v>
      </c>
      <c r="G688" s="55">
        <f t="shared" si="52"/>
        <v>120.353982300885</v>
      </c>
      <c r="H688" s="56"/>
    </row>
    <row r="689" s="34" customFormat="1" outlineLevel="1" spans="1:8">
      <c r="A689" s="47" t="s">
        <v>4327</v>
      </c>
      <c r="B689" s="57" t="s">
        <v>4328</v>
      </c>
      <c r="C689" s="57"/>
      <c r="D689" s="58"/>
      <c r="E689" s="58"/>
      <c r="F689" s="55"/>
      <c r="G689" s="55">
        <f>SUM(G686:G688)</f>
        <v>263.716814159292</v>
      </c>
      <c r="H689" s="59"/>
    </row>
    <row r="690" s="34" customFormat="1" outlineLevel="1" spans="1:8">
      <c r="A690" s="47" t="s">
        <v>4329</v>
      </c>
      <c r="B690" s="57" t="s">
        <v>4330</v>
      </c>
      <c r="C690" s="57" t="s">
        <v>4331</v>
      </c>
      <c r="D690" s="58"/>
      <c r="E690" s="58"/>
      <c r="F690" s="55"/>
      <c r="G690" s="54">
        <f>G689*12%</f>
        <v>31.646017699115</v>
      </c>
      <c r="H690" s="61"/>
    </row>
    <row r="691" s="34" customFormat="1" outlineLevel="1" spans="1:8">
      <c r="A691" s="47" t="s">
        <v>4332</v>
      </c>
      <c r="B691" s="57" t="s">
        <v>4333</v>
      </c>
      <c r="C691" s="57" t="s">
        <v>4334</v>
      </c>
      <c r="D691" s="58"/>
      <c r="E691" s="58"/>
      <c r="F691" s="55"/>
      <c r="G691" s="54">
        <f>(G689+G690)*5%</f>
        <v>14.7681415929204</v>
      </c>
      <c r="H691" s="61"/>
    </row>
    <row r="692" s="34" customFormat="1" outlineLevel="1" spans="1:8">
      <c r="A692" s="47" t="s">
        <v>4335</v>
      </c>
      <c r="B692" s="57" t="s">
        <v>4336</v>
      </c>
      <c r="C692" s="57" t="s">
        <v>4337</v>
      </c>
      <c r="D692" s="58"/>
      <c r="E692" s="58"/>
      <c r="F692" s="55"/>
      <c r="G692" s="54">
        <f>(G689+G690+G691)*10%</f>
        <v>31.0130973451328</v>
      </c>
      <c r="H692" s="61"/>
    </row>
    <row r="693" s="34" customFormat="1" outlineLevel="1" spans="1:8">
      <c r="A693" s="62" t="s">
        <v>4338</v>
      </c>
      <c r="B693" s="57" t="s">
        <v>4339</v>
      </c>
      <c r="C693" s="57" t="s">
        <v>4340</v>
      </c>
      <c r="D693" s="58"/>
      <c r="E693" s="58">
        <f>1*0.5*4</f>
        <v>2</v>
      </c>
      <c r="F693" s="55">
        <v>205</v>
      </c>
      <c r="G693" s="54">
        <f t="shared" ref="G693:G699" si="53">E693*F693</f>
        <v>410</v>
      </c>
      <c r="H693" s="61" t="s">
        <v>4341</v>
      </c>
    </row>
    <row r="694" s="34" customFormat="1" outlineLevel="1" spans="1:8">
      <c r="A694" s="62" t="s">
        <v>4342</v>
      </c>
      <c r="B694" s="62" t="s">
        <v>4343</v>
      </c>
      <c r="C694" s="64" t="s">
        <v>4344</v>
      </c>
      <c r="D694" s="65"/>
      <c r="E694" s="65"/>
      <c r="F694" s="66"/>
      <c r="G694" s="66">
        <f>G689+G690+G691+G692+G693</f>
        <v>751.14407079646</v>
      </c>
      <c r="H694" s="67"/>
    </row>
    <row r="695" s="34" customFormat="1" ht="24" spans="1:8">
      <c r="A695" s="74" t="s">
        <v>4549</v>
      </c>
      <c r="B695" s="42" t="s">
        <v>4462</v>
      </c>
      <c r="C695" s="43" t="s">
        <v>4550</v>
      </c>
      <c r="D695" s="41">
        <v>3</v>
      </c>
      <c r="E695" s="44" t="s">
        <v>9</v>
      </c>
      <c r="F695" s="45">
        <f>G705</f>
        <v>1462.05168141593</v>
      </c>
      <c r="G695" s="45">
        <f>D695*F695</f>
        <v>4386.15504424779</v>
      </c>
      <c r="H695" s="46" t="s">
        <v>4506</v>
      </c>
    </row>
    <row r="696" s="34" customFormat="1" outlineLevel="1" spans="1:8">
      <c r="A696" s="47" t="s">
        <v>39</v>
      </c>
      <c r="B696" s="47" t="s">
        <v>4317</v>
      </c>
      <c r="C696" s="47" t="s">
        <v>4318</v>
      </c>
      <c r="D696" s="47" t="s">
        <v>3</v>
      </c>
      <c r="E696" s="47" t="s">
        <v>4296</v>
      </c>
      <c r="F696" s="48" t="s">
        <v>4247</v>
      </c>
      <c r="G696" s="49" t="s">
        <v>4319</v>
      </c>
      <c r="H696" s="50" t="s">
        <v>54</v>
      </c>
    </row>
    <row r="697" s="34" customFormat="1" outlineLevel="1" spans="1:8">
      <c r="A697" s="47">
        <v>1</v>
      </c>
      <c r="B697" s="75" t="s">
        <v>4320</v>
      </c>
      <c r="C697" s="52" t="s">
        <v>4454</v>
      </c>
      <c r="D697" s="47" t="s">
        <v>4322</v>
      </c>
      <c r="E697" s="47">
        <v>1</v>
      </c>
      <c r="F697" s="54">
        <f>20/1.13</f>
        <v>17.6991150442478</v>
      </c>
      <c r="G697" s="55">
        <f t="shared" si="53"/>
        <v>17.6991150442478</v>
      </c>
      <c r="H697" s="56"/>
    </row>
    <row r="698" s="34" customFormat="1" outlineLevel="1" spans="1:8">
      <c r="A698" s="47">
        <v>2</v>
      </c>
      <c r="B698" s="75" t="s">
        <v>4464</v>
      </c>
      <c r="C698" s="52" t="s">
        <v>4465</v>
      </c>
      <c r="D698" s="47" t="s">
        <v>4322</v>
      </c>
      <c r="E698" s="47">
        <v>1</v>
      </c>
      <c r="F698" s="54">
        <f>220/1.13</f>
        <v>194.690265486726</v>
      </c>
      <c r="G698" s="55">
        <f t="shared" si="53"/>
        <v>194.690265486726</v>
      </c>
      <c r="H698" s="56"/>
    </row>
    <row r="699" s="34" customFormat="1" outlineLevel="1" spans="1:8">
      <c r="A699" s="47">
        <v>3</v>
      </c>
      <c r="B699" s="75" t="s">
        <v>4466</v>
      </c>
      <c r="C699" s="52" t="s">
        <v>4467</v>
      </c>
      <c r="D699" s="47" t="s">
        <v>4322</v>
      </c>
      <c r="E699" s="47">
        <v>3</v>
      </c>
      <c r="F699" s="54">
        <f>233/1.13</f>
        <v>206.194690265487</v>
      </c>
      <c r="G699" s="55">
        <f t="shared" si="53"/>
        <v>618.58407079646</v>
      </c>
      <c r="H699" s="56"/>
    </row>
    <row r="700" s="34" customFormat="1" outlineLevel="1" spans="1:8">
      <c r="A700" s="47" t="s">
        <v>4327</v>
      </c>
      <c r="B700" s="57" t="s">
        <v>4328</v>
      </c>
      <c r="C700" s="57"/>
      <c r="D700" s="58"/>
      <c r="E700" s="58"/>
      <c r="F700" s="55"/>
      <c r="G700" s="55">
        <f>SUM(G698:G699)</f>
        <v>813.274336283186</v>
      </c>
      <c r="H700" s="59"/>
    </row>
    <row r="701" s="34" customFormat="1" outlineLevel="1" spans="1:8">
      <c r="A701" s="47" t="s">
        <v>4329</v>
      </c>
      <c r="B701" s="57" t="s">
        <v>4330</v>
      </c>
      <c r="C701" s="57" t="s">
        <v>4331</v>
      </c>
      <c r="D701" s="58"/>
      <c r="E701" s="58"/>
      <c r="F701" s="55"/>
      <c r="G701" s="54">
        <f>G700*12%</f>
        <v>97.5929203539823</v>
      </c>
      <c r="H701" s="61"/>
    </row>
    <row r="702" s="34" customFormat="1" outlineLevel="1" spans="1:8">
      <c r="A702" s="47" t="s">
        <v>4332</v>
      </c>
      <c r="B702" s="57" t="s">
        <v>4333</v>
      </c>
      <c r="C702" s="57" t="s">
        <v>4334</v>
      </c>
      <c r="D702" s="58"/>
      <c r="E702" s="58"/>
      <c r="F702" s="55"/>
      <c r="G702" s="54">
        <f>(G700+G701)*5%</f>
        <v>45.5433628318584</v>
      </c>
      <c r="H702" s="61"/>
    </row>
    <row r="703" s="34" customFormat="1" outlineLevel="1" spans="1:8">
      <c r="A703" s="47" t="s">
        <v>4335</v>
      </c>
      <c r="B703" s="57" t="s">
        <v>4336</v>
      </c>
      <c r="C703" s="57" t="s">
        <v>4337</v>
      </c>
      <c r="D703" s="58"/>
      <c r="E703" s="58"/>
      <c r="F703" s="55"/>
      <c r="G703" s="54">
        <f>(G700+G701+G702)*10%</f>
        <v>95.6410619469027</v>
      </c>
      <c r="H703" s="61"/>
    </row>
    <row r="704" s="34" customFormat="1" customHeight="1" outlineLevel="1" spans="1:8">
      <c r="A704" s="62" t="s">
        <v>4338</v>
      </c>
      <c r="B704" s="57" t="s">
        <v>4339</v>
      </c>
      <c r="C704" s="57" t="s">
        <v>4340</v>
      </c>
      <c r="D704" s="58"/>
      <c r="E704" s="58">
        <f>1*0.5*4</f>
        <v>2</v>
      </c>
      <c r="F704" s="55">
        <v>205</v>
      </c>
      <c r="G704" s="54">
        <f t="shared" ref="G704:G710" si="54">E704*F704</f>
        <v>410</v>
      </c>
      <c r="H704" s="61" t="s">
        <v>4341</v>
      </c>
    </row>
    <row r="705" s="34" customFormat="1" outlineLevel="1" spans="1:8">
      <c r="A705" s="62" t="s">
        <v>4342</v>
      </c>
      <c r="B705" s="62" t="s">
        <v>4343</v>
      </c>
      <c r="C705" s="64" t="s">
        <v>4344</v>
      </c>
      <c r="D705" s="65"/>
      <c r="E705" s="65"/>
      <c r="F705" s="66"/>
      <c r="G705" s="66">
        <f>G700+G701+G702+G703+G704</f>
        <v>1462.05168141593</v>
      </c>
      <c r="H705" s="67"/>
    </row>
    <row r="706" s="34" customFormat="1" ht="24" spans="1:8">
      <c r="A706" s="74" t="s">
        <v>4551</v>
      </c>
      <c r="B706" s="42" t="s">
        <v>4462</v>
      </c>
      <c r="C706" s="43" t="s">
        <v>4552</v>
      </c>
      <c r="D706" s="41">
        <v>4</v>
      </c>
      <c r="E706" s="44" t="s">
        <v>9</v>
      </c>
      <c r="F706" s="45">
        <f>G716</f>
        <v>1751.6807079646</v>
      </c>
      <c r="G706" s="45">
        <f>D706*F706</f>
        <v>7006.72283185841</v>
      </c>
      <c r="H706" s="46" t="s">
        <v>4506</v>
      </c>
    </row>
    <row r="707" s="34" customFormat="1" outlineLevel="1" spans="1:8">
      <c r="A707" s="47" t="s">
        <v>39</v>
      </c>
      <c r="B707" s="47" t="s">
        <v>4317</v>
      </c>
      <c r="C707" s="47" t="s">
        <v>4318</v>
      </c>
      <c r="D707" s="47" t="s">
        <v>3</v>
      </c>
      <c r="E707" s="47" t="s">
        <v>4296</v>
      </c>
      <c r="F707" s="48" t="s">
        <v>4247</v>
      </c>
      <c r="G707" s="49" t="s">
        <v>4319</v>
      </c>
      <c r="H707" s="50" t="s">
        <v>54</v>
      </c>
    </row>
    <row r="708" s="34" customFormat="1" outlineLevel="1" spans="1:8">
      <c r="A708" s="47">
        <v>1</v>
      </c>
      <c r="B708" s="75" t="s">
        <v>4320</v>
      </c>
      <c r="C708" s="52" t="s">
        <v>4454</v>
      </c>
      <c r="D708" s="47" t="s">
        <v>4322</v>
      </c>
      <c r="E708" s="47">
        <v>1</v>
      </c>
      <c r="F708" s="54">
        <f>20/1.13</f>
        <v>17.6991150442478</v>
      </c>
      <c r="G708" s="55">
        <f t="shared" si="54"/>
        <v>17.6991150442478</v>
      </c>
      <c r="H708" s="56"/>
    </row>
    <row r="709" s="34" customFormat="1" outlineLevel="1" spans="1:8">
      <c r="A709" s="47">
        <v>2</v>
      </c>
      <c r="B709" s="75" t="s">
        <v>4464</v>
      </c>
      <c r="C709" s="52" t="s">
        <v>4465</v>
      </c>
      <c r="D709" s="47" t="s">
        <v>4322</v>
      </c>
      <c r="E709" s="47">
        <v>1</v>
      </c>
      <c r="F709" s="54">
        <f>220/1.13</f>
        <v>194.690265486726</v>
      </c>
      <c r="G709" s="55">
        <f t="shared" si="54"/>
        <v>194.690265486726</v>
      </c>
      <c r="H709" s="56"/>
    </row>
    <row r="710" s="34" customFormat="1" outlineLevel="1" spans="1:8">
      <c r="A710" s="47">
        <v>3</v>
      </c>
      <c r="B710" s="75" t="s">
        <v>4466</v>
      </c>
      <c r="C710" s="52" t="s">
        <v>4467</v>
      </c>
      <c r="D710" s="47" t="s">
        <v>4322</v>
      </c>
      <c r="E710" s="47">
        <v>4</v>
      </c>
      <c r="F710" s="54">
        <f>233/1.13</f>
        <v>206.194690265487</v>
      </c>
      <c r="G710" s="55">
        <f t="shared" si="54"/>
        <v>824.778761061947</v>
      </c>
      <c r="H710" s="56"/>
    </row>
    <row r="711" s="34" customFormat="1" outlineLevel="1" spans="1:8">
      <c r="A711" s="47" t="s">
        <v>4327</v>
      </c>
      <c r="B711" s="57" t="s">
        <v>4328</v>
      </c>
      <c r="C711" s="57"/>
      <c r="D711" s="58"/>
      <c r="E711" s="58"/>
      <c r="F711" s="55"/>
      <c r="G711" s="55">
        <f>SUM(G708:G710)</f>
        <v>1037.16814159292</v>
      </c>
      <c r="H711" s="59"/>
    </row>
    <row r="712" s="34" customFormat="1" outlineLevel="1" spans="1:8">
      <c r="A712" s="47" t="s">
        <v>4329</v>
      </c>
      <c r="B712" s="57" t="s">
        <v>4330</v>
      </c>
      <c r="C712" s="57" t="s">
        <v>4331</v>
      </c>
      <c r="D712" s="58"/>
      <c r="E712" s="58"/>
      <c r="F712" s="55"/>
      <c r="G712" s="54">
        <f>G711*12%</f>
        <v>124.46017699115</v>
      </c>
      <c r="H712" s="61"/>
    </row>
    <row r="713" s="34" customFormat="1" outlineLevel="1" spans="1:8">
      <c r="A713" s="47" t="s">
        <v>4332</v>
      </c>
      <c r="B713" s="57" t="s">
        <v>4333</v>
      </c>
      <c r="C713" s="57" t="s">
        <v>4334</v>
      </c>
      <c r="D713" s="58"/>
      <c r="E713" s="58"/>
      <c r="F713" s="55"/>
      <c r="G713" s="54">
        <f>(G711+G712)*5%</f>
        <v>58.0814159292036</v>
      </c>
      <c r="H713" s="61"/>
    </row>
    <row r="714" s="34" customFormat="1" outlineLevel="1" spans="1:8">
      <c r="A714" s="47" t="s">
        <v>4335</v>
      </c>
      <c r="B714" s="57" t="s">
        <v>4336</v>
      </c>
      <c r="C714" s="57" t="s">
        <v>4337</v>
      </c>
      <c r="D714" s="58"/>
      <c r="E714" s="58"/>
      <c r="F714" s="55"/>
      <c r="G714" s="54">
        <f>(G711+G712+G713)*10%</f>
        <v>121.970973451327</v>
      </c>
      <c r="H714" s="61"/>
    </row>
    <row r="715" s="34" customFormat="1" outlineLevel="1" spans="1:8">
      <c r="A715" s="62" t="s">
        <v>4338</v>
      </c>
      <c r="B715" s="57" t="s">
        <v>4339</v>
      </c>
      <c r="C715" s="57" t="s">
        <v>4340</v>
      </c>
      <c r="D715" s="58"/>
      <c r="E715" s="58">
        <f>1*0.5*4</f>
        <v>2</v>
      </c>
      <c r="F715" s="55">
        <v>205</v>
      </c>
      <c r="G715" s="54">
        <f t="shared" ref="G715:G724" si="55">E715*F715</f>
        <v>410</v>
      </c>
      <c r="H715" s="61" t="s">
        <v>4341</v>
      </c>
    </row>
    <row r="716" s="34" customFormat="1" outlineLevel="1" spans="1:8">
      <c r="A716" s="62" t="s">
        <v>4342</v>
      </c>
      <c r="B716" s="62" t="s">
        <v>4343</v>
      </c>
      <c r="C716" s="64" t="s">
        <v>4344</v>
      </c>
      <c r="D716" s="65"/>
      <c r="E716" s="65"/>
      <c r="F716" s="66"/>
      <c r="G716" s="66">
        <f>G711+G712+G713+G714+G715</f>
        <v>1751.6807079646</v>
      </c>
      <c r="H716" s="67"/>
    </row>
    <row r="717" s="34" customFormat="1" ht="24" spans="1:8">
      <c r="A717" s="74" t="s">
        <v>4553</v>
      </c>
      <c r="B717" s="42" t="s">
        <v>4315</v>
      </c>
      <c r="C717" s="43" t="s">
        <v>4554</v>
      </c>
      <c r="D717" s="41">
        <v>1</v>
      </c>
      <c r="E717" s="44" t="s">
        <v>9</v>
      </c>
      <c r="F717" s="45">
        <f>G730</f>
        <v>4012.61876106195</v>
      </c>
      <c r="G717" s="45">
        <f>D717*F717</f>
        <v>4012.61876106195</v>
      </c>
      <c r="H717" s="46" t="s">
        <v>4506</v>
      </c>
    </row>
    <row r="718" s="34" customFormat="1" outlineLevel="1" spans="1:8">
      <c r="A718" s="47" t="s">
        <v>39</v>
      </c>
      <c r="B718" s="47" t="s">
        <v>4317</v>
      </c>
      <c r="C718" s="47" t="s">
        <v>4318</v>
      </c>
      <c r="D718" s="47" t="s">
        <v>3</v>
      </c>
      <c r="E718" s="47" t="s">
        <v>4296</v>
      </c>
      <c r="F718" s="48" t="s">
        <v>4247</v>
      </c>
      <c r="G718" s="49" t="s">
        <v>4319</v>
      </c>
      <c r="H718" s="50" t="s">
        <v>54</v>
      </c>
    </row>
    <row r="719" s="34" customFormat="1" ht="24" outlineLevel="1" spans="1:8">
      <c r="A719" s="47">
        <v>1</v>
      </c>
      <c r="B719" s="75" t="s">
        <v>4347</v>
      </c>
      <c r="C719" s="52" t="s">
        <v>4555</v>
      </c>
      <c r="D719" s="47" t="s">
        <v>4322</v>
      </c>
      <c r="E719" s="47">
        <v>1</v>
      </c>
      <c r="F719" s="54">
        <f>1975/1.13</f>
        <v>1747.78761061947</v>
      </c>
      <c r="G719" s="55">
        <f t="shared" si="55"/>
        <v>1747.78761061947</v>
      </c>
      <c r="H719" s="56" t="s">
        <v>4312</v>
      </c>
    </row>
    <row r="720" s="34" customFormat="1" outlineLevel="1" spans="1:8">
      <c r="A720" s="47">
        <f t="shared" ref="A720:A724" si="56">A719+1</f>
        <v>2</v>
      </c>
      <c r="B720" s="75" t="s">
        <v>4320</v>
      </c>
      <c r="C720" s="52" t="s">
        <v>4556</v>
      </c>
      <c r="D720" s="47" t="s">
        <v>4322</v>
      </c>
      <c r="E720" s="47">
        <v>2</v>
      </c>
      <c r="F720" s="54">
        <f>111/1.13</f>
        <v>98.2300884955752</v>
      </c>
      <c r="G720" s="55">
        <f t="shared" si="55"/>
        <v>196.46017699115</v>
      </c>
      <c r="H720" s="56" t="s">
        <v>4312</v>
      </c>
    </row>
    <row r="721" s="34" customFormat="1" outlineLevel="1" spans="1:8">
      <c r="A721" s="47">
        <f t="shared" si="56"/>
        <v>3</v>
      </c>
      <c r="B721" s="51" t="s">
        <v>4320</v>
      </c>
      <c r="C721" s="52" t="s">
        <v>4398</v>
      </c>
      <c r="D721" s="47" t="s">
        <v>4322</v>
      </c>
      <c r="E721" s="47">
        <v>1</v>
      </c>
      <c r="F721" s="54">
        <f>20/1.13</f>
        <v>17.6991150442478</v>
      </c>
      <c r="G721" s="55">
        <f t="shared" si="55"/>
        <v>17.6991150442478</v>
      </c>
      <c r="H721" s="56" t="s">
        <v>4312</v>
      </c>
    </row>
    <row r="722" s="34" customFormat="1" outlineLevel="1" spans="1:8">
      <c r="A722" s="47">
        <f t="shared" si="56"/>
        <v>4</v>
      </c>
      <c r="B722" s="51" t="s">
        <v>4320</v>
      </c>
      <c r="C722" s="52" t="s">
        <v>4370</v>
      </c>
      <c r="D722" s="47" t="s">
        <v>4322</v>
      </c>
      <c r="E722" s="47">
        <v>1</v>
      </c>
      <c r="F722" s="76">
        <f>150/1.13</f>
        <v>132.743362831858</v>
      </c>
      <c r="G722" s="55">
        <f t="shared" si="55"/>
        <v>132.743362831858</v>
      </c>
      <c r="H722" s="56" t="s">
        <v>4312</v>
      </c>
    </row>
    <row r="723" s="34" customFormat="1" outlineLevel="1" spans="1:8">
      <c r="A723" s="47">
        <f t="shared" si="56"/>
        <v>5</v>
      </c>
      <c r="B723" s="51" t="s">
        <v>4349</v>
      </c>
      <c r="C723" s="52" t="s">
        <v>4423</v>
      </c>
      <c r="D723" s="47" t="s">
        <v>4322</v>
      </c>
      <c r="E723" s="53">
        <v>5</v>
      </c>
      <c r="F723" s="76">
        <f>68/1.13</f>
        <v>60.1769911504425</v>
      </c>
      <c r="G723" s="55">
        <f t="shared" si="55"/>
        <v>300.884955752212</v>
      </c>
      <c r="H723" s="56" t="s">
        <v>4312</v>
      </c>
    </row>
    <row r="724" s="34" customFormat="1" outlineLevel="1" spans="1:8">
      <c r="A724" s="47">
        <f t="shared" si="56"/>
        <v>6</v>
      </c>
      <c r="B724" s="75" t="s">
        <v>4325</v>
      </c>
      <c r="C724" s="52" t="s">
        <v>4371</v>
      </c>
      <c r="D724" s="47" t="s">
        <v>4322</v>
      </c>
      <c r="E724" s="47">
        <v>1</v>
      </c>
      <c r="F724" s="76">
        <f>440/1.13</f>
        <v>389.380530973451</v>
      </c>
      <c r="G724" s="55">
        <f t="shared" si="55"/>
        <v>389.380530973451</v>
      </c>
      <c r="H724" s="56"/>
    </row>
    <row r="725" s="34" customFormat="1" outlineLevel="1" spans="1:8">
      <c r="A725" s="47" t="s">
        <v>4327</v>
      </c>
      <c r="B725" s="57" t="s">
        <v>4328</v>
      </c>
      <c r="C725" s="57"/>
      <c r="D725" s="58"/>
      <c r="E725" s="58"/>
      <c r="F725" s="55"/>
      <c r="G725" s="55">
        <f>SUM(G719:G724)</f>
        <v>2784.95575221239</v>
      </c>
      <c r="H725" s="59"/>
    </row>
    <row r="726" s="34" customFormat="1" outlineLevel="1" spans="1:8">
      <c r="A726" s="47" t="s">
        <v>4329</v>
      </c>
      <c r="B726" s="57" t="s">
        <v>4330</v>
      </c>
      <c r="C726" s="57" t="s">
        <v>4331</v>
      </c>
      <c r="D726" s="58"/>
      <c r="E726" s="58"/>
      <c r="F726" s="55"/>
      <c r="G726" s="54">
        <f>G725*12%</f>
        <v>334.194690265487</v>
      </c>
      <c r="H726" s="61"/>
    </row>
    <row r="727" s="34" customFormat="1" outlineLevel="1" spans="1:8">
      <c r="A727" s="47" t="s">
        <v>4332</v>
      </c>
      <c r="B727" s="57" t="s">
        <v>4333</v>
      </c>
      <c r="C727" s="57" t="s">
        <v>4334</v>
      </c>
      <c r="D727" s="58"/>
      <c r="E727" s="58"/>
      <c r="F727" s="55"/>
      <c r="G727" s="54">
        <f>(G725+G726)*5%</f>
        <v>155.957522123894</v>
      </c>
      <c r="H727" s="61"/>
    </row>
    <row r="728" s="34" customFormat="1" outlineLevel="1" spans="1:8">
      <c r="A728" s="47" t="s">
        <v>4335</v>
      </c>
      <c r="B728" s="57" t="s">
        <v>4336</v>
      </c>
      <c r="C728" s="57" t="s">
        <v>4337</v>
      </c>
      <c r="D728" s="58"/>
      <c r="E728" s="58"/>
      <c r="F728" s="55"/>
      <c r="G728" s="54">
        <f>(G725+G726+G727)*10%</f>
        <v>327.510796460177</v>
      </c>
      <c r="H728" s="61"/>
    </row>
    <row r="729" s="34" customFormat="1" outlineLevel="1" spans="1:8">
      <c r="A729" s="62" t="s">
        <v>4338</v>
      </c>
      <c r="B729" s="57" t="s">
        <v>4339</v>
      </c>
      <c r="C729" s="57" t="s">
        <v>4340</v>
      </c>
      <c r="D729" s="58"/>
      <c r="E729" s="58">
        <f>1*0.5*4</f>
        <v>2</v>
      </c>
      <c r="F729" s="55">
        <v>205</v>
      </c>
      <c r="G729" s="54">
        <f t="shared" ref="G729:G743" si="57">E729*F729</f>
        <v>410</v>
      </c>
      <c r="H729" s="61" t="s">
        <v>4341</v>
      </c>
    </row>
    <row r="730" s="34" customFormat="1" outlineLevel="1" spans="1:8">
      <c r="A730" s="62" t="s">
        <v>4342</v>
      </c>
      <c r="B730" s="62" t="s">
        <v>4343</v>
      </c>
      <c r="C730" s="64" t="s">
        <v>4344</v>
      </c>
      <c r="D730" s="65"/>
      <c r="E730" s="65"/>
      <c r="F730" s="66"/>
      <c r="G730" s="66">
        <f>G725+G726+G727+G728+G729</f>
        <v>4012.61876106195</v>
      </c>
      <c r="H730" s="67"/>
    </row>
    <row r="731" s="34" customFormat="1" ht="24" spans="1:8">
      <c r="A731" s="74" t="s">
        <v>4557</v>
      </c>
      <c r="B731" s="42" t="s">
        <v>4315</v>
      </c>
      <c r="C731" s="43" t="s">
        <v>4558</v>
      </c>
      <c r="D731" s="41">
        <v>1</v>
      </c>
      <c r="E731" s="44" t="s">
        <v>9</v>
      </c>
      <c r="F731" s="45">
        <f>G749</f>
        <v>5938.56020530973</v>
      </c>
      <c r="G731" s="45">
        <f>D731*F731</f>
        <v>5938.56020530973</v>
      </c>
      <c r="H731" s="46" t="s">
        <v>4506</v>
      </c>
    </row>
    <row r="732" s="34" customFormat="1" outlineLevel="1" spans="1:8">
      <c r="A732" s="47" t="s">
        <v>39</v>
      </c>
      <c r="B732" s="47" t="s">
        <v>4317</v>
      </c>
      <c r="C732" s="47" t="s">
        <v>4318</v>
      </c>
      <c r="D732" s="47" t="s">
        <v>3</v>
      </c>
      <c r="E732" s="47" t="s">
        <v>4296</v>
      </c>
      <c r="F732" s="48" t="s">
        <v>4247</v>
      </c>
      <c r="G732" s="49" t="s">
        <v>4319</v>
      </c>
      <c r="H732" s="50" t="s">
        <v>54</v>
      </c>
    </row>
    <row r="733" s="34" customFormat="1" ht="24" outlineLevel="1" spans="1:8">
      <c r="A733" s="47">
        <v>1</v>
      </c>
      <c r="B733" s="75" t="s">
        <v>4347</v>
      </c>
      <c r="C733" s="52" t="s">
        <v>4559</v>
      </c>
      <c r="D733" s="47" t="s">
        <v>4322</v>
      </c>
      <c r="E733" s="47">
        <v>1</v>
      </c>
      <c r="F733" s="54">
        <f>2017.64/1.13</f>
        <v>1785.52212389381</v>
      </c>
      <c r="G733" s="55">
        <f t="shared" si="57"/>
        <v>1785.52212389381</v>
      </c>
      <c r="H733" s="56" t="s">
        <v>4312</v>
      </c>
    </row>
    <row r="734" s="34" customFormat="1" outlineLevel="1" spans="1:8">
      <c r="A734" s="47">
        <v>2</v>
      </c>
      <c r="B734" s="75" t="s">
        <v>4320</v>
      </c>
      <c r="C734" s="52" t="s">
        <v>4560</v>
      </c>
      <c r="D734" s="47" t="s">
        <v>4322</v>
      </c>
      <c r="E734" s="47">
        <v>2</v>
      </c>
      <c r="F734" s="76">
        <f>474/1.13</f>
        <v>419.469026548673</v>
      </c>
      <c r="G734" s="55">
        <f t="shared" si="57"/>
        <v>838.938053097345</v>
      </c>
      <c r="H734" s="56" t="s">
        <v>4312</v>
      </c>
    </row>
    <row r="735" s="34" customFormat="1" outlineLevel="1" spans="1:8">
      <c r="A735" s="47">
        <v>3</v>
      </c>
      <c r="B735" s="51" t="s">
        <v>4320</v>
      </c>
      <c r="C735" s="52" t="s">
        <v>4561</v>
      </c>
      <c r="D735" s="47" t="s">
        <v>4322</v>
      </c>
      <c r="E735" s="47">
        <v>1</v>
      </c>
      <c r="F735" s="54">
        <f>587/1.13</f>
        <v>519.469026548673</v>
      </c>
      <c r="G735" s="55">
        <f t="shared" si="57"/>
        <v>519.469026548673</v>
      </c>
      <c r="H735" s="56" t="s">
        <v>4312</v>
      </c>
    </row>
    <row r="736" s="34" customFormat="1" outlineLevel="1" spans="1:8">
      <c r="A736" s="47">
        <v>4</v>
      </c>
      <c r="B736" s="51" t="s">
        <v>4320</v>
      </c>
      <c r="C736" s="52" t="s">
        <v>4377</v>
      </c>
      <c r="D736" s="47" t="s">
        <v>4322</v>
      </c>
      <c r="E736" s="47">
        <v>3</v>
      </c>
      <c r="F736" s="54">
        <f>20/1.13</f>
        <v>17.6991150442478</v>
      </c>
      <c r="G736" s="55">
        <f t="shared" si="57"/>
        <v>53.0973451327434</v>
      </c>
      <c r="H736" s="56" t="s">
        <v>4312</v>
      </c>
    </row>
    <row r="737" s="34" customFormat="1" outlineLevel="1" spans="1:8">
      <c r="A737" s="47">
        <v>5</v>
      </c>
      <c r="B737" s="75" t="s">
        <v>4320</v>
      </c>
      <c r="C737" s="52" t="s">
        <v>4562</v>
      </c>
      <c r="D737" s="47" t="s">
        <v>4322</v>
      </c>
      <c r="E737" s="47">
        <v>1</v>
      </c>
      <c r="F737" s="54">
        <f>99/1.13</f>
        <v>87.6106194690266</v>
      </c>
      <c r="G737" s="55">
        <f t="shared" si="57"/>
        <v>87.6106194690266</v>
      </c>
      <c r="H737" s="56" t="s">
        <v>4312</v>
      </c>
    </row>
    <row r="738" s="34" customFormat="1" outlineLevel="1" spans="1:8">
      <c r="A738" s="47">
        <v>6</v>
      </c>
      <c r="B738" s="51" t="s">
        <v>4320</v>
      </c>
      <c r="C738" s="52" t="s">
        <v>4563</v>
      </c>
      <c r="D738" s="47" t="s">
        <v>4322</v>
      </c>
      <c r="E738" s="47">
        <v>1</v>
      </c>
      <c r="F738" s="54">
        <f>77/1.13</f>
        <v>68.141592920354</v>
      </c>
      <c r="G738" s="55">
        <f t="shared" si="57"/>
        <v>68.141592920354</v>
      </c>
      <c r="H738" s="56" t="s">
        <v>4312</v>
      </c>
    </row>
    <row r="739" s="34" customFormat="1" outlineLevel="1" spans="1:8">
      <c r="A739" s="47">
        <v>7</v>
      </c>
      <c r="B739" s="51" t="s">
        <v>4320</v>
      </c>
      <c r="C739" s="52" t="s">
        <v>4370</v>
      </c>
      <c r="D739" s="47" t="s">
        <v>4322</v>
      </c>
      <c r="E739" s="47">
        <v>1</v>
      </c>
      <c r="F739" s="76">
        <f>150/1.13</f>
        <v>132.743362831858</v>
      </c>
      <c r="G739" s="55">
        <f t="shared" si="57"/>
        <v>132.743362831858</v>
      </c>
      <c r="H739" s="56" t="s">
        <v>4312</v>
      </c>
    </row>
    <row r="740" s="34" customFormat="1" outlineLevel="1" spans="1:8">
      <c r="A740" s="47">
        <v>8</v>
      </c>
      <c r="B740" s="51" t="s">
        <v>4464</v>
      </c>
      <c r="C740" s="52" t="s">
        <v>4564</v>
      </c>
      <c r="D740" s="47" t="s">
        <v>4322</v>
      </c>
      <c r="E740" s="47">
        <v>1</v>
      </c>
      <c r="F740" s="54">
        <f>220/1.13</f>
        <v>194.690265486726</v>
      </c>
      <c r="G740" s="55">
        <f t="shared" si="57"/>
        <v>194.690265486726</v>
      </c>
      <c r="H740" s="56" t="s">
        <v>4312</v>
      </c>
    </row>
    <row r="741" s="34" customFormat="1" outlineLevel="1" spans="1:8">
      <c r="A741" s="47">
        <v>9</v>
      </c>
      <c r="B741" s="51" t="s">
        <v>4349</v>
      </c>
      <c r="C741" s="52" t="s">
        <v>4378</v>
      </c>
      <c r="D741" s="47" t="s">
        <v>4322</v>
      </c>
      <c r="E741" s="53">
        <v>3</v>
      </c>
      <c r="F741" s="76">
        <f>68/1.13</f>
        <v>60.1769911504425</v>
      </c>
      <c r="G741" s="55">
        <f t="shared" si="57"/>
        <v>180.530973451327</v>
      </c>
      <c r="H741" s="56" t="s">
        <v>4312</v>
      </c>
    </row>
    <row r="742" s="34" customFormat="1" outlineLevel="1" spans="1:8">
      <c r="A742" s="47">
        <v>10</v>
      </c>
      <c r="B742" s="75" t="s">
        <v>4325</v>
      </c>
      <c r="C742" s="52" t="s">
        <v>4371</v>
      </c>
      <c r="D742" s="47" t="s">
        <v>4322</v>
      </c>
      <c r="E742" s="47">
        <v>1</v>
      </c>
      <c r="F742" s="76">
        <f>440/1.13</f>
        <v>389.380530973451</v>
      </c>
      <c r="G742" s="55">
        <f t="shared" si="57"/>
        <v>389.380530973451</v>
      </c>
      <c r="H742" s="56" t="s">
        <v>4312</v>
      </c>
    </row>
    <row r="743" s="34" customFormat="1" outlineLevel="1" spans="1:8">
      <c r="A743" s="47">
        <v>11</v>
      </c>
      <c r="B743" s="51" t="s">
        <v>4359</v>
      </c>
      <c r="C743" s="52" t="s">
        <v>4565</v>
      </c>
      <c r="D743" s="47" t="s">
        <v>4322</v>
      </c>
      <c r="E743" s="53">
        <v>1</v>
      </c>
      <c r="F743" s="76">
        <f>26.73/1.13</f>
        <v>23.6548672566372</v>
      </c>
      <c r="G743" s="55">
        <f t="shared" si="57"/>
        <v>23.6548672566372</v>
      </c>
      <c r="H743" s="56"/>
    </row>
    <row r="744" s="34" customFormat="1" outlineLevel="1" spans="1:8">
      <c r="A744" s="47" t="s">
        <v>4327</v>
      </c>
      <c r="B744" s="57" t="s">
        <v>4328</v>
      </c>
      <c r="C744" s="57"/>
      <c r="D744" s="58"/>
      <c r="E744" s="58"/>
      <c r="F744" s="55"/>
      <c r="G744" s="55">
        <f>SUM(G733:G743)</f>
        <v>4273.77876106195</v>
      </c>
      <c r="H744" s="59"/>
    </row>
    <row r="745" s="34" customFormat="1" outlineLevel="1" spans="1:8">
      <c r="A745" s="47" t="s">
        <v>4329</v>
      </c>
      <c r="B745" s="57" t="s">
        <v>4330</v>
      </c>
      <c r="C745" s="57" t="s">
        <v>4331</v>
      </c>
      <c r="D745" s="58"/>
      <c r="E745" s="58"/>
      <c r="F745" s="55"/>
      <c r="G745" s="54">
        <f>G744*12%</f>
        <v>512.853451327434</v>
      </c>
      <c r="H745" s="61"/>
    </row>
    <row r="746" s="34" customFormat="1" outlineLevel="1" spans="1:8">
      <c r="A746" s="47" t="s">
        <v>4332</v>
      </c>
      <c r="B746" s="57" t="s">
        <v>4333</v>
      </c>
      <c r="C746" s="57" t="s">
        <v>4334</v>
      </c>
      <c r="D746" s="58"/>
      <c r="E746" s="58"/>
      <c r="F746" s="55"/>
      <c r="G746" s="54">
        <f>(G744+G745)*5%</f>
        <v>239.331610619469</v>
      </c>
      <c r="H746" s="61"/>
    </row>
    <row r="747" s="34" customFormat="1" outlineLevel="1" spans="1:8">
      <c r="A747" s="47" t="s">
        <v>4335</v>
      </c>
      <c r="B747" s="57" t="s">
        <v>4336</v>
      </c>
      <c r="C747" s="57" t="s">
        <v>4337</v>
      </c>
      <c r="D747" s="58"/>
      <c r="E747" s="58"/>
      <c r="F747" s="55"/>
      <c r="G747" s="54">
        <f>(G744+G745+G746)*10%</f>
        <v>502.596382300885</v>
      </c>
      <c r="H747" s="61"/>
    </row>
    <row r="748" s="34" customFormat="1" outlineLevel="1" spans="1:8">
      <c r="A748" s="62" t="s">
        <v>4338</v>
      </c>
      <c r="B748" s="57" t="s">
        <v>4339</v>
      </c>
      <c r="C748" s="57" t="s">
        <v>4340</v>
      </c>
      <c r="D748" s="58"/>
      <c r="E748" s="58">
        <f>1*0.5*4</f>
        <v>2</v>
      </c>
      <c r="F748" s="55">
        <v>205</v>
      </c>
      <c r="G748" s="54">
        <f t="shared" ref="G748:G763" si="58">E748*F748</f>
        <v>410</v>
      </c>
      <c r="H748" s="61" t="s">
        <v>4341</v>
      </c>
    </row>
    <row r="749" s="34" customFormat="1" outlineLevel="1" spans="1:8">
      <c r="A749" s="62" t="s">
        <v>4342</v>
      </c>
      <c r="B749" s="62" t="s">
        <v>4343</v>
      </c>
      <c r="C749" s="64" t="s">
        <v>4344</v>
      </c>
      <c r="D749" s="65"/>
      <c r="E749" s="65"/>
      <c r="F749" s="66"/>
      <c r="G749" s="66">
        <f>G744+G745+G746+G747+G748</f>
        <v>5938.56020530973</v>
      </c>
      <c r="H749" s="67"/>
    </row>
    <row r="750" s="34" customFormat="1" ht="24" spans="1:8">
      <c r="A750" s="74" t="s">
        <v>4566</v>
      </c>
      <c r="B750" s="42" t="s">
        <v>4315</v>
      </c>
      <c r="C750" s="43" t="s">
        <v>4567</v>
      </c>
      <c r="D750" s="41">
        <v>1</v>
      </c>
      <c r="E750" s="44" t="s">
        <v>9</v>
      </c>
      <c r="F750" s="45">
        <f>G769</f>
        <v>9987.90598230089</v>
      </c>
      <c r="G750" s="45">
        <f>D750*F750</f>
        <v>9987.90598230089</v>
      </c>
      <c r="H750" s="46" t="s">
        <v>4506</v>
      </c>
    </row>
    <row r="751" s="34" customFormat="1" outlineLevel="1" spans="1:8">
      <c r="A751" s="47" t="s">
        <v>39</v>
      </c>
      <c r="B751" s="47" t="s">
        <v>4317</v>
      </c>
      <c r="C751" s="47" t="s">
        <v>4318</v>
      </c>
      <c r="D751" s="47" t="s">
        <v>3</v>
      </c>
      <c r="E751" s="47" t="s">
        <v>4296</v>
      </c>
      <c r="F751" s="48" t="s">
        <v>4247</v>
      </c>
      <c r="G751" s="49" t="s">
        <v>4319</v>
      </c>
      <c r="H751" s="50" t="s">
        <v>54</v>
      </c>
    </row>
    <row r="752" s="34" customFormat="1" ht="24" outlineLevel="1" spans="1:8">
      <c r="A752" s="47">
        <v>1</v>
      </c>
      <c r="B752" s="75" t="s">
        <v>4347</v>
      </c>
      <c r="C752" s="52" t="s">
        <v>4568</v>
      </c>
      <c r="D752" s="47" t="s">
        <v>4322</v>
      </c>
      <c r="E752" s="47">
        <v>1</v>
      </c>
      <c r="F752" s="54">
        <f>4287.72/1.13</f>
        <v>3794.44247787611</v>
      </c>
      <c r="G752" s="55">
        <f t="shared" si="58"/>
        <v>3794.44247787611</v>
      </c>
      <c r="H752" s="56" t="s">
        <v>4312</v>
      </c>
    </row>
    <row r="753" s="34" customFormat="1" outlineLevel="1" spans="1:8">
      <c r="A753" s="47">
        <v>2</v>
      </c>
      <c r="B753" s="75" t="s">
        <v>4320</v>
      </c>
      <c r="C753" s="52" t="s">
        <v>4569</v>
      </c>
      <c r="D753" s="47" t="s">
        <v>4322</v>
      </c>
      <c r="E753" s="47">
        <v>2</v>
      </c>
      <c r="F753" s="54">
        <f>803/1.13</f>
        <v>710.619469026549</v>
      </c>
      <c r="G753" s="55">
        <f t="shared" si="58"/>
        <v>1421.2389380531</v>
      </c>
      <c r="H753" s="56" t="s">
        <v>4312</v>
      </c>
    </row>
    <row r="754" s="34" customFormat="1" outlineLevel="1" spans="1:8">
      <c r="A754" s="47">
        <v>3</v>
      </c>
      <c r="B754" s="51" t="s">
        <v>4320</v>
      </c>
      <c r="C754" s="52" t="s">
        <v>4561</v>
      </c>
      <c r="D754" s="47" t="s">
        <v>4322</v>
      </c>
      <c r="E754" s="47">
        <v>2</v>
      </c>
      <c r="F754" s="54">
        <f>587/1.13</f>
        <v>519.469026548673</v>
      </c>
      <c r="G754" s="55">
        <f t="shared" si="58"/>
        <v>1038.93805309735</v>
      </c>
      <c r="H754" s="56" t="s">
        <v>4312</v>
      </c>
    </row>
    <row r="755" s="34" customFormat="1" outlineLevel="1" spans="1:8">
      <c r="A755" s="47">
        <v>4</v>
      </c>
      <c r="B755" s="51" t="s">
        <v>4320</v>
      </c>
      <c r="C755" s="52" t="s">
        <v>4377</v>
      </c>
      <c r="D755" s="47" t="s">
        <v>4322</v>
      </c>
      <c r="E755" s="47">
        <v>3</v>
      </c>
      <c r="F755" s="54">
        <f>20/1.13</f>
        <v>17.6991150442478</v>
      </c>
      <c r="G755" s="55">
        <f t="shared" si="58"/>
        <v>53.0973451327434</v>
      </c>
      <c r="H755" s="56" t="s">
        <v>4312</v>
      </c>
    </row>
    <row r="756" s="34" customFormat="1" outlineLevel="1" spans="1:8">
      <c r="A756" s="47">
        <v>5</v>
      </c>
      <c r="B756" s="75" t="s">
        <v>4320</v>
      </c>
      <c r="C756" s="52" t="s">
        <v>4570</v>
      </c>
      <c r="D756" s="47" t="s">
        <v>4322</v>
      </c>
      <c r="E756" s="47">
        <v>1</v>
      </c>
      <c r="F756" s="54">
        <f>48.15/1.13</f>
        <v>42.6106194690266</v>
      </c>
      <c r="G756" s="55">
        <f t="shared" si="58"/>
        <v>42.6106194690266</v>
      </c>
      <c r="H756" s="56" t="s">
        <v>4312</v>
      </c>
    </row>
    <row r="757" s="34" customFormat="1" outlineLevel="1" spans="1:8">
      <c r="A757" s="47">
        <v>6</v>
      </c>
      <c r="B757" s="75" t="s">
        <v>4320</v>
      </c>
      <c r="C757" s="52" t="s">
        <v>4571</v>
      </c>
      <c r="D757" s="47" t="s">
        <v>4322</v>
      </c>
      <c r="E757" s="47">
        <v>1</v>
      </c>
      <c r="F757" s="54">
        <f>73/1.13</f>
        <v>64.6017699115044</v>
      </c>
      <c r="G757" s="55">
        <f t="shared" si="58"/>
        <v>64.6017699115044</v>
      </c>
      <c r="H757" s="56" t="s">
        <v>4312</v>
      </c>
    </row>
    <row r="758" s="34" customFormat="1" outlineLevel="1" spans="1:8">
      <c r="A758" s="47">
        <v>7</v>
      </c>
      <c r="B758" s="51" t="s">
        <v>4320</v>
      </c>
      <c r="C758" s="52" t="s">
        <v>4563</v>
      </c>
      <c r="D758" s="47" t="s">
        <v>4322</v>
      </c>
      <c r="E758" s="47">
        <v>1</v>
      </c>
      <c r="F758" s="54">
        <f>77/1.13</f>
        <v>68.141592920354</v>
      </c>
      <c r="G758" s="55">
        <f t="shared" si="58"/>
        <v>68.141592920354</v>
      </c>
      <c r="H758" s="56" t="s">
        <v>4312</v>
      </c>
    </row>
    <row r="759" s="34" customFormat="1" outlineLevel="1" spans="1:8">
      <c r="A759" s="47">
        <v>8</v>
      </c>
      <c r="B759" s="51" t="s">
        <v>4320</v>
      </c>
      <c r="C759" s="52" t="s">
        <v>4370</v>
      </c>
      <c r="D759" s="47" t="s">
        <v>4322</v>
      </c>
      <c r="E759" s="47">
        <v>1</v>
      </c>
      <c r="F759" s="76">
        <f>150/1.13</f>
        <v>132.743362831858</v>
      </c>
      <c r="G759" s="55">
        <f t="shared" si="58"/>
        <v>132.743362831858</v>
      </c>
      <c r="H759" s="56" t="s">
        <v>4312</v>
      </c>
    </row>
    <row r="760" s="34" customFormat="1" outlineLevel="1" spans="1:8">
      <c r="A760" s="47">
        <v>9</v>
      </c>
      <c r="B760" s="51" t="s">
        <v>4464</v>
      </c>
      <c r="C760" s="52" t="s">
        <v>4564</v>
      </c>
      <c r="D760" s="47" t="s">
        <v>4322</v>
      </c>
      <c r="E760" s="47">
        <v>1</v>
      </c>
      <c r="F760" s="54">
        <f>220/1.13</f>
        <v>194.690265486726</v>
      </c>
      <c r="G760" s="55">
        <f t="shared" si="58"/>
        <v>194.690265486726</v>
      </c>
      <c r="H760" s="56" t="s">
        <v>4312</v>
      </c>
    </row>
    <row r="761" s="34" customFormat="1" outlineLevel="1" spans="1:8">
      <c r="A761" s="47">
        <v>10</v>
      </c>
      <c r="B761" s="51" t="s">
        <v>4349</v>
      </c>
      <c r="C761" s="52" t="s">
        <v>4378</v>
      </c>
      <c r="D761" s="47" t="s">
        <v>4322</v>
      </c>
      <c r="E761" s="53">
        <v>3</v>
      </c>
      <c r="F761" s="76">
        <f>68/1.13</f>
        <v>60.1769911504425</v>
      </c>
      <c r="G761" s="55">
        <f t="shared" si="58"/>
        <v>180.530973451327</v>
      </c>
      <c r="H761" s="56" t="s">
        <v>4312</v>
      </c>
    </row>
    <row r="762" s="34" customFormat="1" outlineLevel="1" spans="1:8">
      <c r="A762" s="47">
        <v>11</v>
      </c>
      <c r="B762" s="75" t="s">
        <v>4325</v>
      </c>
      <c r="C762" s="52" t="s">
        <v>4371</v>
      </c>
      <c r="D762" s="47" t="s">
        <v>4322</v>
      </c>
      <c r="E762" s="47">
        <v>1</v>
      </c>
      <c r="F762" s="76">
        <f>440/1.13</f>
        <v>389.380530973451</v>
      </c>
      <c r="G762" s="55">
        <f t="shared" si="58"/>
        <v>389.380530973451</v>
      </c>
      <c r="H762" s="56" t="s">
        <v>4312</v>
      </c>
    </row>
    <row r="763" s="34" customFormat="1" outlineLevel="1" spans="1:8">
      <c r="A763" s="47">
        <v>12</v>
      </c>
      <c r="B763" s="51" t="s">
        <v>4359</v>
      </c>
      <c r="C763" s="52" t="s">
        <v>4565</v>
      </c>
      <c r="D763" s="47" t="s">
        <v>4322</v>
      </c>
      <c r="E763" s="53">
        <v>1</v>
      </c>
      <c r="F763" s="76">
        <f>26.73/1.13</f>
        <v>23.6548672566372</v>
      </c>
      <c r="G763" s="55">
        <f t="shared" si="58"/>
        <v>23.6548672566372</v>
      </c>
      <c r="H763" s="56"/>
    </row>
    <row r="764" s="34" customFormat="1" outlineLevel="1" spans="1:8">
      <c r="A764" s="47" t="s">
        <v>4327</v>
      </c>
      <c r="B764" s="57" t="s">
        <v>4328</v>
      </c>
      <c r="C764" s="57"/>
      <c r="D764" s="58"/>
      <c r="E764" s="58"/>
      <c r="F764" s="55"/>
      <c r="G764" s="55">
        <f>SUM(G752:G763)</f>
        <v>7404.07079646018</v>
      </c>
      <c r="H764" s="59"/>
    </row>
    <row r="765" s="34" customFormat="1" outlineLevel="1" spans="1:8">
      <c r="A765" s="47" t="s">
        <v>4329</v>
      </c>
      <c r="B765" s="57" t="s">
        <v>4330</v>
      </c>
      <c r="C765" s="57" t="s">
        <v>4331</v>
      </c>
      <c r="D765" s="58"/>
      <c r="E765" s="58"/>
      <c r="F765" s="55"/>
      <c r="G765" s="54">
        <f>G764*12%</f>
        <v>888.488495575221</v>
      </c>
      <c r="H765" s="61"/>
    </row>
    <row r="766" s="34" customFormat="1" outlineLevel="1" spans="1:8">
      <c r="A766" s="47" t="s">
        <v>4332</v>
      </c>
      <c r="B766" s="57" t="s">
        <v>4333</v>
      </c>
      <c r="C766" s="57" t="s">
        <v>4334</v>
      </c>
      <c r="D766" s="58"/>
      <c r="E766" s="58"/>
      <c r="F766" s="55"/>
      <c r="G766" s="54">
        <f>(G764+G765)*5%</f>
        <v>414.62796460177</v>
      </c>
      <c r="H766" s="61"/>
    </row>
    <row r="767" s="34" customFormat="1" outlineLevel="1" spans="1:8">
      <c r="A767" s="47" t="s">
        <v>4335</v>
      </c>
      <c r="B767" s="57" t="s">
        <v>4336</v>
      </c>
      <c r="C767" s="57" t="s">
        <v>4337</v>
      </c>
      <c r="D767" s="58"/>
      <c r="E767" s="58"/>
      <c r="F767" s="55"/>
      <c r="G767" s="54">
        <f>(G764+G765+G766)*10%</f>
        <v>870.718725663717</v>
      </c>
      <c r="H767" s="61"/>
    </row>
    <row r="768" s="34" customFormat="1" outlineLevel="1" spans="1:8">
      <c r="A768" s="62" t="s">
        <v>4338</v>
      </c>
      <c r="B768" s="57" t="s">
        <v>4339</v>
      </c>
      <c r="C768" s="57" t="s">
        <v>4340</v>
      </c>
      <c r="D768" s="58"/>
      <c r="E768" s="58">
        <f>1*0.5*4</f>
        <v>2</v>
      </c>
      <c r="F768" s="55">
        <v>205</v>
      </c>
      <c r="G768" s="54">
        <f t="shared" ref="G768:G783" si="59">E768*F768</f>
        <v>410</v>
      </c>
      <c r="H768" s="61" t="s">
        <v>4341</v>
      </c>
    </row>
    <row r="769" s="34" customFormat="1" ht="24" customHeight="1" outlineLevel="1" spans="1:8">
      <c r="A769" s="62" t="s">
        <v>4342</v>
      </c>
      <c r="B769" s="62" t="s">
        <v>4343</v>
      </c>
      <c r="C769" s="64" t="s">
        <v>4344</v>
      </c>
      <c r="D769" s="65"/>
      <c r="E769" s="65"/>
      <c r="F769" s="66"/>
      <c r="G769" s="66">
        <f>G764+G765+G766+G767+G768</f>
        <v>9987.90598230089</v>
      </c>
      <c r="H769" s="67"/>
    </row>
    <row r="770" s="34" customFormat="1" ht="24" spans="1:8">
      <c r="A770" s="74" t="s">
        <v>4572</v>
      </c>
      <c r="B770" s="42" t="s">
        <v>4315</v>
      </c>
      <c r="C770" s="43" t="s">
        <v>4573</v>
      </c>
      <c r="D770" s="41">
        <v>1</v>
      </c>
      <c r="E770" s="44" t="s">
        <v>9</v>
      </c>
      <c r="F770" s="45">
        <f>G789</f>
        <v>12148.9391929204</v>
      </c>
      <c r="G770" s="45">
        <f>D770*F770</f>
        <v>12148.9391929204</v>
      </c>
      <c r="H770" s="46" t="s">
        <v>4506</v>
      </c>
    </row>
    <row r="771" s="34" customFormat="1" outlineLevel="1" spans="1:8">
      <c r="A771" s="47" t="s">
        <v>39</v>
      </c>
      <c r="B771" s="47" t="s">
        <v>4317</v>
      </c>
      <c r="C771" s="47" t="s">
        <v>4318</v>
      </c>
      <c r="D771" s="47" t="s">
        <v>3</v>
      </c>
      <c r="E771" s="47" t="s">
        <v>4296</v>
      </c>
      <c r="F771" s="48" t="s">
        <v>4247</v>
      </c>
      <c r="G771" s="49" t="s">
        <v>4319</v>
      </c>
      <c r="H771" s="50" t="s">
        <v>54</v>
      </c>
    </row>
    <row r="772" s="34" customFormat="1" ht="24" outlineLevel="1" spans="1:8">
      <c r="A772" s="47">
        <v>1</v>
      </c>
      <c r="B772" s="75" t="s">
        <v>4347</v>
      </c>
      <c r="C772" s="52" t="s">
        <v>4574</v>
      </c>
      <c r="D772" s="47" t="s">
        <v>4322</v>
      </c>
      <c r="E772" s="47">
        <v>1</v>
      </c>
      <c r="F772" s="54">
        <f>4648.45/1.13</f>
        <v>4113.67256637168</v>
      </c>
      <c r="G772" s="55">
        <f t="shared" si="59"/>
        <v>4113.67256637168</v>
      </c>
      <c r="H772" s="56" t="s">
        <v>4312</v>
      </c>
    </row>
    <row r="773" s="34" customFormat="1" outlineLevel="1" spans="1:8">
      <c r="A773" s="47">
        <v>2</v>
      </c>
      <c r="B773" s="75" t="s">
        <v>4320</v>
      </c>
      <c r="C773" s="52" t="s">
        <v>4575</v>
      </c>
      <c r="D773" s="47" t="s">
        <v>4322</v>
      </c>
      <c r="E773" s="47">
        <v>2</v>
      </c>
      <c r="F773" s="54">
        <f>1273/1.13</f>
        <v>1126.54867256637</v>
      </c>
      <c r="G773" s="55">
        <f t="shared" si="59"/>
        <v>2253.09734513274</v>
      </c>
      <c r="H773" s="56" t="s">
        <v>4312</v>
      </c>
    </row>
    <row r="774" s="34" customFormat="1" outlineLevel="1" spans="1:8">
      <c r="A774" s="47">
        <v>3</v>
      </c>
      <c r="B774" s="51" t="s">
        <v>4320</v>
      </c>
      <c r="C774" s="52" t="s">
        <v>4561</v>
      </c>
      <c r="D774" s="47" t="s">
        <v>4322</v>
      </c>
      <c r="E774" s="47">
        <v>3</v>
      </c>
      <c r="F774" s="54">
        <f>587/1.13</f>
        <v>519.469026548673</v>
      </c>
      <c r="G774" s="55">
        <f t="shared" si="59"/>
        <v>1558.40707964602</v>
      </c>
      <c r="H774" s="56" t="s">
        <v>4312</v>
      </c>
    </row>
    <row r="775" s="34" customFormat="1" outlineLevel="1" spans="1:8">
      <c r="A775" s="47">
        <v>4</v>
      </c>
      <c r="B775" s="51" t="s">
        <v>4320</v>
      </c>
      <c r="C775" s="52" t="s">
        <v>4377</v>
      </c>
      <c r="D775" s="47" t="s">
        <v>4322</v>
      </c>
      <c r="E775" s="47">
        <v>3</v>
      </c>
      <c r="F775" s="54">
        <f>20/1.13</f>
        <v>17.6991150442478</v>
      </c>
      <c r="G775" s="55">
        <f t="shared" si="59"/>
        <v>53.0973451327434</v>
      </c>
      <c r="H775" s="56" t="s">
        <v>4312</v>
      </c>
    </row>
    <row r="776" s="34" customFormat="1" outlineLevel="1" spans="1:8">
      <c r="A776" s="47">
        <v>5</v>
      </c>
      <c r="B776" s="75" t="s">
        <v>4320</v>
      </c>
      <c r="C776" s="52" t="s">
        <v>4570</v>
      </c>
      <c r="D776" s="47" t="s">
        <v>4322</v>
      </c>
      <c r="E776" s="47">
        <v>1</v>
      </c>
      <c r="F776" s="54">
        <f>48.15/1.13</f>
        <v>42.6106194690266</v>
      </c>
      <c r="G776" s="55">
        <f t="shared" si="59"/>
        <v>42.6106194690266</v>
      </c>
      <c r="H776" s="56" t="s">
        <v>4312</v>
      </c>
    </row>
    <row r="777" s="34" customFormat="1" outlineLevel="1" spans="1:8">
      <c r="A777" s="47">
        <v>6</v>
      </c>
      <c r="B777" s="75" t="s">
        <v>4320</v>
      </c>
      <c r="C777" s="52" t="s">
        <v>4571</v>
      </c>
      <c r="D777" s="47" t="s">
        <v>4322</v>
      </c>
      <c r="E777" s="47">
        <v>1</v>
      </c>
      <c r="F777" s="54">
        <f>73/1.13</f>
        <v>64.6017699115044</v>
      </c>
      <c r="G777" s="55">
        <f t="shared" si="59"/>
        <v>64.6017699115044</v>
      </c>
      <c r="H777" s="56" t="s">
        <v>4312</v>
      </c>
    </row>
    <row r="778" s="34" customFormat="1" outlineLevel="1" spans="1:8">
      <c r="A778" s="47">
        <v>7</v>
      </c>
      <c r="B778" s="51" t="s">
        <v>4320</v>
      </c>
      <c r="C778" s="52" t="s">
        <v>4563</v>
      </c>
      <c r="D778" s="47" t="s">
        <v>4322</v>
      </c>
      <c r="E778" s="47">
        <v>1</v>
      </c>
      <c r="F778" s="54">
        <f>77/1.13</f>
        <v>68.141592920354</v>
      </c>
      <c r="G778" s="55">
        <f t="shared" si="59"/>
        <v>68.141592920354</v>
      </c>
      <c r="H778" s="56" t="s">
        <v>4312</v>
      </c>
    </row>
    <row r="779" s="34" customFormat="1" outlineLevel="1" spans="1:8">
      <c r="A779" s="47">
        <v>8</v>
      </c>
      <c r="B779" s="51" t="s">
        <v>4320</v>
      </c>
      <c r="C779" s="52" t="s">
        <v>4370</v>
      </c>
      <c r="D779" s="47" t="s">
        <v>4322</v>
      </c>
      <c r="E779" s="47">
        <v>1</v>
      </c>
      <c r="F779" s="76">
        <f>150/1.13</f>
        <v>132.743362831858</v>
      </c>
      <c r="G779" s="55">
        <f t="shared" si="59"/>
        <v>132.743362831858</v>
      </c>
      <c r="H779" s="56" t="s">
        <v>4312</v>
      </c>
    </row>
    <row r="780" s="34" customFormat="1" outlineLevel="1" spans="1:8">
      <c r="A780" s="47">
        <v>9</v>
      </c>
      <c r="B780" s="51" t="s">
        <v>4464</v>
      </c>
      <c r="C780" s="52" t="s">
        <v>4564</v>
      </c>
      <c r="D780" s="47" t="s">
        <v>4322</v>
      </c>
      <c r="E780" s="47">
        <v>1</v>
      </c>
      <c r="F780" s="54">
        <f>220/1.13</f>
        <v>194.690265486726</v>
      </c>
      <c r="G780" s="55">
        <f t="shared" si="59"/>
        <v>194.690265486726</v>
      </c>
      <c r="H780" s="56" t="s">
        <v>4312</v>
      </c>
    </row>
    <row r="781" s="34" customFormat="1" outlineLevel="1" spans="1:8">
      <c r="A781" s="47">
        <v>10</v>
      </c>
      <c r="B781" s="51" t="s">
        <v>4349</v>
      </c>
      <c r="C781" s="52" t="s">
        <v>4378</v>
      </c>
      <c r="D781" s="47" t="s">
        <v>4322</v>
      </c>
      <c r="E781" s="53">
        <v>3</v>
      </c>
      <c r="F781" s="76">
        <f>68/1.13</f>
        <v>60.1769911504425</v>
      </c>
      <c r="G781" s="55">
        <f t="shared" si="59"/>
        <v>180.530973451327</v>
      </c>
      <c r="H781" s="56" t="s">
        <v>4312</v>
      </c>
    </row>
    <row r="782" s="34" customFormat="1" outlineLevel="1" spans="1:8">
      <c r="A782" s="47">
        <v>11</v>
      </c>
      <c r="B782" s="75" t="s">
        <v>4325</v>
      </c>
      <c r="C782" s="52" t="s">
        <v>4371</v>
      </c>
      <c r="D782" s="47" t="s">
        <v>4322</v>
      </c>
      <c r="E782" s="47">
        <v>1</v>
      </c>
      <c r="F782" s="76">
        <f>440/1.13</f>
        <v>389.380530973451</v>
      </c>
      <c r="G782" s="55">
        <f t="shared" si="59"/>
        <v>389.380530973451</v>
      </c>
      <c r="H782" s="56" t="s">
        <v>4312</v>
      </c>
    </row>
    <row r="783" s="34" customFormat="1" outlineLevel="1" spans="1:8">
      <c r="A783" s="47">
        <v>12</v>
      </c>
      <c r="B783" s="51" t="s">
        <v>4359</v>
      </c>
      <c r="C783" s="52" t="s">
        <v>4565</v>
      </c>
      <c r="D783" s="47" t="s">
        <v>4322</v>
      </c>
      <c r="E783" s="53">
        <v>1</v>
      </c>
      <c r="F783" s="76">
        <f>26.73/1.13</f>
        <v>23.6548672566372</v>
      </c>
      <c r="G783" s="55">
        <f t="shared" si="59"/>
        <v>23.6548672566372</v>
      </c>
      <c r="H783" s="56"/>
    </row>
    <row r="784" s="34" customFormat="1" outlineLevel="1" spans="1:8">
      <c r="A784" s="47" t="s">
        <v>4327</v>
      </c>
      <c r="B784" s="57" t="s">
        <v>4328</v>
      </c>
      <c r="C784" s="57"/>
      <c r="D784" s="58"/>
      <c r="E784" s="58"/>
      <c r="F784" s="55"/>
      <c r="G784" s="55">
        <f>SUM(G772:G783)</f>
        <v>9074.62831858407</v>
      </c>
      <c r="H784" s="59"/>
    </row>
    <row r="785" s="34" customFormat="1" outlineLevel="1" spans="1:8">
      <c r="A785" s="47" t="s">
        <v>4329</v>
      </c>
      <c r="B785" s="57" t="s">
        <v>4330</v>
      </c>
      <c r="C785" s="57" t="s">
        <v>4331</v>
      </c>
      <c r="D785" s="58"/>
      <c r="E785" s="58"/>
      <c r="F785" s="55"/>
      <c r="G785" s="54">
        <f>G784*12%</f>
        <v>1088.95539823009</v>
      </c>
      <c r="H785" s="61"/>
    </row>
    <row r="786" s="34" customFormat="1" outlineLevel="1" spans="1:8">
      <c r="A786" s="47" t="s">
        <v>4332</v>
      </c>
      <c r="B786" s="57" t="s">
        <v>4333</v>
      </c>
      <c r="C786" s="57" t="s">
        <v>4334</v>
      </c>
      <c r="D786" s="58"/>
      <c r="E786" s="58"/>
      <c r="F786" s="55"/>
      <c r="G786" s="54">
        <f>(G784+G785)*5%</f>
        <v>508.179185840708</v>
      </c>
      <c r="H786" s="61"/>
    </row>
    <row r="787" s="34" customFormat="1" outlineLevel="1" spans="1:8">
      <c r="A787" s="47" t="s">
        <v>4335</v>
      </c>
      <c r="B787" s="57" t="s">
        <v>4336</v>
      </c>
      <c r="C787" s="57" t="s">
        <v>4337</v>
      </c>
      <c r="D787" s="58"/>
      <c r="E787" s="58"/>
      <c r="F787" s="55"/>
      <c r="G787" s="54">
        <f>(G784+G785+G786)*10%</f>
        <v>1067.17629026549</v>
      </c>
      <c r="H787" s="61"/>
    </row>
    <row r="788" s="34" customFormat="1" outlineLevel="1" spans="1:8">
      <c r="A788" s="62" t="s">
        <v>4338</v>
      </c>
      <c r="B788" s="57" t="s">
        <v>4339</v>
      </c>
      <c r="C788" s="57" t="s">
        <v>4340</v>
      </c>
      <c r="D788" s="58"/>
      <c r="E788" s="58">
        <f>1*0.5*4</f>
        <v>2</v>
      </c>
      <c r="F788" s="55">
        <v>205</v>
      </c>
      <c r="G788" s="54">
        <f t="shared" ref="G788:G795" si="60">E788*F788</f>
        <v>410</v>
      </c>
      <c r="H788" s="61" t="s">
        <v>4341</v>
      </c>
    </row>
    <row r="789" s="34" customFormat="1" outlineLevel="1" spans="1:8">
      <c r="A789" s="62" t="s">
        <v>4342</v>
      </c>
      <c r="B789" s="62" t="s">
        <v>4343</v>
      </c>
      <c r="C789" s="64" t="s">
        <v>4344</v>
      </c>
      <c r="D789" s="65"/>
      <c r="E789" s="65"/>
      <c r="F789" s="66"/>
      <c r="G789" s="66">
        <f>G784+G785+G786+G787+G788</f>
        <v>12148.9391929204</v>
      </c>
      <c r="H789" s="67"/>
    </row>
    <row r="790" s="34" customFormat="1" ht="24" spans="1:8">
      <c r="A790" s="74" t="s">
        <v>4576</v>
      </c>
      <c r="B790" s="42" t="s">
        <v>4315</v>
      </c>
      <c r="C790" s="43" t="s">
        <v>4577</v>
      </c>
      <c r="D790" s="41">
        <v>2</v>
      </c>
      <c r="E790" s="44" t="s">
        <v>9</v>
      </c>
      <c r="F790" s="45">
        <f>G801</f>
        <v>3681.69309734513</v>
      </c>
      <c r="G790" s="45">
        <f>D790*F790</f>
        <v>7363.38619469027</v>
      </c>
      <c r="H790" s="46" t="s">
        <v>4506</v>
      </c>
    </row>
    <row r="791" s="34" customFormat="1" outlineLevel="1" spans="1:8">
      <c r="A791" s="47" t="s">
        <v>39</v>
      </c>
      <c r="B791" s="47" t="s">
        <v>4317</v>
      </c>
      <c r="C791" s="47" t="s">
        <v>4318</v>
      </c>
      <c r="D791" s="47" t="s">
        <v>3</v>
      </c>
      <c r="E791" s="47" t="s">
        <v>4296</v>
      </c>
      <c r="F791" s="48" t="s">
        <v>4247</v>
      </c>
      <c r="G791" s="49" t="s">
        <v>4319</v>
      </c>
      <c r="H791" s="50" t="s">
        <v>54</v>
      </c>
    </row>
    <row r="792" s="34" customFormat="1" outlineLevel="1" spans="1:8">
      <c r="A792" s="47">
        <v>1</v>
      </c>
      <c r="B792" s="75" t="s">
        <v>4320</v>
      </c>
      <c r="C792" s="52" t="s">
        <v>4578</v>
      </c>
      <c r="D792" s="47" t="s">
        <v>4322</v>
      </c>
      <c r="E792" s="47">
        <v>1</v>
      </c>
      <c r="F792" s="54">
        <f>1273/1.13</f>
        <v>1126.54867256637</v>
      </c>
      <c r="G792" s="55">
        <f t="shared" si="60"/>
        <v>1126.54867256637</v>
      </c>
      <c r="H792" s="56" t="s">
        <v>4312</v>
      </c>
    </row>
    <row r="793" s="34" customFormat="1" outlineLevel="1" spans="1:8">
      <c r="A793" s="47">
        <v>2</v>
      </c>
      <c r="B793" s="51" t="s">
        <v>4320</v>
      </c>
      <c r="C793" s="52" t="s">
        <v>4507</v>
      </c>
      <c r="D793" s="47" t="s">
        <v>4322</v>
      </c>
      <c r="E793" s="47">
        <v>2</v>
      </c>
      <c r="F793" s="54">
        <f>587/1.13</f>
        <v>519.469026548673</v>
      </c>
      <c r="G793" s="55">
        <f t="shared" si="60"/>
        <v>1038.93805309735</v>
      </c>
      <c r="H793" s="56" t="s">
        <v>4312</v>
      </c>
    </row>
    <row r="794" s="34" customFormat="1" outlineLevel="1" spans="1:8">
      <c r="A794" s="47">
        <v>3</v>
      </c>
      <c r="B794" s="51" t="s">
        <v>4320</v>
      </c>
      <c r="C794" s="52" t="s">
        <v>4370</v>
      </c>
      <c r="D794" s="47" t="s">
        <v>4322</v>
      </c>
      <c r="E794" s="47">
        <v>1</v>
      </c>
      <c r="F794" s="76">
        <f>150/1.13</f>
        <v>132.743362831858</v>
      </c>
      <c r="G794" s="55">
        <f t="shared" si="60"/>
        <v>132.743362831858</v>
      </c>
      <c r="H794" s="56" t="s">
        <v>4312</v>
      </c>
    </row>
    <row r="795" s="34" customFormat="1" outlineLevel="1" spans="1:8">
      <c r="A795" s="47">
        <v>4</v>
      </c>
      <c r="B795" s="75" t="s">
        <v>4325</v>
      </c>
      <c r="C795" s="52" t="s">
        <v>4371</v>
      </c>
      <c r="D795" s="47" t="s">
        <v>4322</v>
      </c>
      <c r="E795" s="47">
        <v>1</v>
      </c>
      <c r="F795" s="76">
        <f>440/1.13</f>
        <v>389.380530973451</v>
      </c>
      <c r="G795" s="55">
        <f t="shared" si="60"/>
        <v>389.380530973451</v>
      </c>
      <c r="H795" s="56" t="s">
        <v>4312</v>
      </c>
    </row>
    <row r="796" s="34" customFormat="1" outlineLevel="1" spans="1:8">
      <c r="A796" s="47" t="s">
        <v>4327</v>
      </c>
      <c r="B796" s="57" t="s">
        <v>4328</v>
      </c>
      <c r="C796" s="57"/>
      <c r="D796" s="58"/>
      <c r="E796" s="58"/>
      <c r="F796" s="55"/>
      <c r="G796" s="55">
        <f>SUM(G792:G795)</f>
        <v>2687.61061946903</v>
      </c>
      <c r="H796" s="59"/>
    </row>
    <row r="797" s="34" customFormat="1" outlineLevel="1" spans="1:8">
      <c r="A797" s="47" t="s">
        <v>4329</v>
      </c>
      <c r="B797" s="57" t="s">
        <v>4330</v>
      </c>
      <c r="C797" s="57" t="s">
        <v>4331</v>
      </c>
      <c r="D797" s="58"/>
      <c r="E797" s="58"/>
      <c r="F797" s="55"/>
      <c r="G797" s="54">
        <f>G796*12%</f>
        <v>322.513274336283</v>
      </c>
      <c r="H797" s="61"/>
    </row>
    <row r="798" s="34" customFormat="1" outlineLevel="1" spans="1:8">
      <c r="A798" s="47" t="s">
        <v>4332</v>
      </c>
      <c r="B798" s="57" t="s">
        <v>4333</v>
      </c>
      <c r="C798" s="57" t="s">
        <v>4334</v>
      </c>
      <c r="D798" s="58"/>
      <c r="E798" s="58"/>
      <c r="F798" s="55"/>
      <c r="G798" s="54">
        <f>(G796+G797)*5%</f>
        <v>150.506194690266</v>
      </c>
      <c r="H798" s="61"/>
    </row>
    <row r="799" s="34" customFormat="1" outlineLevel="1" spans="1:8">
      <c r="A799" s="47" t="s">
        <v>4335</v>
      </c>
      <c r="B799" s="57" t="s">
        <v>4336</v>
      </c>
      <c r="C799" s="57" t="s">
        <v>4337</v>
      </c>
      <c r="D799" s="58"/>
      <c r="E799" s="58"/>
      <c r="F799" s="55"/>
      <c r="G799" s="54">
        <f>(G796+G797+G798)*10%</f>
        <v>316.063008849558</v>
      </c>
      <c r="H799" s="61"/>
    </row>
    <row r="800" s="34" customFormat="1" outlineLevel="1" spans="1:8">
      <c r="A800" s="62" t="s">
        <v>4338</v>
      </c>
      <c r="B800" s="57" t="s">
        <v>4339</v>
      </c>
      <c r="C800" s="57" t="s">
        <v>4340</v>
      </c>
      <c r="D800" s="58"/>
      <c r="E800" s="58">
        <f>0.5*0.5*4</f>
        <v>1</v>
      </c>
      <c r="F800" s="55">
        <v>205</v>
      </c>
      <c r="G800" s="85">
        <f t="shared" ref="G800:G812" si="61">E800*F800</f>
        <v>205</v>
      </c>
      <c r="H800" s="61" t="s">
        <v>4491</v>
      </c>
    </row>
    <row r="801" s="34" customFormat="1" outlineLevel="1" spans="1:8">
      <c r="A801" s="62" t="s">
        <v>4342</v>
      </c>
      <c r="B801" s="62" t="s">
        <v>4343</v>
      </c>
      <c r="C801" s="64" t="s">
        <v>4344</v>
      </c>
      <c r="D801" s="65"/>
      <c r="E801" s="65"/>
      <c r="F801" s="66"/>
      <c r="G801" s="66">
        <f>G796+G797+G798+G799+G800</f>
        <v>3681.69309734513</v>
      </c>
      <c r="H801" s="67"/>
    </row>
    <row r="802" s="34" customFormat="1" ht="24" spans="1:8">
      <c r="A802" s="74" t="s">
        <v>4579</v>
      </c>
      <c r="B802" s="42" t="s">
        <v>4315</v>
      </c>
      <c r="C802" s="43" t="s">
        <v>4580</v>
      </c>
      <c r="D802" s="41">
        <v>2</v>
      </c>
      <c r="E802" s="44" t="s">
        <v>9</v>
      </c>
      <c r="F802" s="45">
        <f>G818</f>
        <v>7412.68036814159</v>
      </c>
      <c r="G802" s="45">
        <f>D802*F802</f>
        <v>14825.3607362832</v>
      </c>
      <c r="H802" s="46" t="s">
        <v>4506</v>
      </c>
    </row>
    <row r="803" s="34" customFormat="1" outlineLevel="1" spans="1:8">
      <c r="A803" s="47" t="s">
        <v>39</v>
      </c>
      <c r="B803" s="47" t="s">
        <v>4317</v>
      </c>
      <c r="C803" s="47" t="s">
        <v>4318</v>
      </c>
      <c r="D803" s="47" t="s">
        <v>3</v>
      </c>
      <c r="E803" s="47" t="s">
        <v>4296</v>
      </c>
      <c r="F803" s="48" t="s">
        <v>4247</v>
      </c>
      <c r="G803" s="49" t="s">
        <v>4319</v>
      </c>
      <c r="H803" s="50" t="s">
        <v>54</v>
      </c>
    </row>
    <row r="804" s="34" customFormat="1" ht="24" outlineLevel="1" spans="1:8">
      <c r="A804" s="47">
        <v>1</v>
      </c>
      <c r="B804" s="75" t="s">
        <v>4347</v>
      </c>
      <c r="C804" s="52" t="s">
        <v>4581</v>
      </c>
      <c r="D804" s="47" t="s">
        <v>4322</v>
      </c>
      <c r="E804" s="47">
        <v>1</v>
      </c>
      <c r="F804" s="54">
        <f>3464.28/1.13</f>
        <v>3065.73451327434</v>
      </c>
      <c r="G804" s="55">
        <f t="shared" si="61"/>
        <v>3065.73451327434</v>
      </c>
      <c r="H804" s="56" t="s">
        <v>4312</v>
      </c>
    </row>
    <row r="805" s="34" customFormat="1" outlineLevel="1" spans="1:8">
      <c r="A805" s="47">
        <v>2</v>
      </c>
      <c r="B805" s="75" t="s">
        <v>4320</v>
      </c>
      <c r="C805" s="52" t="s">
        <v>4507</v>
      </c>
      <c r="D805" s="47" t="s">
        <v>4322</v>
      </c>
      <c r="E805" s="47">
        <v>2</v>
      </c>
      <c r="F805" s="54">
        <f>587/1.13</f>
        <v>519.469026548673</v>
      </c>
      <c r="G805" s="55">
        <f t="shared" si="61"/>
        <v>1038.93805309735</v>
      </c>
      <c r="H805" s="56" t="s">
        <v>4312</v>
      </c>
    </row>
    <row r="806" s="34" customFormat="1" outlineLevel="1" spans="1:8">
      <c r="A806" s="47">
        <v>3</v>
      </c>
      <c r="B806" s="51" t="s">
        <v>4320</v>
      </c>
      <c r="C806" s="52" t="s">
        <v>4582</v>
      </c>
      <c r="D806" s="47" t="s">
        <v>4322</v>
      </c>
      <c r="E806" s="47">
        <v>2</v>
      </c>
      <c r="F806" s="54">
        <f>150/1.13</f>
        <v>132.743362831858</v>
      </c>
      <c r="G806" s="55">
        <f t="shared" si="61"/>
        <v>265.486725663717</v>
      </c>
      <c r="H806" s="56" t="s">
        <v>4312</v>
      </c>
    </row>
    <row r="807" s="34" customFormat="1" outlineLevel="1" spans="1:8">
      <c r="A807" s="47">
        <v>4</v>
      </c>
      <c r="B807" s="51" t="s">
        <v>4320</v>
      </c>
      <c r="C807" s="52" t="s">
        <v>4377</v>
      </c>
      <c r="D807" s="47" t="s">
        <v>4322</v>
      </c>
      <c r="E807" s="47">
        <v>1</v>
      </c>
      <c r="F807" s="54">
        <f>20/1.13</f>
        <v>17.6991150442478</v>
      </c>
      <c r="G807" s="55">
        <f t="shared" si="61"/>
        <v>17.6991150442478</v>
      </c>
      <c r="H807" s="56" t="s">
        <v>4312</v>
      </c>
    </row>
    <row r="808" s="34" customFormat="1" outlineLevel="1" spans="1:8">
      <c r="A808" s="47">
        <v>5</v>
      </c>
      <c r="B808" s="51" t="s">
        <v>4320</v>
      </c>
      <c r="C808" s="52" t="s">
        <v>4370</v>
      </c>
      <c r="D808" s="47" t="s">
        <v>4322</v>
      </c>
      <c r="E808" s="47">
        <v>1</v>
      </c>
      <c r="F808" s="76">
        <f>150/1.13</f>
        <v>132.743362831858</v>
      </c>
      <c r="G808" s="55">
        <f t="shared" si="61"/>
        <v>132.743362831858</v>
      </c>
      <c r="H808" s="56" t="s">
        <v>4312</v>
      </c>
    </row>
    <row r="809" s="34" customFormat="1" outlineLevel="1" spans="1:8">
      <c r="A809" s="47">
        <v>6</v>
      </c>
      <c r="B809" s="51" t="s">
        <v>4349</v>
      </c>
      <c r="C809" s="52" t="s">
        <v>4378</v>
      </c>
      <c r="D809" s="47" t="s">
        <v>4322</v>
      </c>
      <c r="E809" s="53">
        <v>1</v>
      </c>
      <c r="F809" s="76">
        <f>68/1.13</f>
        <v>60.1769911504425</v>
      </c>
      <c r="G809" s="55">
        <f t="shared" si="61"/>
        <v>60.1769911504425</v>
      </c>
      <c r="H809" s="56" t="s">
        <v>4312</v>
      </c>
    </row>
    <row r="810" s="34" customFormat="1" outlineLevel="1" spans="1:8">
      <c r="A810" s="47">
        <v>7</v>
      </c>
      <c r="B810" s="75" t="s">
        <v>4325</v>
      </c>
      <c r="C810" s="52" t="s">
        <v>4583</v>
      </c>
      <c r="D810" s="47" t="s">
        <v>4322</v>
      </c>
      <c r="E810" s="47">
        <v>1</v>
      </c>
      <c r="F810" s="54">
        <f>302/1.13</f>
        <v>267.256637168142</v>
      </c>
      <c r="G810" s="55">
        <f t="shared" si="61"/>
        <v>267.256637168142</v>
      </c>
      <c r="H810" s="56" t="s">
        <v>4312</v>
      </c>
    </row>
    <row r="811" s="34" customFormat="1" outlineLevel="1" spans="1:8">
      <c r="A811" s="47">
        <v>8</v>
      </c>
      <c r="B811" s="51" t="s">
        <v>4356</v>
      </c>
      <c r="C811" s="52" t="s">
        <v>4584</v>
      </c>
      <c r="D811" s="47" t="s">
        <v>4322</v>
      </c>
      <c r="E811" s="47">
        <v>2</v>
      </c>
      <c r="F811" s="54">
        <f>165/1.13</f>
        <v>146.017699115044</v>
      </c>
      <c r="G811" s="55">
        <f t="shared" si="61"/>
        <v>292.035398230089</v>
      </c>
      <c r="H811" s="56"/>
    </row>
    <row r="812" s="34" customFormat="1" outlineLevel="1" spans="1:8">
      <c r="A812" s="47">
        <v>9</v>
      </c>
      <c r="B812" s="51" t="s">
        <v>4359</v>
      </c>
      <c r="C812" s="52" t="s">
        <v>4585</v>
      </c>
      <c r="D812" s="47" t="s">
        <v>4322</v>
      </c>
      <c r="E812" s="53">
        <v>2</v>
      </c>
      <c r="F812" s="76">
        <f>154.39/1.13</f>
        <v>136.628318584071</v>
      </c>
      <c r="G812" s="55">
        <f t="shared" si="61"/>
        <v>273.256637168142</v>
      </c>
      <c r="H812" s="56"/>
    </row>
    <row r="813" s="34" customFormat="1" outlineLevel="1" spans="1:8">
      <c r="A813" s="47" t="s">
        <v>4327</v>
      </c>
      <c r="B813" s="57" t="s">
        <v>4328</v>
      </c>
      <c r="C813" s="57"/>
      <c r="D813" s="58"/>
      <c r="E813" s="58"/>
      <c r="F813" s="55"/>
      <c r="G813" s="55">
        <f>SUM(G804:G812)</f>
        <v>5413.32743362832</v>
      </c>
      <c r="H813" s="59"/>
    </row>
    <row r="814" s="34" customFormat="1" outlineLevel="1" spans="1:8">
      <c r="A814" s="47" t="s">
        <v>4329</v>
      </c>
      <c r="B814" s="57" t="s">
        <v>4330</v>
      </c>
      <c r="C814" s="57" t="s">
        <v>4331</v>
      </c>
      <c r="D814" s="58"/>
      <c r="E814" s="58"/>
      <c r="F814" s="55"/>
      <c r="G814" s="54">
        <f>G813*12%</f>
        <v>649.599292035398</v>
      </c>
      <c r="H814" s="61"/>
    </row>
    <row r="815" s="34" customFormat="1" outlineLevel="1" spans="1:8">
      <c r="A815" s="47" t="s">
        <v>4332</v>
      </c>
      <c r="B815" s="57" t="s">
        <v>4333</v>
      </c>
      <c r="C815" s="57" t="s">
        <v>4334</v>
      </c>
      <c r="D815" s="58"/>
      <c r="E815" s="58"/>
      <c r="F815" s="55"/>
      <c r="G815" s="54">
        <f>(G813+G814)*5%</f>
        <v>303.146336283186</v>
      </c>
      <c r="H815" s="61"/>
    </row>
    <row r="816" s="34" customFormat="1" outlineLevel="1" spans="1:8">
      <c r="A816" s="47" t="s">
        <v>4335</v>
      </c>
      <c r="B816" s="57" t="s">
        <v>4336</v>
      </c>
      <c r="C816" s="57" t="s">
        <v>4337</v>
      </c>
      <c r="D816" s="58"/>
      <c r="E816" s="58"/>
      <c r="F816" s="55"/>
      <c r="G816" s="54">
        <f>(G813+G814+G815)*10%</f>
        <v>636.60730619469</v>
      </c>
      <c r="H816" s="61"/>
    </row>
    <row r="817" s="34" customFormat="1" outlineLevel="1" spans="1:8">
      <c r="A817" s="62" t="s">
        <v>4338</v>
      </c>
      <c r="B817" s="57" t="s">
        <v>4339</v>
      </c>
      <c r="C817" s="57" t="s">
        <v>4340</v>
      </c>
      <c r="D817" s="58"/>
      <c r="E817" s="58">
        <f>1*0.5*4</f>
        <v>2</v>
      </c>
      <c r="F817" s="55">
        <v>205</v>
      </c>
      <c r="G817" s="54">
        <f t="shared" ref="G817:G827" si="62">E817*F817</f>
        <v>410</v>
      </c>
      <c r="H817" s="61" t="s">
        <v>4341</v>
      </c>
    </row>
    <row r="818" s="34" customFormat="1" outlineLevel="1" spans="1:8">
      <c r="A818" s="62" t="s">
        <v>4342</v>
      </c>
      <c r="B818" s="62" t="s">
        <v>4343</v>
      </c>
      <c r="C818" s="64" t="s">
        <v>4344</v>
      </c>
      <c r="D818" s="65"/>
      <c r="E818" s="65"/>
      <c r="F818" s="66"/>
      <c r="G818" s="66">
        <f>G813+G814+G815+G816+G817</f>
        <v>7412.68036814159</v>
      </c>
      <c r="H818" s="67"/>
    </row>
    <row r="819" s="34" customFormat="1" outlineLevel="1" spans="1:8">
      <c r="A819" s="47" t="s">
        <v>39</v>
      </c>
      <c r="B819" s="47" t="s">
        <v>4317</v>
      </c>
      <c r="C819" s="47" t="s">
        <v>4318</v>
      </c>
      <c r="D819" s="47" t="s">
        <v>3</v>
      </c>
      <c r="E819" s="47" t="s">
        <v>4296</v>
      </c>
      <c r="F819" s="48" t="s">
        <v>4247</v>
      </c>
      <c r="G819" s="49" t="s">
        <v>4319</v>
      </c>
      <c r="H819" s="50" t="s">
        <v>54</v>
      </c>
    </row>
    <row r="820" s="34" customFormat="1" outlineLevel="1" spans="1:8">
      <c r="A820" s="47">
        <v>1</v>
      </c>
      <c r="B820" s="75" t="s">
        <v>4320</v>
      </c>
      <c r="C820" s="52" t="s">
        <v>4586</v>
      </c>
      <c r="D820" s="47" t="s">
        <v>4322</v>
      </c>
      <c r="E820" s="47">
        <v>1</v>
      </c>
      <c r="F820" s="54">
        <f>150/1.13</f>
        <v>132.743362831858</v>
      </c>
      <c r="G820" s="55">
        <f t="shared" si="62"/>
        <v>132.743362831858</v>
      </c>
      <c r="H820" s="56" t="s">
        <v>4312</v>
      </c>
    </row>
    <row r="821" s="34" customFormat="1" outlineLevel="1" spans="1:8">
      <c r="A821" s="47">
        <v>2</v>
      </c>
      <c r="B821" s="51" t="s">
        <v>4320</v>
      </c>
      <c r="C821" s="52" t="s">
        <v>4587</v>
      </c>
      <c r="D821" s="47" t="s">
        <v>4322</v>
      </c>
      <c r="E821" s="47">
        <v>1</v>
      </c>
      <c r="F821" s="54">
        <f>130/1.13</f>
        <v>115.044247787611</v>
      </c>
      <c r="G821" s="55">
        <f t="shared" si="62"/>
        <v>115.044247787611</v>
      </c>
      <c r="H821" s="56" t="s">
        <v>4312</v>
      </c>
    </row>
    <row r="822" s="34" customFormat="1" outlineLevel="1" spans="1:8">
      <c r="A822" s="47">
        <v>3</v>
      </c>
      <c r="B822" s="75" t="s">
        <v>4320</v>
      </c>
      <c r="C822" s="52" t="s">
        <v>4398</v>
      </c>
      <c r="D822" s="47" t="s">
        <v>4322</v>
      </c>
      <c r="E822" s="47">
        <v>1</v>
      </c>
      <c r="F822" s="54">
        <f>20/1.13</f>
        <v>17.6991150442478</v>
      </c>
      <c r="G822" s="55">
        <f t="shared" si="62"/>
        <v>17.6991150442478</v>
      </c>
      <c r="H822" s="56" t="s">
        <v>4312</v>
      </c>
    </row>
    <row r="823" s="34" customFormat="1" outlineLevel="1" spans="1:8">
      <c r="A823" s="47">
        <v>4</v>
      </c>
      <c r="B823" s="51" t="s">
        <v>4320</v>
      </c>
      <c r="C823" s="52" t="s">
        <v>4370</v>
      </c>
      <c r="D823" s="47" t="s">
        <v>4322</v>
      </c>
      <c r="E823" s="47">
        <v>1</v>
      </c>
      <c r="F823" s="76">
        <f>150/1.13</f>
        <v>132.743362831858</v>
      </c>
      <c r="G823" s="55">
        <f t="shared" si="62"/>
        <v>132.743362831858</v>
      </c>
      <c r="H823" s="56" t="s">
        <v>4312</v>
      </c>
    </row>
    <row r="824" s="34" customFormat="1" outlineLevel="1" spans="1:8">
      <c r="A824" s="47">
        <v>5</v>
      </c>
      <c r="B824" s="51" t="s">
        <v>4349</v>
      </c>
      <c r="C824" s="52" t="s">
        <v>4423</v>
      </c>
      <c r="D824" s="47" t="s">
        <v>4322</v>
      </c>
      <c r="E824" s="53">
        <v>2</v>
      </c>
      <c r="F824" s="76">
        <f>68/1.13</f>
        <v>60.1769911504425</v>
      </c>
      <c r="G824" s="55">
        <f t="shared" si="62"/>
        <v>120.353982300885</v>
      </c>
      <c r="H824" s="56" t="s">
        <v>4312</v>
      </c>
    </row>
    <row r="825" s="34" customFormat="1" outlineLevel="1" spans="1:8">
      <c r="A825" s="47">
        <v>6</v>
      </c>
      <c r="B825" s="75" t="s">
        <v>4325</v>
      </c>
      <c r="C825" s="52" t="s">
        <v>4583</v>
      </c>
      <c r="D825" s="47" t="s">
        <v>4322</v>
      </c>
      <c r="E825" s="47">
        <v>1</v>
      </c>
      <c r="F825" s="54">
        <f>302/1.13</f>
        <v>267.256637168142</v>
      </c>
      <c r="G825" s="55">
        <f t="shared" si="62"/>
        <v>267.256637168142</v>
      </c>
      <c r="H825" s="56" t="s">
        <v>4312</v>
      </c>
    </row>
    <row r="826" s="34" customFormat="1" outlineLevel="1" spans="1:8">
      <c r="A826" s="47">
        <v>7</v>
      </c>
      <c r="B826" s="51" t="s">
        <v>4356</v>
      </c>
      <c r="C826" s="52" t="s">
        <v>4411</v>
      </c>
      <c r="D826" s="47" t="s">
        <v>4322</v>
      </c>
      <c r="E826" s="47">
        <v>1</v>
      </c>
      <c r="F826" s="76">
        <f>135/1.13</f>
        <v>119.469026548673</v>
      </c>
      <c r="G826" s="55">
        <f t="shared" si="62"/>
        <v>119.469026548673</v>
      </c>
      <c r="H826" s="56" t="s">
        <v>4312</v>
      </c>
    </row>
    <row r="827" s="34" customFormat="1" outlineLevel="1" spans="1:8">
      <c r="A827" s="47">
        <v>8</v>
      </c>
      <c r="B827" s="51" t="s">
        <v>4359</v>
      </c>
      <c r="C827" s="52" t="s">
        <v>4412</v>
      </c>
      <c r="D827" s="47" t="s">
        <v>4322</v>
      </c>
      <c r="E827" s="53">
        <v>1</v>
      </c>
      <c r="F827" s="76">
        <f>154.39/1.13</f>
        <v>136.628318584071</v>
      </c>
      <c r="G827" s="55">
        <f t="shared" si="62"/>
        <v>136.628318584071</v>
      </c>
      <c r="H827" s="56"/>
    </row>
    <row r="828" s="34" customFormat="1" outlineLevel="1" spans="1:8">
      <c r="A828" s="47" t="s">
        <v>4327</v>
      </c>
      <c r="B828" s="57" t="s">
        <v>4328</v>
      </c>
      <c r="C828" s="57"/>
      <c r="D828" s="58"/>
      <c r="E828" s="58"/>
      <c r="F828" s="55"/>
      <c r="G828" s="55">
        <f>SUM(G820:G827)</f>
        <v>1041.93805309735</v>
      </c>
      <c r="H828" s="59"/>
    </row>
    <row r="829" s="34" customFormat="1" outlineLevel="1" spans="1:8">
      <c r="A829" s="47" t="s">
        <v>4329</v>
      </c>
      <c r="B829" s="57" t="s">
        <v>4330</v>
      </c>
      <c r="C829" s="57" t="s">
        <v>4331</v>
      </c>
      <c r="D829" s="58"/>
      <c r="E829" s="58"/>
      <c r="F829" s="55"/>
      <c r="G829" s="54">
        <f>G828*12%</f>
        <v>125.032566371681</v>
      </c>
      <c r="H829" s="61"/>
    </row>
    <row r="830" s="34" customFormat="1" outlineLevel="1" spans="1:8">
      <c r="A830" s="47" t="s">
        <v>4332</v>
      </c>
      <c r="B830" s="57" t="s">
        <v>4333</v>
      </c>
      <c r="C830" s="57" t="s">
        <v>4334</v>
      </c>
      <c r="D830" s="58"/>
      <c r="E830" s="58"/>
      <c r="F830" s="55"/>
      <c r="G830" s="54">
        <f>(G828+G829)*5%</f>
        <v>58.3485309734513</v>
      </c>
      <c r="H830" s="61"/>
    </row>
    <row r="831" s="34" customFormat="1" outlineLevel="1" spans="1:8">
      <c r="A831" s="47" t="s">
        <v>4335</v>
      </c>
      <c r="B831" s="57" t="s">
        <v>4336</v>
      </c>
      <c r="C831" s="57" t="s">
        <v>4337</v>
      </c>
      <c r="D831" s="58"/>
      <c r="E831" s="58"/>
      <c r="F831" s="55"/>
      <c r="G831" s="54">
        <f>(G828+G829+G830)*10%</f>
        <v>122.531915044248</v>
      </c>
      <c r="H831" s="61"/>
    </row>
    <row r="832" s="34" customFormat="1" outlineLevel="1" spans="1:8">
      <c r="A832" s="62" t="s">
        <v>4338</v>
      </c>
      <c r="B832" s="57" t="s">
        <v>4339</v>
      </c>
      <c r="C832" s="57" t="s">
        <v>4340</v>
      </c>
      <c r="D832" s="58"/>
      <c r="E832" s="58">
        <f>1*0.5*4</f>
        <v>2</v>
      </c>
      <c r="F832" s="55">
        <v>205</v>
      </c>
      <c r="G832" s="54">
        <f t="shared" ref="G832:G839" si="63">E832*F832</f>
        <v>410</v>
      </c>
      <c r="H832" s="61" t="s">
        <v>4341</v>
      </c>
    </row>
    <row r="833" s="34" customFormat="1" outlineLevel="1" spans="1:8">
      <c r="A833" s="62" t="s">
        <v>4342</v>
      </c>
      <c r="B833" s="62" t="s">
        <v>4343</v>
      </c>
      <c r="C833" s="64" t="s">
        <v>4344</v>
      </c>
      <c r="D833" s="65"/>
      <c r="E833" s="65"/>
      <c r="F833" s="66"/>
      <c r="G833" s="66">
        <f>G828+G829+G830+G831+G832</f>
        <v>1757.85106548673</v>
      </c>
      <c r="H833" s="67"/>
    </row>
    <row r="834" s="34" customFormat="1" ht="24" spans="1:8">
      <c r="A834" s="74" t="s">
        <v>4588</v>
      </c>
      <c r="B834" s="42" t="s">
        <v>4452</v>
      </c>
      <c r="C834" s="43" t="s">
        <v>4589</v>
      </c>
      <c r="D834" s="41">
        <v>1</v>
      </c>
      <c r="E834" s="44" t="s">
        <v>9</v>
      </c>
      <c r="F834" s="45">
        <f>G845</f>
        <v>1140.36884955752</v>
      </c>
      <c r="G834" s="45">
        <f>D834*F834</f>
        <v>1140.36884955752</v>
      </c>
      <c r="H834" s="46" t="s">
        <v>4506</v>
      </c>
    </row>
    <row r="835" s="34" customFormat="1" outlineLevel="1" spans="1:8">
      <c r="A835" s="47" t="s">
        <v>39</v>
      </c>
      <c r="B835" s="47" t="s">
        <v>4317</v>
      </c>
      <c r="C835" s="47" t="s">
        <v>4318</v>
      </c>
      <c r="D835" s="47" t="s">
        <v>3</v>
      </c>
      <c r="E835" s="47" t="s">
        <v>4296</v>
      </c>
      <c r="F835" s="48" t="s">
        <v>4247</v>
      </c>
      <c r="G835" s="49" t="s">
        <v>4319</v>
      </c>
      <c r="H835" s="50" t="s">
        <v>54</v>
      </c>
    </row>
    <row r="836" s="34" customFormat="1" outlineLevel="1" spans="1:8">
      <c r="A836" s="47">
        <v>1</v>
      </c>
      <c r="B836" s="75" t="s">
        <v>4320</v>
      </c>
      <c r="C836" s="52" t="s">
        <v>4449</v>
      </c>
      <c r="D836" s="47" t="s">
        <v>4322</v>
      </c>
      <c r="E836" s="47">
        <v>1</v>
      </c>
      <c r="F836" s="54">
        <f>82/1.13</f>
        <v>72.5663716814159</v>
      </c>
      <c r="G836" s="55">
        <f t="shared" si="63"/>
        <v>72.5663716814159</v>
      </c>
      <c r="H836" s="56"/>
    </row>
    <row r="837" s="34" customFormat="1" outlineLevel="1" spans="1:8">
      <c r="A837" s="47">
        <v>2</v>
      </c>
      <c r="B837" s="75" t="s">
        <v>4320</v>
      </c>
      <c r="C837" s="52" t="s">
        <v>4454</v>
      </c>
      <c r="D837" s="47" t="s">
        <v>4322</v>
      </c>
      <c r="E837" s="47">
        <v>21</v>
      </c>
      <c r="F837" s="54">
        <f>20/1.13</f>
        <v>17.6991150442478</v>
      </c>
      <c r="G837" s="55">
        <f t="shared" si="63"/>
        <v>371.681415929204</v>
      </c>
      <c r="H837" s="56"/>
    </row>
    <row r="838" s="34" customFormat="1" outlineLevel="1" spans="1:8">
      <c r="A838" s="47">
        <v>3</v>
      </c>
      <c r="B838" s="51" t="s">
        <v>4349</v>
      </c>
      <c r="C838" s="52" t="s">
        <v>4548</v>
      </c>
      <c r="D838" s="47" t="s">
        <v>4322</v>
      </c>
      <c r="E838" s="47">
        <v>1</v>
      </c>
      <c r="F838" s="76">
        <f>68/1.13</f>
        <v>60.1769911504425</v>
      </c>
      <c r="G838" s="55">
        <f t="shared" si="63"/>
        <v>60.1769911504425</v>
      </c>
      <c r="H838" s="56" t="s">
        <v>4312</v>
      </c>
    </row>
    <row r="839" s="34" customFormat="1" outlineLevel="1" spans="1:8">
      <c r="A839" s="47">
        <v>4</v>
      </c>
      <c r="B839" s="51" t="s">
        <v>4349</v>
      </c>
      <c r="C839" s="52" t="s">
        <v>4590</v>
      </c>
      <c r="D839" s="47" t="s">
        <v>4322</v>
      </c>
      <c r="E839" s="47">
        <v>1</v>
      </c>
      <c r="F839" s="76">
        <f>68/1.13</f>
        <v>60.1769911504425</v>
      </c>
      <c r="G839" s="55">
        <f t="shared" si="63"/>
        <v>60.1769911504425</v>
      </c>
      <c r="H839" s="56" t="s">
        <v>4312</v>
      </c>
    </row>
    <row r="840" s="34" customFormat="1" outlineLevel="1" spans="1:8">
      <c r="A840" s="47" t="s">
        <v>4327</v>
      </c>
      <c r="B840" s="57" t="s">
        <v>4328</v>
      </c>
      <c r="C840" s="57"/>
      <c r="D840" s="58"/>
      <c r="E840" s="58"/>
      <c r="F840" s="55"/>
      <c r="G840" s="55">
        <f>SUM(G836:G839)</f>
        <v>564.601769911504</v>
      </c>
      <c r="H840" s="59"/>
    </row>
    <row r="841" s="34" customFormat="1" outlineLevel="1" spans="1:8">
      <c r="A841" s="47" t="s">
        <v>4329</v>
      </c>
      <c r="B841" s="57" t="s">
        <v>4330</v>
      </c>
      <c r="C841" s="57" t="s">
        <v>4331</v>
      </c>
      <c r="D841" s="58"/>
      <c r="E841" s="58"/>
      <c r="F841" s="55"/>
      <c r="G841" s="54">
        <f>G840*12%</f>
        <v>67.7522123893805</v>
      </c>
      <c r="H841" s="61"/>
    </row>
    <row r="842" s="34" customFormat="1" outlineLevel="1" spans="1:8">
      <c r="A842" s="47" t="s">
        <v>4332</v>
      </c>
      <c r="B842" s="57" t="s">
        <v>4333</v>
      </c>
      <c r="C842" s="57" t="s">
        <v>4334</v>
      </c>
      <c r="D842" s="58"/>
      <c r="E842" s="58"/>
      <c r="F842" s="55"/>
      <c r="G842" s="54">
        <f>(G840+G841)*5%</f>
        <v>31.6176991150443</v>
      </c>
      <c r="H842" s="61"/>
    </row>
    <row r="843" s="34" customFormat="1" outlineLevel="1" spans="1:8">
      <c r="A843" s="47" t="s">
        <v>4335</v>
      </c>
      <c r="B843" s="57" t="s">
        <v>4336</v>
      </c>
      <c r="C843" s="57" t="s">
        <v>4337</v>
      </c>
      <c r="D843" s="58"/>
      <c r="E843" s="58"/>
      <c r="F843" s="55"/>
      <c r="G843" s="54">
        <f>(G840+G841+G842)*10%</f>
        <v>66.3971681415929</v>
      </c>
      <c r="H843" s="61"/>
    </row>
    <row r="844" s="34" customFormat="1" outlineLevel="1" spans="1:8">
      <c r="A844" s="62" t="s">
        <v>4338</v>
      </c>
      <c r="B844" s="57" t="s">
        <v>4339</v>
      </c>
      <c r="C844" s="57" t="s">
        <v>4340</v>
      </c>
      <c r="D844" s="58"/>
      <c r="E844" s="58">
        <f>1*0.5*4</f>
        <v>2</v>
      </c>
      <c r="F844" s="55">
        <v>205</v>
      </c>
      <c r="G844" s="54">
        <f t="shared" ref="G844:G849" si="64">E844*F844</f>
        <v>410</v>
      </c>
      <c r="H844" s="61" t="s">
        <v>4341</v>
      </c>
    </row>
    <row r="845" s="34" customFormat="1" outlineLevel="1" spans="1:8">
      <c r="A845" s="62" t="s">
        <v>4342</v>
      </c>
      <c r="B845" s="62" t="s">
        <v>4343</v>
      </c>
      <c r="C845" s="64" t="s">
        <v>4344</v>
      </c>
      <c r="D845" s="65"/>
      <c r="E845" s="65"/>
      <c r="F845" s="66"/>
      <c r="G845" s="66">
        <f>G840+G841+G842+G843+G844</f>
        <v>1140.36884955752</v>
      </c>
      <c r="H845" s="67"/>
    </row>
    <row r="846" s="34" customFormat="1" ht="24" spans="1:8">
      <c r="A846" s="74" t="s">
        <v>4591</v>
      </c>
      <c r="B846" s="42" t="s">
        <v>4452</v>
      </c>
      <c r="C846" s="43" t="s">
        <v>4592</v>
      </c>
      <c r="D846" s="41">
        <v>5</v>
      </c>
      <c r="E846" s="44" t="s">
        <v>9</v>
      </c>
      <c r="F846" s="45">
        <f>G855</f>
        <v>526.767433628319</v>
      </c>
      <c r="G846" s="45">
        <f>D846*F846</f>
        <v>2633.83716814159</v>
      </c>
      <c r="H846" s="46" t="s">
        <v>4506</v>
      </c>
    </row>
    <row r="847" s="34" customFormat="1" outlineLevel="1" spans="1:8">
      <c r="A847" s="47" t="s">
        <v>39</v>
      </c>
      <c r="B847" s="47" t="s">
        <v>4317</v>
      </c>
      <c r="C847" s="47" t="s">
        <v>4318</v>
      </c>
      <c r="D847" s="47" t="s">
        <v>3</v>
      </c>
      <c r="E847" s="47" t="s">
        <v>4296</v>
      </c>
      <c r="F847" s="48" t="s">
        <v>4247</v>
      </c>
      <c r="G847" s="49" t="s">
        <v>4319</v>
      </c>
      <c r="H847" s="50" t="s">
        <v>54</v>
      </c>
    </row>
    <row r="848" s="34" customFormat="1" outlineLevel="1" spans="1:8">
      <c r="A848" s="47">
        <v>1</v>
      </c>
      <c r="B848" s="75" t="s">
        <v>4320</v>
      </c>
      <c r="C848" s="52" t="s">
        <v>4449</v>
      </c>
      <c r="D848" s="47" t="s">
        <v>4322</v>
      </c>
      <c r="E848" s="47">
        <v>1</v>
      </c>
      <c r="F848" s="54">
        <f>82/1.13</f>
        <v>72.5663716814159</v>
      </c>
      <c r="G848" s="55">
        <f t="shared" si="64"/>
        <v>72.5663716814159</v>
      </c>
      <c r="H848" s="56"/>
    </row>
    <row r="849" s="34" customFormat="1" outlineLevel="1" spans="1:8">
      <c r="A849" s="47">
        <v>2</v>
      </c>
      <c r="B849" s="75" t="s">
        <v>4320</v>
      </c>
      <c r="C849" s="52" t="s">
        <v>4454</v>
      </c>
      <c r="D849" s="47" t="s">
        <v>4322</v>
      </c>
      <c r="E849" s="47">
        <v>1</v>
      </c>
      <c r="F849" s="54">
        <f>20/1.13</f>
        <v>17.6991150442478</v>
      </c>
      <c r="G849" s="55">
        <f t="shared" si="64"/>
        <v>17.6991150442478</v>
      </c>
      <c r="H849" s="56"/>
    </row>
    <row r="850" s="34" customFormat="1" outlineLevel="1" spans="1:8">
      <c r="A850" s="47" t="s">
        <v>4327</v>
      </c>
      <c r="B850" s="57" t="s">
        <v>4328</v>
      </c>
      <c r="C850" s="57"/>
      <c r="D850" s="58"/>
      <c r="E850" s="58"/>
      <c r="F850" s="55"/>
      <c r="G850" s="55">
        <f>SUM(G848:G849)</f>
        <v>90.2654867256637</v>
      </c>
      <c r="H850" s="59"/>
    </row>
    <row r="851" s="34" customFormat="1" outlineLevel="1" spans="1:8">
      <c r="A851" s="47" t="s">
        <v>4329</v>
      </c>
      <c r="B851" s="57" t="s">
        <v>4330</v>
      </c>
      <c r="C851" s="57" t="s">
        <v>4331</v>
      </c>
      <c r="D851" s="58"/>
      <c r="E851" s="58"/>
      <c r="F851" s="55"/>
      <c r="G851" s="54">
        <f>G850*12%</f>
        <v>10.8318584070796</v>
      </c>
      <c r="H851" s="61"/>
    </row>
    <row r="852" s="34" customFormat="1" outlineLevel="1" spans="1:8">
      <c r="A852" s="47" t="s">
        <v>4332</v>
      </c>
      <c r="B852" s="57" t="s">
        <v>4333</v>
      </c>
      <c r="C852" s="57" t="s">
        <v>4334</v>
      </c>
      <c r="D852" s="58"/>
      <c r="E852" s="58"/>
      <c r="F852" s="55"/>
      <c r="G852" s="54">
        <f>(G850+G851)*5%</f>
        <v>5.05486725663717</v>
      </c>
      <c r="H852" s="61"/>
    </row>
    <row r="853" s="34" customFormat="1" outlineLevel="1" spans="1:8">
      <c r="A853" s="47" t="s">
        <v>4335</v>
      </c>
      <c r="B853" s="57" t="s">
        <v>4336</v>
      </c>
      <c r="C853" s="57" t="s">
        <v>4337</v>
      </c>
      <c r="D853" s="58"/>
      <c r="E853" s="58"/>
      <c r="F853" s="55"/>
      <c r="G853" s="54">
        <f>(G850+G851+G852)*10%</f>
        <v>10.6152212389381</v>
      </c>
      <c r="H853" s="61"/>
    </row>
    <row r="854" s="34" customFormat="1" outlineLevel="1" spans="1:8">
      <c r="A854" s="62" t="s">
        <v>4338</v>
      </c>
      <c r="B854" s="57" t="s">
        <v>4339</v>
      </c>
      <c r="C854" s="57" t="s">
        <v>4340</v>
      </c>
      <c r="D854" s="58"/>
      <c r="E854" s="58">
        <f>1*0.5*4</f>
        <v>2</v>
      </c>
      <c r="F854" s="55">
        <v>205</v>
      </c>
      <c r="G854" s="54">
        <f t="shared" ref="G854:G861" si="65">E854*F854</f>
        <v>410</v>
      </c>
      <c r="H854" s="61" t="s">
        <v>4341</v>
      </c>
    </row>
    <row r="855" s="34" customFormat="1" outlineLevel="1" spans="1:8">
      <c r="A855" s="62" t="s">
        <v>4342</v>
      </c>
      <c r="B855" s="62" t="s">
        <v>4343</v>
      </c>
      <c r="C855" s="64" t="s">
        <v>4344</v>
      </c>
      <c r="D855" s="65"/>
      <c r="E855" s="65"/>
      <c r="F855" s="66"/>
      <c r="G855" s="66">
        <f>G850+G851+G852+G853+G854</f>
        <v>526.767433628319</v>
      </c>
      <c r="H855" s="67"/>
    </row>
    <row r="856" s="34" customFormat="1" ht="24" spans="1:8">
      <c r="A856" s="74" t="s">
        <v>4593</v>
      </c>
      <c r="B856" s="42" t="s">
        <v>4452</v>
      </c>
      <c r="C856" s="43" t="s">
        <v>4594</v>
      </c>
      <c r="D856" s="41">
        <v>2</v>
      </c>
      <c r="E856" s="44" t="s">
        <v>9</v>
      </c>
      <c r="F856" s="45">
        <f>G867</f>
        <v>682.457345132743</v>
      </c>
      <c r="G856" s="45">
        <f>D856*F856</f>
        <v>1364.91469026549</v>
      </c>
      <c r="H856" s="46" t="s">
        <v>4506</v>
      </c>
    </row>
    <row r="857" s="34" customFormat="1" outlineLevel="1" spans="1:8">
      <c r="A857" s="47" t="s">
        <v>39</v>
      </c>
      <c r="B857" s="47" t="s">
        <v>4317</v>
      </c>
      <c r="C857" s="47" t="s">
        <v>4318</v>
      </c>
      <c r="D857" s="47" t="s">
        <v>3</v>
      </c>
      <c r="E857" s="47" t="s">
        <v>4296</v>
      </c>
      <c r="F857" s="48" t="s">
        <v>4247</v>
      </c>
      <c r="G857" s="49" t="s">
        <v>4319</v>
      </c>
      <c r="H857" s="50" t="s">
        <v>54</v>
      </c>
    </row>
    <row r="858" s="34" customFormat="1" outlineLevel="1" spans="1:8">
      <c r="A858" s="47">
        <v>1</v>
      </c>
      <c r="B858" s="75" t="s">
        <v>4320</v>
      </c>
      <c r="C858" s="52" t="s">
        <v>4449</v>
      </c>
      <c r="D858" s="47" t="s">
        <v>4322</v>
      </c>
      <c r="E858" s="47">
        <v>1</v>
      </c>
      <c r="F858" s="54">
        <f>82/1.13</f>
        <v>72.5663716814159</v>
      </c>
      <c r="G858" s="55">
        <f t="shared" si="65"/>
        <v>72.5663716814159</v>
      </c>
      <c r="H858" s="56"/>
    </row>
    <row r="859" s="34" customFormat="1" outlineLevel="1" spans="1:8">
      <c r="A859" s="47">
        <v>2</v>
      </c>
      <c r="B859" s="75" t="s">
        <v>4320</v>
      </c>
      <c r="C859" s="52" t="s">
        <v>4454</v>
      </c>
      <c r="D859" s="47" t="s">
        <v>4322</v>
      </c>
      <c r="E859" s="47">
        <v>1</v>
      </c>
      <c r="F859" s="54">
        <f>20/1.13</f>
        <v>17.6991150442478</v>
      </c>
      <c r="G859" s="55">
        <f t="shared" si="65"/>
        <v>17.6991150442478</v>
      </c>
      <c r="H859" s="56"/>
    </row>
    <row r="860" s="34" customFormat="1" outlineLevel="1" spans="1:8">
      <c r="A860" s="47">
        <v>3</v>
      </c>
      <c r="B860" s="51" t="s">
        <v>4349</v>
      </c>
      <c r="C860" s="52" t="s">
        <v>4548</v>
      </c>
      <c r="D860" s="47" t="s">
        <v>4322</v>
      </c>
      <c r="E860" s="47">
        <v>1</v>
      </c>
      <c r="F860" s="76">
        <f>68/1.13</f>
        <v>60.1769911504425</v>
      </c>
      <c r="G860" s="55">
        <f t="shared" si="65"/>
        <v>60.1769911504425</v>
      </c>
      <c r="H860" s="56"/>
    </row>
    <row r="861" s="34" customFormat="1" outlineLevel="1" spans="1:8">
      <c r="A861" s="47">
        <v>4</v>
      </c>
      <c r="B861" s="51" t="s">
        <v>4349</v>
      </c>
      <c r="C861" s="52" t="s">
        <v>4590</v>
      </c>
      <c r="D861" s="47" t="s">
        <v>4322</v>
      </c>
      <c r="E861" s="47">
        <v>1</v>
      </c>
      <c r="F861" s="76">
        <f>68/1.13</f>
        <v>60.1769911504425</v>
      </c>
      <c r="G861" s="55">
        <f t="shared" si="65"/>
        <v>60.1769911504425</v>
      </c>
      <c r="H861" s="56"/>
    </row>
    <row r="862" s="34" customFormat="1" outlineLevel="1" spans="1:8">
      <c r="A862" s="47" t="s">
        <v>4327</v>
      </c>
      <c r="B862" s="57" t="s">
        <v>4328</v>
      </c>
      <c r="C862" s="57"/>
      <c r="D862" s="58"/>
      <c r="E862" s="58"/>
      <c r="F862" s="55"/>
      <c r="G862" s="55">
        <f>SUM(G858:G861)</f>
        <v>210.619469026549</v>
      </c>
      <c r="H862" s="59"/>
    </row>
    <row r="863" s="34" customFormat="1" outlineLevel="1" spans="1:8">
      <c r="A863" s="47" t="s">
        <v>4329</v>
      </c>
      <c r="B863" s="57" t="s">
        <v>4330</v>
      </c>
      <c r="C863" s="57" t="s">
        <v>4331</v>
      </c>
      <c r="D863" s="58"/>
      <c r="E863" s="58"/>
      <c r="F863" s="55"/>
      <c r="G863" s="54">
        <f>G862*12%</f>
        <v>25.2743362831858</v>
      </c>
      <c r="H863" s="61"/>
    </row>
    <row r="864" s="34" customFormat="1" outlineLevel="1" spans="1:8">
      <c r="A864" s="47" t="s">
        <v>4332</v>
      </c>
      <c r="B864" s="57" t="s">
        <v>4333</v>
      </c>
      <c r="C864" s="57" t="s">
        <v>4334</v>
      </c>
      <c r="D864" s="58"/>
      <c r="E864" s="58"/>
      <c r="F864" s="55"/>
      <c r="G864" s="54">
        <f>(G862+G863)*5%</f>
        <v>11.7946902654867</v>
      </c>
      <c r="H864" s="61"/>
    </row>
    <row r="865" s="34" customFormat="1" outlineLevel="1" spans="1:8">
      <c r="A865" s="47" t="s">
        <v>4335</v>
      </c>
      <c r="B865" s="57" t="s">
        <v>4336</v>
      </c>
      <c r="C865" s="57" t="s">
        <v>4337</v>
      </c>
      <c r="D865" s="58"/>
      <c r="E865" s="58"/>
      <c r="F865" s="55"/>
      <c r="G865" s="54">
        <f>(G862+G863+G864)*10%</f>
        <v>24.7688495575221</v>
      </c>
      <c r="H865" s="61"/>
    </row>
    <row r="866" s="34" customFormat="1" outlineLevel="1" spans="1:8">
      <c r="A866" s="62" t="s">
        <v>4338</v>
      </c>
      <c r="B866" s="57" t="s">
        <v>4339</v>
      </c>
      <c r="C866" s="57" t="s">
        <v>4340</v>
      </c>
      <c r="D866" s="58"/>
      <c r="E866" s="58">
        <f>1*0.5*4</f>
        <v>2</v>
      </c>
      <c r="F866" s="55">
        <v>205</v>
      </c>
      <c r="G866" s="54">
        <f t="shared" ref="G866:G872" si="66">E866*F866</f>
        <v>410</v>
      </c>
      <c r="H866" s="61" t="s">
        <v>4341</v>
      </c>
    </row>
    <row r="867" s="34" customFormat="1" outlineLevel="1" spans="1:8">
      <c r="A867" s="62" t="s">
        <v>4342</v>
      </c>
      <c r="B867" s="62" t="s">
        <v>4343</v>
      </c>
      <c r="C867" s="64" t="s">
        <v>4344</v>
      </c>
      <c r="D867" s="65"/>
      <c r="E867" s="65"/>
      <c r="F867" s="66"/>
      <c r="G867" s="66">
        <f>G862+G863+G864+G865+G866</f>
        <v>682.457345132743</v>
      </c>
      <c r="H867" s="67"/>
    </row>
    <row r="868" s="34" customFormat="1" ht="24" customHeight="1" spans="1:8">
      <c r="A868" s="74" t="s">
        <v>4595</v>
      </c>
      <c r="B868" s="42" t="s">
        <v>4462</v>
      </c>
      <c r="C868" s="43" t="s">
        <v>4596</v>
      </c>
      <c r="D868" s="41">
        <v>7</v>
      </c>
      <c r="E868" s="44" t="s">
        <v>9</v>
      </c>
      <c r="F868" s="45">
        <f>G878</f>
        <v>2818.61451327434</v>
      </c>
      <c r="G868" s="45">
        <f>D868*F868</f>
        <v>19730.3015929204</v>
      </c>
      <c r="H868" s="46" t="s">
        <v>4506</v>
      </c>
    </row>
    <row r="869" s="34" customFormat="1" outlineLevel="1" spans="1:8">
      <c r="A869" s="47" t="s">
        <v>39</v>
      </c>
      <c r="B869" s="47" t="s">
        <v>4317</v>
      </c>
      <c r="C869" s="47" t="s">
        <v>4318</v>
      </c>
      <c r="D869" s="47" t="s">
        <v>3</v>
      </c>
      <c r="E869" s="47" t="s">
        <v>4296</v>
      </c>
      <c r="F869" s="48" t="s">
        <v>4247</v>
      </c>
      <c r="G869" s="49" t="s">
        <v>4319</v>
      </c>
      <c r="H869" s="50" t="s">
        <v>54</v>
      </c>
    </row>
    <row r="870" s="34" customFormat="1" outlineLevel="1" spans="1:8">
      <c r="A870" s="47">
        <v>1</v>
      </c>
      <c r="B870" s="75" t="s">
        <v>4320</v>
      </c>
      <c r="C870" s="52" t="s">
        <v>4454</v>
      </c>
      <c r="D870" s="47" t="s">
        <v>4322</v>
      </c>
      <c r="E870" s="47">
        <v>1</v>
      </c>
      <c r="F870" s="54">
        <f>20/1.13</f>
        <v>17.6991150442478</v>
      </c>
      <c r="G870" s="55">
        <f t="shared" si="66"/>
        <v>17.6991150442478</v>
      </c>
      <c r="H870" s="56"/>
    </row>
    <row r="871" s="34" customFormat="1" outlineLevel="1" spans="1:8">
      <c r="A871" s="47">
        <v>2</v>
      </c>
      <c r="B871" s="75" t="s">
        <v>4464</v>
      </c>
      <c r="C871" s="52" t="s">
        <v>4465</v>
      </c>
      <c r="D871" s="47" t="s">
        <v>4322</v>
      </c>
      <c r="E871" s="47">
        <v>1</v>
      </c>
      <c r="F871" s="54">
        <f>220/1.13</f>
        <v>194.690265486726</v>
      </c>
      <c r="G871" s="55">
        <f t="shared" si="66"/>
        <v>194.690265486726</v>
      </c>
      <c r="H871" s="56"/>
    </row>
    <row r="872" s="34" customFormat="1" outlineLevel="1" spans="1:8">
      <c r="A872" s="47">
        <v>3</v>
      </c>
      <c r="B872" s="75" t="s">
        <v>4466</v>
      </c>
      <c r="C872" s="52" t="s">
        <v>4467</v>
      </c>
      <c r="D872" s="47" t="s">
        <v>4322</v>
      </c>
      <c r="E872" s="47">
        <v>8</v>
      </c>
      <c r="F872" s="54">
        <f>233/1.13</f>
        <v>206.194690265487</v>
      </c>
      <c r="G872" s="55">
        <f t="shared" si="66"/>
        <v>1649.55752212389</v>
      </c>
      <c r="H872" s="56"/>
    </row>
    <row r="873" s="34" customFormat="1" outlineLevel="1" spans="1:8">
      <c r="A873" s="47" t="s">
        <v>4327</v>
      </c>
      <c r="B873" s="57" t="s">
        <v>4328</v>
      </c>
      <c r="C873" s="57"/>
      <c r="D873" s="58"/>
      <c r="E873" s="58"/>
      <c r="F873" s="55"/>
      <c r="G873" s="55">
        <f>SUM(G870:G872)</f>
        <v>1861.94690265487</v>
      </c>
      <c r="H873" s="59"/>
    </row>
    <row r="874" s="34" customFormat="1" outlineLevel="1" spans="1:8">
      <c r="A874" s="47" t="s">
        <v>4329</v>
      </c>
      <c r="B874" s="57" t="s">
        <v>4330</v>
      </c>
      <c r="C874" s="57" t="s">
        <v>4331</v>
      </c>
      <c r="D874" s="58"/>
      <c r="E874" s="58"/>
      <c r="F874" s="55"/>
      <c r="G874" s="54">
        <f>G873*12%</f>
        <v>223.433628318584</v>
      </c>
      <c r="H874" s="61"/>
    </row>
    <row r="875" s="34" customFormat="1" outlineLevel="1" spans="1:8">
      <c r="A875" s="47" t="s">
        <v>4332</v>
      </c>
      <c r="B875" s="57" t="s">
        <v>4333</v>
      </c>
      <c r="C875" s="57" t="s">
        <v>4334</v>
      </c>
      <c r="D875" s="58"/>
      <c r="E875" s="58"/>
      <c r="F875" s="55"/>
      <c r="G875" s="54">
        <f>(G873+G874)*5%</f>
        <v>104.269026548673</v>
      </c>
      <c r="H875" s="61"/>
    </row>
    <row r="876" s="34" customFormat="1" outlineLevel="1" spans="1:8">
      <c r="A876" s="47" t="s">
        <v>4335</v>
      </c>
      <c r="B876" s="57" t="s">
        <v>4336</v>
      </c>
      <c r="C876" s="57" t="s">
        <v>4337</v>
      </c>
      <c r="D876" s="58"/>
      <c r="E876" s="58"/>
      <c r="F876" s="55"/>
      <c r="G876" s="54">
        <f>(G873+G874+G875)*10%</f>
        <v>218.964955752212</v>
      </c>
      <c r="H876" s="61"/>
    </row>
    <row r="877" s="34" customFormat="1" outlineLevel="1" spans="1:8">
      <c r="A877" s="62" t="s">
        <v>4338</v>
      </c>
      <c r="B877" s="57" t="s">
        <v>4339</v>
      </c>
      <c r="C877" s="57" t="s">
        <v>4340</v>
      </c>
      <c r="D877" s="58"/>
      <c r="E877" s="58">
        <f>1*0.5*4</f>
        <v>2</v>
      </c>
      <c r="F877" s="55">
        <v>205</v>
      </c>
      <c r="G877" s="54">
        <f>E877*F877</f>
        <v>410</v>
      </c>
      <c r="H877" s="61" t="s">
        <v>4341</v>
      </c>
    </row>
    <row r="878" s="34" customFormat="1" outlineLevel="1" spans="1:8">
      <c r="A878" s="62" t="s">
        <v>4342</v>
      </c>
      <c r="B878" s="62" t="s">
        <v>4343</v>
      </c>
      <c r="C878" s="64" t="s">
        <v>4344</v>
      </c>
      <c r="D878" s="65"/>
      <c r="E878" s="65"/>
      <c r="F878" s="66"/>
      <c r="G878" s="66">
        <f>G873+G874+G875+G876+G877</f>
        <v>2818.61451327434</v>
      </c>
      <c r="H878" s="67"/>
    </row>
  </sheetData>
  <sheetProtection selectLockedCells="1" formatCells="0" autoFilter="0"/>
  <autoFilter ref="A2:H878">
    <extLst/>
  </autoFilter>
  <mergeCells count="1">
    <mergeCell ref="A1:H1"/>
  </mergeCells>
  <pageMargins left="0.590277777777778" right="0.590277777777778" top="0.786805555555556" bottom="0.590277777777778" header="0.5" footer="0.393055555555556"/>
  <pageSetup paperSize="9" orientation="portrait" horizontalDpi="600" verticalDpi="600"/>
  <headerFooter>
    <oddFooter>&amp;C第 &amp;P 页，共 &amp;N 页</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outlinePr summaryBelow="0"/>
  </sheetPr>
  <dimension ref="A1:H33"/>
  <sheetViews>
    <sheetView view="pageBreakPreview" zoomScaleNormal="100" workbookViewId="0">
      <selection activeCell="Q38" sqref="Q38"/>
    </sheetView>
  </sheetViews>
  <sheetFormatPr defaultColWidth="9" defaultRowHeight="12" outlineLevelCol="7"/>
  <cols>
    <col min="1" max="1" width="6.63333333333333" style="35" customWidth="1"/>
    <col min="2" max="2" width="13.1333333333333" style="35" customWidth="1"/>
    <col min="3" max="3" width="34.1333333333333" style="35" customWidth="1"/>
    <col min="4" max="5" width="4.63333333333333" style="35" customWidth="1"/>
    <col min="6" max="6" width="9.63333333333333" style="36" customWidth="1"/>
    <col min="7" max="7" width="10.6333333333333" style="36" customWidth="1"/>
    <col min="8" max="8" width="8.63333333333333" style="37" customWidth="1"/>
    <col min="9" max="16384" width="9" style="34"/>
  </cols>
  <sheetData>
    <row r="1" s="34" customFormat="1" ht="20" customHeight="1" spans="1:8">
      <c r="A1" s="38" t="s">
        <v>4597</v>
      </c>
      <c r="B1" s="39"/>
      <c r="C1" s="39"/>
      <c r="D1" s="39"/>
      <c r="E1" s="39"/>
      <c r="F1" s="40"/>
      <c r="G1" s="40"/>
      <c r="H1" s="39"/>
    </row>
    <row r="2" s="34" customFormat="1" customHeight="1" spans="1:8">
      <c r="A2" s="41" t="s">
        <v>4598</v>
      </c>
      <c r="B2" s="42" t="s">
        <v>4599</v>
      </c>
      <c r="C2" s="43" t="s">
        <v>4600</v>
      </c>
      <c r="D2" s="41" t="s">
        <v>3192</v>
      </c>
      <c r="E2" s="44" t="s">
        <v>9</v>
      </c>
      <c r="F2" s="45" t="s">
        <v>4601</v>
      </c>
      <c r="G2" s="45" t="s">
        <v>4602</v>
      </c>
      <c r="H2" s="46" t="s">
        <v>4603</v>
      </c>
    </row>
    <row r="3" s="34" customFormat="1" outlineLevel="1" spans="1:8">
      <c r="A3" s="47" t="s">
        <v>39</v>
      </c>
      <c r="B3" s="47" t="s">
        <v>4317</v>
      </c>
      <c r="C3" s="47" t="s">
        <v>4318</v>
      </c>
      <c r="D3" s="47" t="s">
        <v>3</v>
      </c>
      <c r="E3" s="47" t="s">
        <v>4296</v>
      </c>
      <c r="F3" s="48" t="s">
        <v>4247</v>
      </c>
      <c r="G3" s="49" t="s">
        <v>4604</v>
      </c>
      <c r="H3" s="50" t="s">
        <v>54</v>
      </c>
    </row>
    <row r="4" s="34" customFormat="1" customHeight="1" outlineLevel="1" spans="1:8">
      <c r="A4" s="47">
        <v>1</v>
      </c>
      <c r="B4" s="51" t="s">
        <v>4605</v>
      </c>
      <c r="C4" s="52" t="s">
        <v>4605</v>
      </c>
      <c r="D4" s="47" t="s">
        <v>4605</v>
      </c>
      <c r="E4" s="53" t="s">
        <v>4605</v>
      </c>
      <c r="F4" s="54" t="s">
        <v>4606</v>
      </c>
      <c r="G4" s="55" t="s">
        <v>4605</v>
      </c>
      <c r="H4" s="56"/>
    </row>
    <row r="5" s="34" customFormat="1" customHeight="1" outlineLevel="1" spans="1:8">
      <c r="A5" s="47">
        <f t="shared" ref="A5:A7" si="0">A4+1</f>
        <v>2</v>
      </c>
      <c r="B5" s="51" t="s">
        <v>4607</v>
      </c>
      <c r="C5" s="52"/>
      <c r="D5" s="47"/>
      <c r="E5" s="53"/>
      <c r="F5" s="54"/>
      <c r="G5" s="55"/>
      <c r="H5" s="56"/>
    </row>
    <row r="6" s="34" customFormat="1" customHeight="1" outlineLevel="1" spans="1:8">
      <c r="A6" s="47">
        <f t="shared" si="0"/>
        <v>3</v>
      </c>
      <c r="B6" s="51" t="s">
        <v>4607</v>
      </c>
      <c r="C6" s="52"/>
      <c r="D6" s="47"/>
      <c r="E6" s="53"/>
      <c r="F6" s="54"/>
      <c r="G6" s="55"/>
      <c r="H6" s="56"/>
    </row>
    <row r="7" s="34" customFormat="1" customHeight="1" outlineLevel="1" spans="1:8">
      <c r="A7" s="47">
        <f t="shared" si="0"/>
        <v>4</v>
      </c>
      <c r="B7" s="51"/>
      <c r="C7" s="52"/>
      <c r="D7" s="47"/>
      <c r="E7" s="53"/>
      <c r="F7" s="54"/>
      <c r="G7" s="55"/>
      <c r="H7" s="56"/>
    </row>
    <row r="8" s="34" customFormat="1" outlineLevel="1" spans="1:8">
      <c r="A8" s="47" t="s">
        <v>4327</v>
      </c>
      <c r="B8" s="57" t="s">
        <v>4328</v>
      </c>
      <c r="C8" s="57"/>
      <c r="D8" s="58"/>
      <c r="E8" s="58"/>
      <c r="F8" s="55"/>
      <c r="G8" s="55">
        <f>SUM(G4:G7)</f>
        <v>0</v>
      </c>
      <c r="H8" s="59"/>
    </row>
    <row r="9" s="34" customFormat="1" outlineLevel="1" spans="1:8">
      <c r="A9" s="47" t="s">
        <v>4329</v>
      </c>
      <c r="B9" s="57" t="s">
        <v>4330</v>
      </c>
      <c r="C9" s="57" t="s">
        <v>4608</v>
      </c>
      <c r="D9" s="58"/>
      <c r="E9" s="58"/>
      <c r="F9" s="60" t="s">
        <v>4609</v>
      </c>
      <c r="G9" s="54" t="e">
        <f>G8*F9</f>
        <v>#VALUE!</v>
      </c>
      <c r="H9" s="61"/>
    </row>
    <row r="10" s="34" customFormat="1" outlineLevel="1" spans="1:8">
      <c r="A10" s="47" t="s">
        <v>4332</v>
      </c>
      <c r="B10" s="57" t="s">
        <v>4333</v>
      </c>
      <c r="C10" s="57" t="s">
        <v>4610</v>
      </c>
      <c r="D10" s="58"/>
      <c r="E10" s="58"/>
      <c r="F10" s="60" t="s">
        <v>4611</v>
      </c>
      <c r="G10" s="54" t="e">
        <f>(G8+G9)*F10</f>
        <v>#VALUE!</v>
      </c>
      <c r="H10" s="61"/>
    </row>
    <row r="11" s="34" customFormat="1" outlineLevel="1" spans="1:8">
      <c r="A11" s="47" t="s">
        <v>4335</v>
      </c>
      <c r="B11" s="57" t="s">
        <v>4336</v>
      </c>
      <c r="C11" s="57" t="s">
        <v>4612</v>
      </c>
      <c r="D11" s="58"/>
      <c r="E11" s="58"/>
      <c r="F11" s="60" t="s">
        <v>4613</v>
      </c>
      <c r="G11" s="54" t="e">
        <f>(G8+G9+G10)*F11</f>
        <v>#VALUE!</v>
      </c>
      <c r="H11" s="61"/>
    </row>
    <row r="12" s="34" customFormat="1" outlineLevel="1" spans="1:8">
      <c r="A12" s="62" t="s">
        <v>4338</v>
      </c>
      <c r="B12" s="57" t="s">
        <v>4339</v>
      </c>
      <c r="C12" s="57" t="s">
        <v>4614</v>
      </c>
      <c r="D12" s="47" t="s">
        <v>4615</v>
      </c>
      <c r="E12" s="63" t="s">
        <v>4616</v>
      </c>
      <c r="F12" s="63" t="s">
        <v>4616</v>
      </c>
      <c r="G12" s="63" t="s">
        <v>4616</v>
      </c>
      <c r="H12" s="61" t="s">
        <v>4617</v>
      </c>
    </row>
    <row r="13" s="34" customFormat="1" outlineLevel="1" spans="1:8">
      <c r="A13" s="62" t="s">
        <v>4342</v>
      </c>
      <c r="B13" s="62" t="s">
        <v>4343</v>
      </c>
      <c r="C13" s="64" t="s">
        <v>4344</v>
      </c>
      <c r="D13" s="65"/>
      <c r="E13" s="65"/>
      <c r="F13" s="66"/>
      <c r="G13" s="66" t="e">
        <f>G8+G9+G10+G11+G12</f>
        <v>#VALUE!</v>
      </c>
      <c r="H13" s="67"/>
    </row>
    <row r="14" s="34" customFormat="1" ht="15" customHeight="1" spans="1:8">
      <c r="A14" s="68" t="s">
        <v>4284</v>
      </c>
      <c r="B14" s="69" t="s">
        <v>4618</v>
      </c>
      <c r="C14" s="69"/>
      <c r="D14" s="69"/>
      <c r="E14" s="69"/>
      <c r="F14" s="69"/>
      <c r="G14" s="69"/>
      <c r="H14" s="70"/>
    </row>
    <row r="15" s="34" customFormat="1" ht="15" customHeight="1" spans="1:8">
      <c r="A15" s="71" t="s">
        <v>4619</v>
      </c>
      <c r="B15" s="71"/>
      <c r="C15" s="71"/>
      <c r="D15" s="71"/>
      <c r="E15" s="71"/>
      <c r="F15" s="71"/>
      <c r="G15" s="71"/>
      <c r="H15" s="71"/>
    </row>
    <row r="16" s="34" customFormat="1" ht="15" customHeight="1" spans="1:8">
      <c r="A16" s="71" t="s">
        <v>4620</v>
      </c>
      <c r="B16" s="71"/>
      <c r="C16" s="71"/>
      <c r="D16" s="71"/>
      <c r="E16" s="71"/>
      <c r="F16" s="71"/>
      <c r="G16" s="71"/>
      <c r="H16" s="71"/>
    </row>
    <row r="17" s="34" customFormat="1" ht="15" customHeight="1" spans="1:8">
      <c r="A17" s="71" t="s">
        <v>4621</v>
      </c>
      <c r="B17" s="71"/>
      <c r="C17" s="71"/>
      <c r="D17" s="71"/>
      <c r="E17" s="71"/>
      <c r="F17" s="71"/>
      <c r="G17" s="71"/>
      <c r="H17" s="71"/>
    </row>
    <row r="18" s="34" customFormat="1" ht="15" customHeight="1" spans="1:8">
      <c r="A18" s="71" t="s">
        <v>4622</v>
      </c>
      <c r="B18" s="71"/>
      <c r="C18" s="71"/>
      <c r="D18" s="71"/>
      <c r="E18" s="71"/>
      <c r="F18" s="71"/>
      <c r="G18" s="71"/>
      <c r="H18" s="71"/>
    </row>
    <row r="19" s="34" customFormat="1" ht="38" customHeight="1" spans="1:8">
      <c r="A19" s="71" t="s">
        <v>4623</v>
      </c>
      <c r="B19" s="71"/>
      <c r="C19" s="71"/>
      <c r="D19" s="71"/>
      <c r="E19" s="71"/>
      <c r="F19" s="71"/>
      <c r="G19" s="71"/>
      <c r="H19" s="71"/>
    </row>
    <row r="20" s="34" customFormat="1" spans="1:8">
      <c r="A20" s="72"/>
      <c r="B20" s="72"/>
      <c r="C20" s="72"/>
      <c r="D20" s="72"/>
      <c r="E20" s="72"/>
      <c r="F20" s="72"/>
      <c r="G20" s="72"/>
      <c r="H20" s="72"/>
    </row>
    <row r="21" s="34" customFormat="1" ht="20" customHeight="1" spans="1:8">
      <c r="A21" s="38" t="s">
        <v>4624</v>
      </c>
      <c r="B21" s="39"/>
      <c r="C21" s="39"/>
      <c r="D21" s="39"/>
      <c r="E21" s="39"/>
      <c r="F21" s="40"/>
      <c r="G21" s="40"/>
      <c r="H21" s="39"/>
    </row>
    <row r="22" s="34" customFormat="1" customHeight="1" spans="1:8">
      <c r="A22" s="41" t="s">
        <v>4314</v>
      </c>
      <c r="B22" s="42" t="s">
        <v>4315</v>
      </c>
      <c r="C22" s="43" t="s">
        <v>4316</v>
      </c>
      <c r="D22" s="41">
        <v>2</v>
      </c>
      <c r="E22" s="44" t="s">
        <v>9</v>
      </c>
      <c r="F22" s="45">
        <f>G33</f>
        <v>3393.29345132744</v>
      </c>
      <c r="G22" s="45">
        <f>D22*F22</f>
        <v>6786.58690265487</v>
      </c>
      <c r="H22" s="46" t="s">
        <v>6</v>
      </c>
    </row>
    <row r="23" s="34" customFormat="1" outlineLevel="1" spans="1:8">
      <c r="A23" s="47" t="s">
        <v>39</v>
      </c>
      <c r="B23" s="47" t="s">
        <v>4317</v>
      </c>
      <c r="C23" s="47" t="s">
        <v>4318</v>
      </c>
      <c r="D23" s="47" t="s">
        <v>3</v>
      </c>
      <c r="E23" s="47" t="s">
        <v>4296</v>
      </c>
      <c r="F23" s="48" t="s">
        <v>4247</v>
      </c>
      <c r="G23" s="49" t="s">
        <v>4319</v>
      </c>
      <c r="H23" s="50" t="s">
        <v>54</v>
      </c>
    </row>
    <row r="24" s="34" customFormat="1" outlineLevel="1" spans="1:8">
      <c r="A24" s="47">
        <v>1</v>
      </c>
      <c r="B24" s="51" t="s">
        <v>4320</v>
      </c>
      <c r="C24" s="52" t="s">
        <v>4321</v>
      </c>
      <c r="D24" s="47" t="s">
        <v>4322</v>
      </c>
      <c r="E24" s="53">
        <v>1</v>
      </c>
      <c r="F24" s="54">
        <f>116/1.13</f>
        <v>102.654867256637</v>
      </c>
      <c r="G24" s="55">
        <f t="shared" ref="G24:G27" si="1">E24*F24</f>
        <v>102.654867256637</v>
      </c>
      <c r="H24" s="56"/>
    </row>
    <row r="25" s="34" customFormat="1" outlineLevel="1" spans="1:8">
      <c r="A25" s="47">
        <f t="shared" ref="A25:A27" si="2">A24+1</f>
        <v>2</v>
      </c>
      <c r="B25" s="51" t="s">
        <v>4320</v>
      </c>
      <c r="C25" s="52" t="s">
        <v>4323</v>
      </c>
      <c r="D25" s="47" t="s">
        <v>4322</v>
      </c>
      <c r="E25" s="53">
        <v>21</v>
      </c>
      <c r="F25" s="54">
        <f>99/1.13</f>
        <v>87.6106194690266</v>
      </c>
      <c r="G25" s="55">
        <f t="shared" si="1"/>
        <v>1839.82300884956</v>
      </c>
      <c r="H25" s="56"/>
    </row>
    <row r="26" s="34" customFormat="1" outlineLevel="1" spans="1:8">
      <c r="A26" s="47">
        <f t="shared" si="2"/>
        <v>3</v>
      </c>
      <c r="B26" s="51" t="s">
        <v>4320</v>
      </c>
      <c r="C26" s="52" t="s">
        <v>4324</v>
      </c>
      <c r="D26" s="47" t="s">
        <v>4322</v>
      </c>
      <c r="E26" s="53">
        <v>1</v>
      </c>
      <c r="F26" s="54">
        <f>109/1.13</f>
        <v>96.4601769911504</v>
      </c>
      <c r="G26" s="55">
        <f t="shared" si="1"/>
        <v>96.4601769911504</v>
      </c>
      <c r="H26" s="56"/>
    </row>
    <row r="27" s="34" customFormat="1" outlineLevel="1" spans="1:8">
      <c r="A27" s="47">
        <f t="shared" si="2"/>
        <v>4</v>
      </c>
      <c r="B27" s="51" t="s">
        <v>4325</v>
      </c>
      <c r="C27" s="52" t="s">
        <v>4326</v>
      </c>
      <c r="D27" s="47" t="s">
        <v>4322</v>
      </c>
      <c r="E27" s="53">
        <v>1</v>
      </c>
      <c r="F27" s="54">
        <f>302/1.13</f>
        <v>267.256637168142</v>
      </c>
      <c r="G27" s="55">
        <f t="shared" si="1"/>
        <v>267.256637168142</v>
      </c>
      <c r="H27" s="56"/>
    </row>
    <row r="28" s="34" customFormat="1" outlineLevel="1" spans="1:8">
      <c r="A28" s="47" t="s">
        <v>4327</v>
      </c>
      <c r="B28" s="57" t="s">
        <v>4328</v>
      </c>
      <c r="C28" s="57"/>
      <c r="D28" s="58"/>
      <c r="E28" s="58"/>
      <c r="F28" s="55"/>
      <c r="G28" s="55">
        <f>SUM(G24:G27)</f>
        <v>2306.19469026549</v>
      </c>
      <c r="H28" s="59"/>
    </row>
    <row r="29" s="34" customFormat="1" outlineLevel="1" spans="1:8">
      <c r="A29" s="47" t="s">
        <v>4329</v>
      </c>
      <c r="B29" s="57" t="s">
        <v>4330</v>
      </c>
      <c r="C29" s="57" t="s">
        <v>4331</v>
      </c>
      <c r="D29" s="58"/>
      <c r="E29" s="58"/>
      <c r="F29" s="55"/>
      <c r="G29" s="54">
        <f>G28*12%</f>
        <v>276.743362831858</v>
      </c>
      <c r="H29" s="61"/>
    </row>
    <row r="30" s="34" customFormat="1" outlineLevel="1" spans="1:8">
      <c r="A30" s="47" t="s">
        <v>4332</v>
      </c>
      <c r="B30" s="57" t="s">
        <v>4333</v>
      </c>
      <c r="C30" s="57" t="s">
        <v>4334</v>
      </c>
      <c r="D30" s="58"/>
      <c r="E30" s="58"/>
      <c r="F30" s="55"/>
      <c r="G30" s="54">
        <f>(G28+G29)*5%</f>
        <v>129.146902654867</v>
      </c>
      <c r="H30" s="61"/>
    </row>
    <row r="31" s="34" customFormat="1" outlineLevel="1" spans="1:8">
      <c r="A31" s="47" t="s">
        <v>4335</v>
      </c>
      <c r="B31" s="57" t="s">
        <v>4336</v>
      </c>
      <c r="C31" s="57" t="s">
        <v>4337</v>
      </c>
      <c r="D31" s="58"/>
      <c r="E31" s="58"/>
      <c r="F31" s="55"/>
      <c r="G31" s="54">
        <f>(G28+G29+G30)*10%</f>
        <v>271.208495575221</v>
      </c>
      <c r="H31" s="61"/>
    </row>
    <row r="32" s="34" customFormat="1" outlineLevel="1" spans="1:8">
      <c r="A32" s="62" t="s">
        <v>4338</v>
      </c>
      <c r="B32" s="57" t="s">
        <v>4339</v>
      </c>
      <c r="C32" s="57" t="s">
        <v>4340</v>
      </c>
      <c r="D32" s="58"/>
      <c r="E32" s="58">
        <f>1*0.5*4</f>
        <v>2</v>
      </c>
      <c r="F32" s="55">
        <v>205</v>
      </c>
      <c r="G32" s="54">
        <f>E32*F32</f>
        <v>410</v>
      </c>
      <c r="H32" s="61" t="s">
        <v>4341</v>
      </c>
    </row>
    <row r="33" s="34" customFormat="1" outlineLevel="1" spans="1:8">
      <c r="A33" s="62" t="s">
        <v>4342</v>
      </c>
      <c r="B33" s="62" t="s">
        <v>4343</v>
      </c>
      <c r="C33" s="64" t="s">
        <v>4344</v>
      </c>
      <c r="D33" s="65"/>
      <c r="E33" s="65"/>
      <c r="F33" s="66"/>
      <c r="G33" s="66">
        <f>G28+G29+G30+G31+G32</f>
        <v>3393.29345132744</v>
      </c>
      <c r="H33" s="67"/>
    </row>
  </sheetData>
  <sheetProtection selectLockedCells="1" formatCells="0" autoFilter="0"/>
  <autoFilter ref="A22:H33">
    <extLst/>
  </autoFilter>
  <mergeCells count="9">
    <mergeCell ref="A1:H1"/>
    <mergeCell ref="B14:G14"/>
    <mergeCell ref="A15:H15"/>
    <mergeCell ref="A16:H16"/>
    <mergeCell ref="A17:H17"/>
    <mergeCell ref="A18:H18"/>
    <mergeCell ref="A19:H19"/>
    <mergeCell ref="A20:H20"/>
    <mergeCell ref="A21:H21"/>
  </mergeCells>
  <pageMargins left="0.590277777777778" right="0.590277777777778" top="0.590277777777778" bottom="0.590277777777778" header="0.5" footer="0.393055555555556"/>
  <pageSetup paperSize="9" orientation="portrait" horizontalDpi="600" verticalDpi="600"/>
  <headerFooter>
    <oddFooter>&amp;C第 &amp;P 页，共 &amp;N 页</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G22"/>
  <sheetViews>
    <sheetView view="pageBreakPreview" zoomScaleNormal="100" workbookViewId="0">
      <pane ySplit="3" topLeftCell="A6" activePane="bottomLeft" state="frozen"/>
      <selection/>
      <selection pane="bottomLeft" activeCell="K12" sqref="K12"/>
    </sheetView>
  </sheetViews>
  <sheetFormatPr defaultColWidth="8" defaultRowHeight="14.25" outlineLevelCol="6"/>
  <cols>
    <col min="1" max="1" width="5.88333333333333" style="12" customWidth="1"/>
    <col min="2" max="2" width="20.6333333333333" style="12" customWidth="1"/>
    <col min="3" max="3" width="5.63333333333333" style="12" customWidth="1"/>
    <col min="4" max="4" width="11.3833333333333" style="13" customWidth="1"/>
    <col min="5" max="5" width="10.6333333333333" style="12" customWidth="1"/>
    <col min="6" max="6" width="23.5" style="12" customWidth="1"/>
    <col min="7" max="7" width="6" style="14" customWidth="1"/>
    <col min="8" max="212" width="8" style="14"/>
    <col min="213" max="16340" width="8" style="15"/>
    <col min="16341" max="16384" width="8" style="16"/>
  </cols>
  <sheetData>
    <row r="1" ht="24" customHeight="1" spans="1:7">
      <c r="A1" s="17" t="s">
        <v>4625</v>
      </c>
      <c r="B1" s="17"/>
      <c r="C1" s="17"/>
      <c r="D1" s="18"/>
      <c r="E1" s="17"/>
      <c r="F1" s="17"/>
      <c r="G1" s="17"/>
    </row>
    <row r="2" ht="27" customHeight="1" spans="1:7">
      <c r="A2" s="19" t="s">
        <v>325</v>
      </c>
      <c r="B2" s="19"/>
      <c r="C2" s="19"/>
      <c r="D2" s="20"/>
      <c r="E2" s="19"/>
      <c r="F2" s="21"/>
      <c r="G2" s="22"/>
    </row>
    <row r="3" ht="35.1" customHeight="1" spans="1:7">
      <c r="A3" s="23" t="s">
        <v>4626</v>
      </c>
      <c r="B3" s="24" t="s">
        <v>4627</v>
      </c>
      <c r="C3" s="23" t="s">
        <v>4628</v>
      </c>
      <c r="D3" s="25" t="s">
        <v>4629</v>
      </c>
      <c r="E3" s="23" t="s">
        <v>4630</v>
      </c>
      <c r="F3" s="23" t="s">
        <v>4631</v>
      </c>
      <c r="G3" s="23" t="s">
        <v>4632</v>
      </c>
    </row>
    <row r="4" ht="35.1" customHeight="1" spans="1:7">
      <c r="A4" s="26">
        <v>1</v>
      </c>
      <c r="B4" s="26"/>
      <c r="C4" s="26"/>
      <c r="D4" s="27"/>
      <c r="E4" s="26"/>
      <c r="F4" s="26"/>
      <c r="G4" s="23"/>
    </row>
    <row r="5" ht="35.1" customHeight="1" spans="1:7">
      <c r="A5" s="26">
        <v>2</v>
      </c>
      <c r="B5" s="26"/>
      <c r="C5" s="26"/>
      <c r="D5" s="27"/>
      <c r="E5" s="26"/>
      <c r="F5" s="26"/>
      <c r="G5" s="28"/>
    </row>
    <row r="6" ht="35.1" customHeight="1" spans="1:7">
      <c r="A6" s="26">
        <v>3</v>
      </c>
      <c r="B6" s="26"/>
      <c r="C6" s="26"/>
      <c r="D6" s="27"/>
      <c r="E6" s="26"/>
      <c r="F6" s="26"/>
      <c r="G6" s="28"/>
    </row>
    <row r="7" ht="35.1" customHeight="1" spans="1:7">
      <c r="A7" s="26">
        <v>4</v>
      </c>
      <c r="B7" s="26"/>
      <c r="C7" s="26"/>
      <c r="D7" s="27"/>
      <c r="E7" s="26"/>
      <c r="F7" s="26"/>
      <c r="G7" s="28"/>
    </row>
    <row r="8" ht="35.1" customHeight="1" spans="1:7">
      <c r="A8" s="26">
        <v>5</v>
      </c>
      <c r="B8" s="26"/>
      <c r="C8" s="26"/>
      <c r="D8" s="27"/>
      <c r="E8" s="26"/>
      <c r="F8" s="26"/>
      <c r="G8" s="28"/>
    </row>
    <row r="9" ht="35.1" customHeight="1" spans="1:7">
      <c r="A9" s="26">
        <v>6</v>
      </c>
      <c r="B9" s="26"/>
      <c r="C9" s="26"/>
      <c r="D9" s="27"/>
      <c r="E9" s="26"/>
      <c r="F9" s="26"/>
      <c r="G9" s="29"/>
    </row>
    <row r="10" ht="35.1" customHeight="1" spans="1:7">
      <c r="A10" s="26">
        <v>7</v>
      </c>
      <c r="B10" s="26"/>
      <c r="C10" s="26"/>
      <c r="D10" s="30"/>
      <c r="E10" s="26"/>
      <c r="F10" s="26"/>
      <c r="G10" s="29"/>
    </row>
    <row r="11" ht="35.1" customHeight="1" spans="1:7">
      <c r="A11" s="26">
        <v>8</v>
      </c>
      <c r="B11" s="26"/>
      <c r="C11" s="26"/>
      <c r="D11" s="30"/>
      <c r="E11" s="26"/>
      <c r="F11" s="26"/>
      <c r="G11" s="29"/>
    </row>
    <row r="12" ht="35.1" customHeight="1" spans="1:7">
      <c r="A12" s="26">
        <v>9</v>
      </c>
      <c r="B12" s="26"/>
      <c r="C12" s="26"/>
      <c r="D12" s="30"/>
      <c r="E12" s="26"/>
      <c r="F12" s="26"/>
      <c r="G12" s="31"/>
    </row>
    <row r="13" ht="35.1" customHeight="1" spans="1:7">
      <c r="A13" s="26">
        <v>10</v>
      </c>
      <c r="B13" s="26"/>
      <c r="C13" s="26"/>
      <c r="D13" s="30"/>
      <c r="E13" s="26"/>
      <c r="F13" s="26"/>
      <c r="G13" s="29"/>
    </row>
    <row r="14" ht="35.1" customHeight="1" spans="1:7">
      <c r="A14" s="26">
        <v>11</v>
      </c>
      <c r="B14" s="26"/>
      <c r="C14" s="26"/>
      <c r="D14" s="30"/>
      <c r="E14" s="26"/>
      <c r="F14" s="26"/>
      <c r="G14" s="29"/>
    </row>
    <row r="15" ht="35.1" customHeight="1" spans="1:7">
      <c r="A15" s="26">
        <v>12</v>
      </c>
      <c r="B15" s="26"/>
      <c r="C15" s="26"/>
      <c r="D15" s="30"/>
      <c r="E15" s="26"/>
      <c r="F15" s="26"/>
      <c r="G15" s="29"/>
    </row>
    <row r="16" ht="35.1" customHeight="1" spans="1:7">
      <c r="A16" s="26">
        <v>13</v>
      </c>
      <c r="B16" s="26"/>
      <c r="C16" s="26"/>
      <c r="D16" s="30"/>
      <c r="E16" s="26"/>
      <c r="F16" s="26"/>
      <c r="G16" s="29"/>
    </row>
    <row r="17" ht="35.1" customHeight="1" spans="1:7">
      <c r="A17" s="26">
        <v>14</v>
      </c>
      <c r="B17" s="26"/>
      <c r="C17" s="26"/>
      <c r="D17" s="30"/>
      <c r="E17" s="26"/>
      <c r="F17" s="26"/>
      <c r="G17" s="29"/>
    </row>
    <row r="18" ht="35.1" customHeight="1" spans="1:7">
      <c r="A18" s="26">
        <v>15</v>
      </c>
      <c r="B18" s="26"/>
      <c r="C18" s="26"/>
      <c r="D18" s="30"/>
      <c r="E18" s="26"/>
      <c r="F18" s="26"/>
      <c r="G18" s="29"/>
    </row>
    <row r="19" ht="35.1" customHeight="1" spans="1:7">
      <c r="A19" s="26">
        <v>16</v>
      </c>
      <c r="B19" s="26"/>
      <c r="C19" s="26"/>
      <c r="D19" s="30"/>
      <c r="E19" s="26"/>
      <c r="F19" s="26"/>
      <c r="G19" s="29"/>
    </row>
    <row r="20" ht="35.1" customHeight="1" spans="1:7">
      <c r="A20" s="26">
        <v>17</v>
      </c>
      <c r="B20" s="26"/>
      <c r="C20" s="26"/>
      <c r="D20" s="30"/>
      <c r="E20" s="26"/>
      <c r="F20" s="26"/>
      <c r="G20" s="29"/>
    </row>
    <row r="21" ht="35.1" customHeight="1" spans="1:7">
      <c r="A21" s="26" t="s">
        <v>4633</v>
      </c>
      <c r="B21" s="26"/>
      <c r="C21" s="26"/>
      <c r="D21" s="30"/>
      <c r="E21" s="26"/>
      <c r="F21" s="26"/>
      <c r="G21" s="29"/>
    </row>
    <row r="22" ht="35.1" customHeight="1" spans="1:6">
      <c r="A22" s="32"/>
      <c r="B22" s="32"/>
      <c r="C22" s="32"/>
      <c r="D22" s="33"/>
      <c r="E22" s="32"/>
      <c r="F22" s="32"/>
    </row>
  </sheetData>
  <mergeCells count="3">
    <mergeCell ref="A1:G1"/>
    <mergeCell ref="A2:E2"/>
    <mergeCell ref="F2:G2"/>
  </mergeCells>
  <printOptions horizontalCentered="1"/>
  <pageMargins left="0.393055555555556" right="0.393055555555556" top="0.590277777777778" bottom="0.786805555555556" header="0.590277777777778" footer="0.590277777777778"/>
  <pageSetup paperSize="9" scale="96" orientation="portrait"/>
  <headerFooter alignWithMargins="0">
    <oddFooter>&amp;C第 &amp;P 页，共 &amp;N 页</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N23"/>
  <sheetViews>
    <sheetView view="pageBreakPreview" zoomScaleNormal="100" workbookViewId="0">
      <selection activeCell="V21" sqref="V21"/>
    </sheetView>
  </sheetViews>
  <sheetFormatPr defaultColWidth="8" defaultRowHeight="11.25"/>
  <cols>
    <col min="1" max="1" width="8" style="1"/>
    <col min="2" max="2" width="19.6333333333333" style="1" customWidth="1"/>
    <col min="3" max="3" width="7" style="1" customWidth="1"/>
    <col min="4" max="4" width="8.38333333333333" style="1" customWidth="1"/>
    <col min="5" max="7" width="10.3833333333333" style="1" customWidth="1"/>
    <col min="8" max="8" width="3.63333333333333" style="1" customWidth="1"/>
    <col min="9" max="9" width="6.75833333333333" style="1" customWidth="1"/>
    <col min="10" max="11" width="10.3833333333333" style="1" customWidth="1"/>
    <col min="12" max="12" width="5.63333333333333" style="1" customWidth="1"/>
    <col min="13" max="13" width="10.1333333333333" style="1" customWidth="1"/>
    <col min="14" max="14" width="10.3833333333333" style="1" customWidth="1"/>
    <col min="15" max="16384" width="8" style="1"/>
  </cols>
  <sheetData>
    <row r="1" ht="37.5" customHeight="1" spans="1:14">
      <c r="A1" s="2" t="s">
        <v>4634</v>
      </c>
      <c r="B1" s="2" t="s">
        <v>4312</v>
      </c>
      <c r="C1" s="2" t="s">
        <v>4312</v>
      </c>
      <c r="D1" s="2" t="s">
        <v>4312</v>
      </c>
      <c r="E1" s="2" t="s">
        <v>4312</v>
      </c>
      <c r="F1" s="2" t="s">
        <v>4312</v>
      </c>
      <c r="G1" s="2" t="s">
        <v>4312</v>
      </c>
      <c r="H1" s="2" t="s">
        <v>4312</v>
      </c>
      <c r="I1" s="2" t="s">
        <v>4312</v>
      </c>
      <c r="J1" s="2" t="s">
        <v>4312</v>
      </c>
      <c r="K1" s="2" t="s">
        <v>4312</v>
      </c>
      <c r="L1" s="2" t="s">
        <v>4312</v>
      </c>
      <c r="M1" s="2" t="s">
        <v>4312</v>
      </c>
      <c r="N1" s="2" t="s">
        <v>4312</v>
      </c>
    </row>
    <row r="2" ht="26.25" customHeight="1" spans="1:14">
      <c r="A2" s="3" t="s">
        <v>4635</v>
      </c>
      <c r="B2" s="3" t="s">
        <v>4312</v>
      </c>
      <c r="C2" s="3" t="s">
        <v>4312</v>
      </c>
      <c r="D2" s="3" t="s">
        <v>4312</v>
      </c>
      <c r="E2" s="3" t="s">
        <v>4312</v>
      </c>
      <c r="F2" s="3" t="s">
        <v>4312</v>
      </c>
      <c r="G2" s="3" t="s">
        <v>4312</v>
      </c>
      <c r="H2" s="3" t="s">
        <v>4312</v>
      </c>
      <c r="I2" s="3" t="s">
        <v>4289</v>
      </c>
      <c r="J2" s="3" t="s">
        <v>4312</v>
      </c>
      <c r="K2" s="3" t="s">
        <v>4312</v>
      </c>
      <c r="L2" s="3" t="s">
        <v>4312</v>
      </c>
      <c r="M2" s="8" t="s">
        <v>4290</v>
      </c>
      <c r="N2" s="8" t="s">
        <v>4312</v>
      </c>
    </row>
    <row r="3" ht="16.5" customHeight="1" spans="1:14">
      <c r="A3" s="4" t="s">
        <v>4291</v>
      </c>
      <c r="B3" s="4" t="s">
        <v>4312</v>
      </c>
      <c r="C3" s="4"/>
      <c r="D3" s="4"/>
      <c r="E3" s="4" t="s">
        <v>326</v>
      </c>
      <c r="F3" s="4" t="s">
        <v>4312</v>
      </c>
      <c r="G3" s="4"/>
      <c r="H3" s="4"/>
      <c r="I3" s="4"/>
      <c r="J3" s="4" t="s">
        <v>378</v>
      </c>
      <c r="K3" s="4"/>
      <c r="L3" s="4" t="s">
        <v>4</v>
      </c>
      <c r="M3" s="4" t="s">
        <v>4312</v>
      </c>
      <c r="N3" s="4"/>
    </row>
    <row r="4" ht="15.75" customHeight="1" spans="1:14">
      <c r="A4" s="4" t="s">
        <v>4292</v>
      </c>
      <c r="B4" s="4" t="s">
        <v>4312</v>
      </c>
      <c r="C4" s="4" t="s">
        <v>4312</v>
      </c>
      <c r="D4" s="4" t="s">
        <v>4312</v>
      </c>
      <c r="E4" s="4" t="s">
        <v>4312</v>
      </c>
      <c r="F4" s="4" t="s">
        <v>4312</v>
      </c>
      <c r="G4" s="4" t="s">
        <v>4312</v>
      </c>
      <c r="H4" s="4" t="s">
        <v>4312</v>
      </c>
      <c r="I4" s="4" t="s">
        <v>4312</v>
      </c>
      <c r="J4" s="4" t="s">
        <v>4312</v>
      </c>
      <c r="K4" s="4" t="s">
        <v>4312</v>
      </c>
      <c r="L4" s="4" t="s">
        <v>4312</v>
      </c>
      <c r="M4" s="4" t="s">
        <v>4312</v>
      </c>
      <c r="N4" s="4" t="s">
        <v>4312</v>
      </c>
    </row>
    <row r="5" ht="17.25" customHeight="1" spans="1:14">
      <c r="A5" s="4" t="s">
        <v>4293</v>
      </c>
      <c r="B5" s="4" t="s">
        <v>4294</v>
      </c>
      <c r="C5" s="4" t="s">
        <v>4295</v>
      </c>
      <c r="D5" s="4" t="s">
        <v>4296</v>
      </c>
      <c r="E5" s="4" t="s">
        <v>4247</v>
      </c>
      <c r="F5" s="4" t="s">
        <v>4312</v>
      </c>
      <c r="G5" s="4" t="s">
        <v>4312</v>
      </c>
      <c r="H5" s="4" t="s">
        <v>4312</v>
      </c>
      <c r="I5" s="4" t="s">
        <v>4312</v>
      </c>
      <c r="J5" s="4" t="s">
        <v>4297</v>
      </c>
      <c r="K5" s="4" t="s">
        <v>4312</v>
      </c>
      <c r="L5" s="4" t="s">
        <v>4312</v>
      </c>
      <c r="M5" s="4" t="s">
        <v>4312</v>
      </c>
      <c r="N5" s="4" t="s">
        <v>4312</v>
      </c>
    </row>
    <row r="6" ht="26.25" customHeight="1" spans="1:14">
      <c r="A6" s="4" t="s">
        <v>4312</v>
      </c>
      <c r="B6" s="4" t="s">
        <v>4312</v>
      </c>
      <c r="C6" s="4" t="s">
        <v>4312</v>
      </c>
      <c r="D6" s="4" t="s">
        <v>4312</v>
      </c>
      <c r="E6" s="4" t="s">
        <v>4298</v>
      </c>
      <c r="F6" s="4" t="s">
        <v>4299</v>
      </c>
      <c r="G6" s="4" t="s">
        <v>4300</v>
      </c>
      <c r="H6" s="4" t="s">
        <v>4301</v>
      </c>
      <c r="I6" s="4" t="s">
        <v>4312</v>
      </c>
      <c r="J6" s="4" t="s">
        <v>4298</v>
      </c>
      <c r="K6" s="4" t="s">
        <v>4299</v>
      </c>
      <c r="L6" s="4" t="s">
        <v>4300</v>
      </c>
      <c r="M6" s="4" t="s">
        <v>4312</v>
      </c>
      <c r="N6" s="4" t="s">
        <v>4301</v>
      </c>
    </row>
    <row r="7" ht="37.5" customHeight="1" spans="1:14">
      <c r="A7" s="4"/>
      <c r="B7" s="5"/>
      <c r="C7" s="4"/>
      <c r="D7" s="4"/>
      <c r="E7" s="6"/>
      <c r="F7" s="6"/>
      <c r="G7" s="6"/>
      <c r="H7" s="6"/>
      <c r="I7" s="6"/>
      <c r="J7" s="6"/>
      <c r="K7" s="6"/>
      <c r="L7" s="6"/>
      <c r="M7" s="6"/>
      <c r="N7" s="6"/>
    </row>
    <row r="8" ht="26.25" customHeight="1" spans="1:14">
      <c r="A8" s="4"/>
      <c r="B8" s="5"/>
      <c r="C8" s="4"/>
      <c r="D8" s="4"/>
      <c r="E8" s="7"/>
      <c r="F8" s="7"/>
      <c r="G8" s="7"/>
      <c r="H8" s="7"/>
      <c r="I8" s="7"/>
      <c r="J8" s="7"/>
      <c r="K8" s="7"/>
      <c r="L8" s="7"/>
      <c r="M8" s="7"/>
      <c r="N8" s="7"/>
    </row>
    <row r="9" ht="28.15" customHeight="1" spans="1:14">
      <c r="A9" s="4"/>
      <c r="B9" s="5"/>
      <c r="C9" s="4"/>
      <c r="D9" s="4"/>
      <c r="E9" s="7"/>
      <c r="F9" s="7"/>
      <c r="G9" s="7"/>
      <c r="H9" s="7"/>
      <c r="I9" s="7"/>
      <c r="J9" s="7"/>
      <c r="K9" s="7"/>
      <c r="L9" s="7"/>
      <c r="M9" s="7"/>
      <c r="N9" s="7"/>
    </row>
    <row r="10" ht="27" customHeight="1" spans="1:14">
      <c r="A10" s="4"/>
      <c r="B10" s="5"/>
      <c r="C10" s="4"/>
      <c r="D10" s="4"/>
      <c r="E10" s="7"/>
      <c r="F10" s="7"/>
      <c r="G10" s="7"/>
      <c r="H10" s="7"/>
      <c r="I10" s="7"/>
      <c r="J10" s="7"/>
      <c r="K10" s="7"/>
      <c r="L10" s="7"/>
      <c r="M10" s="7"/>
      <c r="N10" s="7"/>
    </row>
    <row r="11" ht="26.25" customHeight="1" spans="1:14">
      <c r="A11" s="4"/>
      <c r="B11" s="5"/>
      <c r="C11" s="4"/>
      <c r="D11" s="4"/>
      <c r="E11" s="7"/>
      <c r="F11" s="7"/>
      <c r="G11" s="7"/>
      <c r="H11" s="7"/>
      <c r="I11" s="7"/>
      <c r="J11" s="7"/>
      <c r="K11" s="7"/>
      <c r="L11" s="7"/>
      <c r="M11" s="7"/>
      <c r="N11" s="7"/>
    </row>
    <row r="12" ht="15.75" customHeight="1" spans="1:14">
      <c r="A12" s="4" t="s">
        <v>4302</v>
      </c>
      <c r="B12" s="4" t="s">
        <v>4312</v>
      </c>
      <c r="C12" s="4" t="s">
        <v>4256</v>
      </c>
      <c r="D12" s="4" t="s">
        <v>4312</v>
      </c>
      <c r="E12" s="4" t="s">
        <v>4312</v>
      </c>
      <c r="F12" s="4" t="s">
        <v>4312</v>
      </c>
      <c r="G12" s="4" t="s">
        <v>4312</v>
      </c>
      <c r="H12" s="4" t="s">
        <v>4312</v>
      </c>
      <c r="I12" s="4" t="s">
        <v>4312</v>
      </c>
      <c r="J12" s="7"/>
      <c r="K12" s="7"/>
      <c r="L12" s="7"/>
      <c r="M12" s="7"/>
      <c r="N12" s="7"/>
    </row>
    <row r="13" ht="17.25" customHeight="1" spans="1:14">
      <c r="A13" s="4" t="s">
        <v>4303</v>
      </c>
      <c r="B13" s="4" t="s">
        <v>4312</v>
      </c>
      <c r="C13" s="4" t="s">
        <v>4304</v>
      </c>
      <c r="D13" s="4" t="s">
        <v>4312</v>
      </c>
      <c r="E13" s="4" t="s">
        <v>4312</v>
      </c>
      <c r="F13" s="4" t="s">
        <v>4312</v>
      </c>
      <c r="G13" s="4" t="s">
        <v>4312</v>
      </c>
      <c r="H13" s="4" t="s">
        <v>4312</v>
      </c>
      <c r="I13" s="4" t="s">
        <v>4312</v>
      </c>
      <c r="J13" s="9"/>
      <c r="K13" s="9"/>
      <c r="L13" s="10"/>
      <c r="M13" s="10"/>
      <c r="N13" s="9"/>
    </row>
    <row r="14" ht="15" customHeight="1" spans="1:14">
      <c r="A14" s="4" t="s">
        <v>4305</v>
      </c>
      <c r="B14" s="4" t="s">
        <v>4312</v>
      </c>
      <c r="C14" s="4" t="s">
        <v>4312</v>
      </c>
      <c r="D14" s="4" t="s">
        <v>4312</v>
      </c>
      <c r="E14" s="4" t="s">
        <v>4312</v>
      </c>
      <c r="F14" s="4" t="s">
        <v>4312</v>
      </c>
      <c r="G14" s="4" t="s">
        <v>4312</v>
      </c>
      <c r="H14" s="4" t="s">
        <v>4312</v>
      </c>
      <c r="I14" s="4" t="s">
        <v>4312</v>
      </c>
      <c r="J14" s="11"/>
      <c r="K14" s="11"/>
      <c r="L14" s="11"/>
      <c r="M14" s="11"/>
      <c r="N14" s="11"/>
    </row>
    <row r="15" ht="26.25" customHeight="1" spans="1:14">
      <c r="A15" s="4" t="s">
        <v>4306</v>
      </c>
      <c r="B15" s="4" t="s">
        <v>4307</v>
      </c>
      <c r="C15" s="4" t="s">
        <v>4312</v>
      </c>
      <c r="D15" s="4" t="s">
        <v>4312</v>
      </c>
      <c r="E15" s="4" t="s">
        <v>4312</v>
      </c>
      <c r="F15" s="4" t="s">
        <v>4312</v>
      </c>
      <c r="G15" s="4" t="s">
        <v>3</v>
      </c>
      <c r="H15" s="4" t="s">
        <v>4296</v>
      </c>
      <c r="I15" s="4" t="s">
        <v>4312</v>
      </c>
      <c r="J15" s="4" t="s">
        <v>4308</v>
      </c>
      <c r="K15" s="4" t="s">
        <v>4309</v>
      </c>
      <c r="L15" s="4" t="s">
        <v>4310</v>
      </c>
      <c r="M15" s="4" t="s">
        <v>4312</v>
      </c>
      <c r="N15" s="4" t="s">
        <v>4311</v>
      </c>
    </row>
    <row r="16" ht="21.95" customHeight="1" spans="1:14">
      <c r="A16" s="4" t="s">
        <v>4312</v>
      </c>
      <c r="B16" s="5"/>
      <c r="C16" s="5"/>
      <c r="D16" s="5"/>
      <c r="E16" s="5"/>
      <c r="F16" s="5"/>
      <c r="G16" s="4"/>
      <c r="H16" s="7"/>
      <c r="I16" s="7"/>
      <c r="J16" s="6"/>
      <c r="K16" s="6"/>
      <c r="L16" s="7"/>
      <c r="M16" s="7"/>
      <c r="N16" s="7"/>
    </row>
    <row r="17" ht="16.5" customHeight="1" spans="1:14">
      <c r="A17" s="4" t="s">
        <v>4312</v>
      </c>
      <c r="B17" s="4"/>
      <c r="C17" s="4"/>
      <c r="D17" s="4"/>
      <c r="E17" s="4"/>
      <c r="F17" s="4"/>
      <c r="G17" s="4"/>
      <c r="H17" s="7"/>
      <c r="I17" s="7"/>
      <c r="J17" s="7"/>
      <c r="K17" s="7"/>
      <c r="L17" s="7"/>
      <c r="M17" s="7"/>
      <c r="N17" s="7"/>
    </row>
    <row r="18" ht="16.5" customHeight="1" spans="1:14">
      <c r="A18" s="4" t="s">
        <v>4312</v>
      </c>
      <c r="B18" s="4"/>
      <c r="C18" s="4"/>
      <c r="D18" s="4"/>
      <c r="E18" s="4"/>
      <c r="F18" s="4"/>
      <c r="G18" s="4"/>
      <c r="H18" s="7"/>
      <c r="I18" s="7"/>
      <c r="J18" s="7"/>
      <c r="K18" s="7"/>
      <c r="L18" s="7"/>
      <c r="M18" s="7"/>
      <c r="N18" s="7"/>
    </row>
    <row r="19" ht="16.5" customHeight="1" spans="1:14">
      <c r="A19" s="4" t="s">
        <v>4312</v>
      </c>
      <c r="B19" s="4"/>
      <c r="C19" s="4"/>
      <c r="D19" s="4"/>
      <c r="E19" s="4"/>
      <c r="F19" s="4"/>
      <c r="G19" s="4"/>
      <c r="H19" s="7"/>
      <c r="I19" s="7"/>
      <c r="J19" s="7"/>
      <c r="K19" s="7"/>
      <c r="L19" s="7"/>
      <c r="M19" s="7"/>
      <c r="N19" s="7"/>
    </row>
    <row r="20" ht="16.5" customHeight="1" spans="1:14">
      <c r="A20" s="4" t="s">
        <v>4312</v>
      </c>
      <c r="B20" s="4"/>
      <c r="C20" s="4"/>
      <c r="D20" s="4"/>
      <c r="E20" s="4"/>
      <c r="F20" s="4"/>
      <c r="G20" s="4"/>
      <c r="H20" s="7"/>
      <c r="I20" s="7"/>
      <c r="J20" s="7"/>
      <c r="K20" s="7"/>
      <c r="L20" s="7"/>
      <c r="M20" s="7"/>
      <c r="N20" s="7"/>
    </row>
    <row r="21" ht="16.5" customHeight="1" spans="1:14">
      <c r="A21" s="4" t="s">
        <v>4312</v>
      </c>
      <c r="B21" s="4"/>
      <c r="C21" s="4"/>
      <c r="D21" s="4"/>
      <c r="E21" s="4"/>
      <c r="F21" s="4"/>
      <c r="G21" s="4"/>
      <c r="H21" s="4"/>
      <c r="I21" s="4"/>
      <c r="J21" s="4"/>
      <c r="K21" s="7"/>
      <c r="L21" s="4"/>
      <c r="M21" s="4"/>
      <c r="N21" s="7"/>
    </row>
    <row r="22" ht="17.25" customHeight="1" spans="1:14">
      <c r="A22" s="4" t="s">
        <v>4312</v>
      </c>
      <c r="B22" s="4"/>
      <c r="C22" s="4"/>
      <c r="D22" s="4"/>
      <c r="E22" s="4"/>
      <c r="F22" s="4"/>
      <c r="G22" s="4"/>
      <c r="H22" s="4"/>
      <c r="I22" s="4"/>
      <c r="J22" s="4"/>
      <c r="K22" s="7"/>
      <c r="L22" s="4"/>
      <c r="M22" s="4"/>
      <c r="N22" s="7"/>
    </row>
    <row r="23" ht="21" customHeight="1" spans="1:14">
      <c r="A23" s="3" t="s">
        <v>4312</v>
      </c>
      <c r="B23" s="3" t="s">
        <v>4312</v>
      </c>
      <c r="C23" s="3" t="s">
        <v>4312</v>
      </c>
      <c r="D23" s="3" t="s">
        <v>4312</v>
      </c>
      <c r="E23" s="3" t="s">
        <v>4312</v>
      </c>
      <c r="F23" s="3" t="s">
        <v>4312</v>
      </c>
      <c r="G23" s="3" t="s">
        <v>4312</v>
      </c>
      <c r="H23" s="3" t="s">
        <v>4312</v>
      </c>
      <c r="I23" s="3" t="s">
        <v>4312</v>
      </c>
      <c r="J23" s="3" t="s">
        <v>4312</v>
      </c>
      <c r="K23" s="3" t="s">
        <v>4312</v>
      </c>
      <c r="L23" s="3" t="s">
        <v>4312</v>
      </c>
      <c r="M23" s="8"/>
      <c r="N23" s="8"/>
    </row>
  </sheetData>
  <mergeCells count="62">
    <mergeCell ref="A1:N1"/>
    <mergeCell ref="A2:H2"/>
    <mergeCell ref="I2:L2"/>
    <mergeCell ref="M2:N2"/>
    <mergeCell ref="A3:B3"/>
    <mergeCell ref="C3:D3"/>
    <mergeCell ref="E3:F3"/>
    <mergeCell ref="G3:I3"/>
    <mergeCell ref="L3:M3"/>
    <mergeCell ref="A4:N4"/>
    <mergeCell ref="E5:I5"/>
    <mergeCell ref="J5:N5"/>
    <mergeCell ref="H6:I6"/>
    <mergeCell ref="L6:M6"/>
    <mergeCell ref="H7:I7"/>
    <mergeCell ref="L7:M7"/>
    <mergeCell ref="H8:I8"/>
    <mergeCell ref="L8:M8"/>
    <mergeCell ref="H9:I9"/>
    <mergeCell ref="L9:M9"/>
    <mergeCell ref="H10:I10"/>
    <mergeCell ref="L10:M10"/>
    <mergeCell ref="H11:I11"/>
    <mergeCell ref="L11:M11"/>
    <mergeCell ref="A12:B12"/>
    <mergeCell ref="C12:I12"/>
    <mergeCell ref="J12:N12"/>
    <mergeCell ref="A13:B13"/>
    <mergeCell ref="C13:I13"/>
    <mergeCell ref="L13:M13"/>
    <mergeCell ref="A14:I14"/>
    <mergeCell ref="J14:N14"/>
    <mergeCell ref="B15:F15"/>
    <mergeCell ref="H15:I15"/>
    <mergeCell ref="L15:M15"/>
    <mergeCell ref="B16:F16"/>
    <mergeCell ref="H16:I16"/>
    <mergeCell ref="L16:M16"/>
    <mergeCell ref="B17:F17"/>
    <mergeCell ref="H17:I17"/>
    <mergeCell ref="L17:M17"/>
    <mergeCell ref="B18:F18"/>
    <mergeCell ref="H18:I18"/>
    <mergeCell ref="L18:M18"/>
    <mergeCell ref="B19:F19"/>
    <mergeCell ref="H19:I19"/>
    <mergeCell ref="L19:M19"/>
    <mergeCell ref="B20:F20"/>
    <mergeCell ref="H20:I20"/>
    <mergeCell ref="L20:M20"/>
    <mergeCell ref="B21:I21"/>
    <mergeCell ref="L21:M21"/>
    <mergeCell ref="B22:I22"/>
    <mergeCell ref="L22:M22"/>
    <mergeCell ref="A23:H23"/>
    <mergeCell ref="I23:L23"/>
    <mergeCell ref="M23:N23"/>
    <mergeCell ref="A5:A6"/>
    <mergeCell ref="A15:A22"/>
    <mergeCell ref="B5:B6"/>
    <mergeCell ref="C5:C6"/>
    <mergeCell ref="D5:D6"/>
  </mergeCells>
  <printOptions horizontalCentered="1"/>
  <pageMargins left="0.515277777777778" right="0.515277777777778" top="0.59375" bottom="0.59375" header="0.59375" footer="0.59375"/>
  <pageSetup paperSize="9" scale="95" orientation="landscape"/>
  <headerFooter alignWithMargins="0"/>
  <rowBreaks count="1" manualBreakCount="1">
    <brk id="22"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XFD39"/>
  <sheetViews>
    <sheetView tabSelected="1" view="pageBreakPreview" zoomScaleNormal="100" workbookViewId="0">
      <selection activeCell="L33" sqref="L33"/>
    </sheetView>
  </sheetViews>
  <sheetFormatPr defaultColWidth="9" defaultRowHeight="14.25"/>
  <cols>
    <col min="1" max="1" width="5.38333333333333" style="425" customWidth="1"/>
    <col min="2" max="2" width="17.6333333333333" style="426" customWidth="1"/>
    <col min="3" max="3" width="2.38333333333333" style="425" customWidth="1"/>
    <col min="4" max="4" width="2.25833333333333" style="425" customWidth="1"/>
    <col min="5" max="5" width="1.88333333333333" style="425" customWidth="1"/>
    <col min="6" max="10" width="9" style="425"/>
    <col min="11" max="11" width="4.5" style="425" customWidth="1"/>
    <col min="12" max="12" width="72.5" style="425" customWidth="1"/>
    <col min="13" max="16366" width="9" style="425"/>
    <col min="16367" max="16384" width="9" style="427"/>
  </cols>
  <sheetData>
    <row r="1" s="425" customFormat="1" spans="2:16384">
      <c r="B1" s="426"/>
      <c r="XEM1" s="427"/>
      <c r="XEN1" s="427"/>
      <c r="XEO1" s="427"/>
      <c r="XEP1" s="427"/>
      <c r="XEQ1" s="427"/>
      <c r="XER1" s="427"/>
      <c r="XES1" s="427"/>
      <c r="XET1" s="427"/>
      <c r="XEU1" s="427"/>
      <c r="XEV1" s="427"/>
      <c r="XEW1" s="427"/>
      <c r="XEX1" s="427"/>
      <c r="XEY1" s="427"/>
      <c r="XEZ1" s="427"/>
      <c r="XFA1" s="427"/>
      <c r="XFB1" s="427"/>
      <c r="XFC1" s="427"/>
      <c r="XFD1" s="427"/>
    </row>
    <row r="2" s="425" customFormat="1" spans="2:16384">
      <c r="B2" s="426"/>
      <c r="XEM2" s="427"/>
      <c r="XEN2" s="427"/>
      <c r="XEO2" s="427"/>
      <c r="XEP2" s="427"/>
      <c r="XEQ2" s="427"/>
      <c r="XER2" s="427"/>
      <c r="XES2" s="427"/>
      <c r="XET2" s="427"/>
      <c r="XEU2" s="427"/>
      <c r="XEV2" s="427"/>
      <c r="XEW2" s="427"/>
      <c r="XEX2" s="427"/>
      <c r="XEY2" s="427"/>
      <c r="XEZ2" s="427"/>
      <c r="XFA2" s="427"/>
      <c r="XFB2" s="427"/>
      <c r="XFC2" s="427"/>
      <c r="XFD2" s="427"/>
    </row>
    <row r="3" s="425" customFormat="1" spans="2:16384">
      <c r="B3" s="426"/>
      <c r="XEM3" s="427"/>
      <c r="XEN3" s="427"/>
      <c r="XEO3" s="427"/>
      <c r="XEP3" s="427"/>
      <c r="XEQ3" s="427"/>
      <c r="XER3" s="427"/>
      <c r="XES3" s="427"/>
      <c r="XET3" s="427"/>
      <c r="XEU3" s="427"/>
      <c r="XEV3" s="427"/>
      <c r="XEW3" s="427"/>
      <c r="XEX3" s="427"/>
      <c r="XEY3" s="427"/>
      <c r="XEZ3" s="427"/>
      <c r="XFA3" s="427"/>
      <c r="XFB3" s="427"/>
      <c r="XFC3" s="427"/>
      <c r="XFD3" s="427"/>
    </row>
    <row r="4" s="425" customFormat="1" spans="2:16384">
      <c r="B4" s="426"/>
      <c r="XEM4" s="427"/>
      <c r="XEN4" s="427"/>
      <c r="XEO4" s="427"/>
      <c r="XEP4" s="427"/>
      <c r="XEQ4" s="427"/>
      <c r="XER4" s="427"/>
      <c r="XES4" s="427"/>
      <c r="XET4" s="427"/>
      <c r="XEU4" s="427"/>
      <c r="XEV4" s="427"/>
      <c r="XEW4" s="427"/>
      <c r="XEX4" s="427"/>
      <c r="XEY4" s="427"/>
      <c r="XEZ4" s="427"/>
      <c r="XFA4" s="427"/>
      <c r="XFB4" s="427"/>
      <c r="XFC4" s="427"/>
      <c r="XFD4" s="427"/>
    </row>
    <row r="5" s="425" customFormat="1" ht="25.5" spans="1:16384">
      <c r="A5" s="428" t="s">
        <v>152</v>
      </c>
      <c r="B5" s="428"/>
      <c r="C5" s="428"/>
      <c r="D5" s="428"/>
      <c r="E5" s="428"/>
      <c r="F5" s="428"/>
      <c r="G5" s="428"/>
      <c r="H5" s="428"/>
      <c r="I5" s="428"/>
      <c r="J5" s="428"/>
      <c r="XEM5" s="427"/>
      <c r="XEN5" s="427"/>
      <c r="XEO5" s="427"/>
      <c r="XEP5" s="427"/>
      <c r="XEQ5" s="427"/>
      <c r="XER5" s="427"/>
      <c r="XES5" s="427"/>
      <c r="XET5" s="427"/>
      <c r="XEU5" s="427"/>
      <c r="XEV5" s="427"/>
      <c r="XEW5" s="427"/>
      <c r="XEX5" s="427"/>
      <c r="XEY5" s="427"/>
      <c r="XEZ5" s="427"/>
      <c r="XFA5" s="427"/>
      <c r="XFB5" s="427"/>
      <c r="XFC5" s="427"/>
      <c r="XFD5" s="427"/>
    </row>
    <row r="6" s="425" customFormat="1" spans="2:16384">
      <c r="B6" s="426"/>
      <c r="XEM6" s="427"/>
      <c r="XEN6" s="427"/>
      <c r="XEO6" s="427"/>
      <c r="XEP6" s="427"/>
      <c r="XEQ6" s="427"/>
      <c r="XER6" s="427"/>
      <c r="XES6" s="427"/>
      <c r="XET6" s="427"/>
      <c r="XEU6" s="427"/>
      <c r="XEV6" s="427"/>
      <c r="XEW6" s="427"/>
      <c r="XEX6" s="427"/>
      <c r="XEY6" s="427"/>
      <c r="XEZ6" s="427"/>
      <c r="XFA6" s="427"/>
      <c r="XFB6" s="427"/>
      <c r="XFC6" s="427"/>
      <c r="XFD6" s="427"/>
    </row>
    <row r="7" s="425" customFormat="1" spans="2:16384">
      <c r="B7" s="426"/>
      <c r="XEM7" s="427"/>
      <c r="XEN7" s="427"/>
      <c r="XEO7" s="427"/>
      <c r="XEP7" s="427"/>
      <c r="XEQ7" s="427"/>
      <c r="XER7" s="427"/>
      <c r="XES7" s="427"/>
      <c r="XET7" s="427"/>
      <c r="XEU7" s="427"/>
      <c r="XEV7" s="427"/>
      <c r="XEW7" s="427"/>
      <c r="XEX7" s="427"/>
      <c r="XEY7" s="427"/>
      <c r="XEZ7" s="427"/>
      <c r="XFA7" s="427"/>
      <c r="XFB7" s="427"/>
      <c r="XFC7" s="427"/>
      <c r="XFD7" s="427"/>
    </row>
    <row r="8" s="425" customFormat="1" spans="2:16384">
      <c r="B8" s="426"/>
      <c r="XEM8" s="427"/>
      <c r="XEN8" s="427"/>
      <c r="XEO8" s="427"/>
      <c r="XEP8" s="427"/>
      <c r="XEQ8" s="427"/>
      <c r="XER8" s="427"/>
      <c r="XES8" s="427"/>
      <c r="XET8" s="427"/>
      <c r="XEU8" s="427"/>
      <c r="XEV8" s="427"/>
      <c r="XEW8" s="427"/>
      <c r="XEX8" s="427"/>
      <c r="XEY8" s="427"/>
      <c r="XEZ8" s="427"/>
      <c r="XFA8" s="427"/>
      <c r="XFB8" s="427"/>
      <c r="XFC8" s="427"/>
      <c r="XFD8" s="427"/>
    </row>
    <row r="9" s="425" customFormat="1" spans="2:16384">
      <c r="B9" s="426"/>
      <c r="XEM9" s="427"/>
      <c r="XEN9" s="427"/>
      <c r="XEO9" s="427"/>
      <c r="XEP9" s="427"/>
      <c r="XEQ9" s="427"/>
      <c r="XER9" s="427"/>
      <c r="XES9" s="427"/>
      <c r="XET9" s="427"/>
      <c r="XEU9" s="427"/>
      <c r="XEV9" s="427"/>
      <c r="XEW9" s="427"/>
      <c r="XEX9" s="427"/>
      <c r="XEY9" s="427"/>
      <c r="XEZ9" s="427"/>
      <c r="XFA9" s="427"/>
      <c r="XFB9" s="427"/>
      <c r="XFC9" s="427"/>
      <c r="XFD9" s="427"/>
    </row>
    <row r="10" s="425" customFormat="1" spans="2:16384">
      <c r="B10" s="426"/>
      <c r="XEM10" s="427"/>
      <c r="XEN10" s="427"/>
      <c r="XEO10" s="427"/>
      <c r="XEP10" s="427"/>
      <c r="XEQ10" s="427"/>
      <c r="XER10" s="427"/>
      <c r="XES10" s="427"/>
      <c r="XET10" s="427"/>
      <c r="XEU10" s="427"/>
      <c r="XEV10" s="427"/>
      <c r="XEW10" s="427"/>
      <c r="XEX10" s="427"/>
      <c r="XEY10" s="427"/>
      <c r="XEZ10" s="427"/>
      <c r="XFA10" s="427"/>
      <c r="XFB10" s="427"/>
      <c r="XFC10" s="427"/>
      <c r="XFD10" s="427"/>
    </row>
    <row r="11" s="425" customFormat="1" spans="2:16384">
      <c r="B11" s="426" t="s">
        <v>153</v>
      </c>
      <c r="C11" s="426"/>
      <c r="D11" s="426"/>
      <c r="E11" s="425" t="s">
        <v>154</v>
      </c>
      <c r="F11" s="429" t="s">
        <v>155</v>
      </c>
      <c r="G11" s="429"/>
      <c r="H11" s="429"/>
      <c r="I11" s="429"/>
      <c r="J11" s="429"/>
      <c r="K11" s="429"/>
      <c r="XEM11" s="427"/>
      <c r="XEN11" s="427"/>
      <c r="XEO11" s="427"/>
      <c r="XEP11" s="427"/>
      <c r="XEQ11" s="427"/>
      <c r="XER11" s="427"/>
      <c r="XES11" s="427"/>
      <c r="XET11" s="427"/>
      <c r="XEU11" s="427"/>
      <c r="XEV11" s="427"/>
      <c r="XEW11" s="427"/>
      <c r="XEX11" s="427"/>
      <c r="XEY11" s="427"/>
      <c r="XEZ11" s="427"/>
      <c r="XFA11" s="427"/>
      <c r="XFB11" s="427"/>
      <c r="XFC11" s="427"/>
      <c r="XFD11" s="427"/>
    </row>
    <row r="12" s="425" customFormat="1" spans="2:16384">
      <c r="B12" s="426"/>
      <c r="XEM12" s="427"/>
      <c r="XEN12" s="427"/>
      <c r="XEO12" s="427"/>
      <c r="XEP12" s="427"/>
      <c r="XEQ12" s="427"/>
      <c r="XER12" s="427"/>
      <c r="XES12" s="427"/>
      <c r="XET12" s="427"/>
      <c r="XEU12" s="427"/>
      <c r="XEV12" s="427"/>
      <c r="XEW12" s="427"/>
      <c r="XEX12" s="427"/>
      <c r="XEY12" s="427"/>
      <c r="XEZ12" s="427"/>
      <c r="XFA12" s="427"/>
      <c r="XFB12" s="427"/>
      <c r="XFC12" s="427"/>
      <c r="XFD12" s="427"/>
    </row>
    <row r="13" s="425" customFormat="1" ht="42.95" customHeight="1" spans="2:16384">
      <c r="B13" s="426" t="s">
        <v>156</v>
      </c>
      <c r="C13" s="426"/>
      <c r="D13" s="426"/>
      <c r="E13" s="425" t="s">
        <v>154</v>
      </c>
      <c r="F13" s="430" t="s">
        <v>157</v>
      </c>
      <c r="G13" s="430"/>
      <c r="H13" s="430"/>
      <c r="I13" s="430"/>
      <c r="J13" s="430"/>
      <c r="K13" s="430"/>
      <c r="L13" s="443"/>
      <c r="XEM13" s="427"/>
      <c r="XEN13" s="427"/>
      <c r="XEO13" s="427"/>
      <c r="XEP13" s="427"/>
      <c r="XEQ13" s="427"/>
      <c r="XER13" s="427"/>
      <c r="XES13" s="427"/>
      <c r="XET13" s="427"/>
      <c r="XEU13" s="427"/>
      <c r="XEV13" s="427"/>
      <c r="XEW13" s="427"/>
      <c r="XEX13" s="427"/>
      <c r="XEY13" s="427"/>
      <c r="XEZ13" s="427"/>
      <c r="XFA13" s="427"/>
      <c r="XFB13" s="427"/>
      <c r="XFC13" s="427"/>
      <c r="XFD13" s="427"/>
    </row>
    <row r="14" s="425" customFormat="1" spans="2:16384">
      <c r="B14" s="426"/>
      <c r="XEM14" s="427"/>
      <c r="XEN14" s="427"/>
      <c r="XEO14" s="427"/>
      <c r="XEP14" s="427"/>
      <c r="XEQ14" s="427"/>
      <c r="XER14" s="427"/>
      <c r="XES14" s="427"/>
      <c r="XET14" s="427"/>
      <c r="XEU14" s="427"/>
      <c r="XEV14" s="427"/>
      <c r="XEW14" s="427"/>
      <c r="XEX14" s="427"/>
      <c r="XEY14" s="427"/>
      <c r="XEZ14" s="427"/>
      <c r="XFA14" s="427"/>
      <c r="XFB14" s="427"/>
      <c r="XFC14" s="427"/>
      <c r="XFD14" s="427"/>
    </row>
    <row r="15" s="425" customFormat="1" spans="2:16384">
      <c r="B15" s="431" t="s">
        <v>158</v>
      </c>
      <c r="C15" s="431"/>
      <c r="D15" s="431"/>
      <c r="E15" s="425" t="s">
        <v>154</v>
      </c>
      <c r="F15" s="432"/>
      <c r="G15" s="432"/>
      <c r="H15" s="432"/>
      <c r="I15" s="432"/>
      <c r="J15" s="432"/>
      <c r="K15" s="432"/>
      <c r="L15" s="443"/>
      <c r="XEM15" s="427"/>
      <c r="XEN15" s="427"/>
      <c r="XEO15" s="427"/>
      <c r="XEP15" s="427"/>
      <c r="XEQ15" s="427"/>
      <c r="XER15" s="427"/>
      <c r="XES15" s="427"/>
      <c r="XET15" s="427"/>
      <c r="XEU15" s="427"/>
      <c r="XEV15" s="427"/>
      <c r="XEW15" s="427"/>
      <c r="XEX15" s="427"/>
      <c r="XEY15" s="427"/>
      <c r="XEZ15" s="427"/>
      <c r="XFA15" s="427"/>
      <c r="XFB15" s="427"/>
      <c r="XFC15" s="427"/>
      <c r="XFD15" s="427"/>
    </row>
    <row r="16" s="425" customFormat="1" spans="2:16384">
      <c r="B16" s="426"/>
      <c r="L16" s="443"/>
      <c r="XEM16" s="427"/>
      <c r="XEN16" s="427"/>
      <c r="XEO16" s="427"/>
      <c r="XEP16" s="427"/>
      <c r="XEQ16" s="427"/>
      <c r="XER16" s="427"/>
      <c r="XES16" s="427"/>
      <c r="XET16" s="427"/>
      <c r="XEU16" s="427"/>
      <c r="XEV16" s="427"/>
      <c r="XEW16" s="427"/>
      <c r="XEX16" s="427"/>
      <c r="XEY16" s="427"/>
      <c r="XEZ16" s="427"/>
      <c r="XFA16" s="427"/>
      <c r="XFB16" s="427"/>
      <c r="XFC16" s="427"/>
      <c r="XFD16" s="427"/>
    </row>
    <row r="17" s="425" customFormat="1" ht="32.1" customHeight="1" spans="2:16384">
      <c r="B17" s="433" t="s">
        <v>159</v>
      </c>
      <c r="C17" s="433"/>
      <c r="D17" s="433"/>
      <c r="E17" s="425" t="s">
        <v>154</v>
      </c>
      <c r="F17" s="434"/>
      <c r="G17" s="435"/>
      <c r="H17" s="435"/>
      <c r="I17" s="435"/>
      <c r="J17" s="435"/>
      <c r="K17" s="435"/>
      <c r="L17" s="443"/>
      <c r="XEM17" s="427"/>
      <c r="XEN17" s="427"/>
      <c r="XEO17" s="427"/>
      <c r="XEP17" s="427"/>
      <c r="XEQ17" s="427"/>
      <c r="XER17" s="427"/>
      <c r="XES17" s="427"/>
      <c r="XET17" s="427"/>
      <c r="XEU17" s="427"/>
      <c r="XEV17" s="427"/>
      <c r="XEW17" s="427"/>
      <c r="XEX17" s="427"/>
      <c r="XEY17" s="427"/>
      <c r="XEZ17" s="427"/>
      <c r="XFA17" s="427"/>
      <c r="XFB17" s="427"/>
      <c r="XFC17" s="427"/>
      <c r="XFD17" s="427"/>
    </row>
    <row r="18" s="425" customFormat="1" spans="2:16384">
      <c r="B18" s="426"/>
      <c r="L18" s="443"/>
      <c r="XEM18" s="427"/>
      <c r="XEN18" s="427"/>
      <c r="XEO18" s="427"/>
      <c r="XEP18" s="427"/>
      <c r="XEQ18" s="427"/>
      <c r="XER18" s="427"/>
      <c r="XES18" s="427"/>
      <c r="XET18" s="427"/>
      <c r="XEU18" s="427"/>
      <c r="XEV18" s="427"/>
      <c r="XEW18" s="427"/>
      <c r="XEX18" s="427"/>
      <c r="XEY18" s="427"/>
      <c r="XEZ18" s="427"/>
      <c r="XFA18" s="427"/>
      <c r="XFB18" s="427"/>
      <c r="XFC18" s="427"/>
      <c r="XFD18" s="427"/>
    </row>
    <row r="19" s="425" customFormat="1" spans="2:16384">
      <c r="B19" s="426"/>
      <c r="L19" s="443"/>
      <c r="XEM19" s="427"/>
      <c r="XEN19" s="427"/>
      <c r="XEO19" s="427"/>
      <c r="XEP19" s="427"/>
      <c r="XEQ19" s="427"/>
      <c r="XER19" s="427"/>
      <c r="XES19" s="427"/>
      <c r="XET19" s="427"/>
      <c r="XEU19" s="427"/>
      <c r="XEV19" s="427"/>
      <c r="XEW19" s="427"/>
      <c r="XEX19" s="427"/>
      <c r="XEY19" s="427"/>
      <c r="XEZ19" s="427"/>
      <c r="XFA19" s="427"/>
      <c r="XFB19" s="427"/>
      <c r="XFC19" s="427"/>
      <c r="XFD19" s="427"/>
    </row>
    <row r="20" s="425" customFormat="1" spans="2:16384">
      <c r="B20" s="426"/>
      <c r="L20" s="443"/>
      <c r="XEM20" s="427"/>
      <c r="XEN20" s="427"/>
      <c r="XEO20" s="427"/>
      <c r="XEP20" s="427"/>
      <c r="XEQ20" s="427"/>
      <c r="XER20" s="427"/>
      <c r="XES20" s="427"/>
      <c r="XET20" s="427"/>
      <c r="XEU20" s="427"/>
      <c r="XEV20" s="427"/>
      <c r="XEW20" s="427"/>
      <c r="XEX20" s="427"/>
      <c r="XEY20" s="427"/>
      <c r="XEZ20" s="427"/>
      <c r="XFA20" s="427"/>
      <c r="XFB20" s="427"/>
      <c r="XFC20" s="427"/>
      <c r="XFD20" s="427"/>
    </row>
    <row r="21" s="425" customFormat="1" spans="1:16384">
      <c r="A21" s="431"/>
      <c r="B21" s="426" t="s">
        <v>160</v>
      </c>
      <c r="C21" s="426" t="s">
        <v>154</v>
      </c>
      <c r="D21" s="429"/>
      <c r="E21" s="429"/>
      <c r="F21" s="429"/>
      <c r="G21" s="429"/>
      <c r="H21" s="429"/>
      <c r="I21" s="429"/>
      <c r="J21" s="429"/>
      <c r="K21" s="429"/>
      <c r="L21" s="443"/>
      <c r="XEM21" s="427"/>
      <c r="XEN21" s="427"/>
      <c r="XEO21" s="427"/>
      <c r="XEP21" s="427"/>
      <c r="XEQ21" s="427"/>
      <c r="XER21" s="427"/>
      <c r="XES21" s="427"/>
      <c r="XET21" s="427"/>
      <c r="XEU21" s="427"/>
      <c r="XEV21" s="427"/>
      <c r="XEW21" s="427"/>
      <c r="XEX21" s="427"/>
      <c r="XEY21" s="427"/>
      <c r="XEZ21" s="427"/>
      <c r="XFA21" s="427"/>
      <c r="XFB21" s="427"/>
      <c r="XFC21" s="427"/>
      <c r="XFD21" s="427"/>
    </row>
    <row r="22" s="425" customFormat="1" spans="2:16384">
      <c r="B22" s="426"/>
      <c r="D22" s="436" t="s">
        <v>161</v>
      </c>
      <c r="E22" s="436"/>
      <c r="F22" s="436"/>
      <c r="G22" s="436"/>
      <c r="H22" s="436"/>
      <c r="I22" s="436"/>
      <c r="J22" s="436"/>
      <c r="K22" s="436"/>
      <c r="L22" s="443"/>
      <c r="XEM22" s="427"/>
      <c r="XEN22" s="427"/>
      <c r="XEO22" s="427"/>
      <c r="XEP22" s="427"/>
      <c r="XEQ22" s="427"/>
      <c r="XER22" s="427"/>
      <c r="XES22" s="427"/>
      <c r="XET22" s="427"/>
      <c r="XEU22" s="427"/>
      <c r="XEV22" s="427"/>
      <c r="XEW22" s="427"/>
      <c r="XEX22" s="427"/>
      <c r="XEY22" s="427"/>
      <c r="XEZ22" s="427"/>
      <c r="XFA22" s="427"/>
      <c r="XFB22" s="427"/>
      <c r="XFC22" s="427"/>
      <c r="XFD22" s="427"/>
    </row>
    <row r="23" s="425" customFormat="1" spans="2:16384">
      <c r="B23" s="426"/>
      <c r="H23" s="433"/>
      <c r="L23" s="443"/>
      <c r="XEM23" s="427"/>
      <c r="XEN23" s="427"/>
      <c r="XEO23" s="427"/>
      <c r="XEP23" s="427"/>
      <c r="XEQ23" s="427"/>
      <c r="XER23" s="427"/>
      <c r="XES23" s="427"/>
      <c r="XET23" s="427"/>
      <c r="XEU23" s="427"/>
      <c r="XEV23" s="427"/>
      <c r="XEW23" s="427"/>
      <c r="XEX23" s="427"/>
      <c r="XEY23" s="427"/>
      <c r="XEZ23" s="427"/>
      <c r="XFA23" s="427"/>
      <c r="XFB23" s="427"/>
      <c r="XFC23" s="427"/>
      <c r="XFD23" s="427"/>
    </row>
    <row r="24" s="425" customFormat="1" spans="2:16384">
      <c r="B24" s="426"/>
      <c r="L24" s="443"/>
      <c r="XEM24" s="427"/>
      <c r="XEN24" s="427"/>
      <c r="XEO24" s="427"/>
      <c r="XEP24" s="427"/>
      <c r="XEQ24" s="427"/>
      <c r="XER24" s="427"/>
      <c r="XES24" s="427"/>
      <c r="XET24" s="427"/>
      <c r="XEU24" s="427"/>
      <c r="XEV24" s="427"/>
      <c r="XEW24" s="427"/>
      <c r="XEX24" s="427"/>
      <c r="XEY24" s="427"/>
      <c r="XEZ24" s="427"/>
      <c r="XFA24" s="427"/>
      <c r="XFB24" s="427"/>
      <c r="XFC24" s="427"/>
      <c r="XFD24" s="427"/>
    </row>
    <row r="25" s="425" customFormat="1" spans="2:16384">
      <c r="B25" s="426"/>
      <c r="L25" s="443"/>
      <c r="XEM25" s="427"/>
      <c r="XEN25" s="427"/>
      <c r="XEO25" s="427"/>
      <c r="XEP25" s="427"/>
      <c r="XEQ25" s="427"/>
      <c r="XER25" s="427"/>
      <c r="XES25" s="427"/>
      <c r="XET25" s="427"/>
      <c r="XEU25" s="427"/>
      <c r="XEV25" s="427"/>
      <c r="XEW25" s="427"/>
      <c r="XEX25" s="427"/>
      <c r="XEY25" s="427"/>
      <c r="XEZ25" s="427"/>
      <c r="XFA25" s="427"/>
      <c r="XFB25" s="427"/>
      <c r="XFC25" s="427"/>
      <c r="XFD25" s="427"/>
    </row>
    <row r="26" s="425" customFormat="1" spans="2:16384">
      <c r="B26" s="426" t="s">
        <v>162</v>
      </c>
      <c r="L26" s="443"/>
      <c r="XEM26" s="427"/>
      <c r="XEN26" s="427"/>
      <c r="XEO26" s="427"/>
      <c r="XEP26" s="427"/>
      <c r="XEQ26" s="427"/>
      <c r="XER26" s="427"/>
      <c r="XES26" s="427"/>
      <c r="XET26" s="427"/>
      <c r="XEU26" s="427"/>
      <c r="XEV26" s="427"/>
      <c r="XEW26" s="427"/>
      <c r="XEX26" s="427"/>
      <c r="XEY26" s="427"/>
      <c r="XEZ26" s="427"/>
      <c r="XFA26" s="427"/>
      <c r="XFB26" s="427"/>
      <c r="XFC26" s="427"/>
      <c r="XFD26" s="427"/>
    </row>
    <row r="27" s="425" customFormat="1" spans="2:16384">
      <c r="B27" s="426" t="s">
        <v>163</v>
      </c>
      <c r="C27" s="425" t="s">
        <v>154</v>
      </c>
      <c r="D27" s="429" t="s">
        <v>164</v>
      </c>
      <c r="E27" s="429"/>
      <c r="F27" s="429"/>
      <c r="G27" s="429"/>
      <c r="H27" s="429"/>
      <c r="I27" s="429"/>
      <c r="J27" s="429"/>
      <c r="K27" s="429"/>
      <c r="L27" s="443"/>
      <c r="XEM27" s="427"/>
      <c r="XEN27" s="427"/>
      <c r="XEO27" s="427"/>
      <c r="XEP27" s="427"/>
      <c r="XEQ27" s="427"/>
      <c r="XER27" s="427"/>
      <c r="XES27" s="427"/>
      <c r="XET27" s="427"/>
      <c r="XEU27" s="427"/>
      <c r="XEV27" s="427"/>
      <c r="XEW27" s="427"/>
      <c r="XEX27" s="427"/>
      <c r="XEY27" s="427"/>
      <c r="XEZ27" s="427"/>
      <c r="XFA27" s="427"/>
      <c r="XFB27" s="427"/>
      <c r="XFC27" s="427"/>
      <c r="XFD27" s="427"/>
    </row>
    <row r="28" s="425" customFormat="1" spans="2:16384">
      <c r="B28" s="426"/>
      <c r="D28" s="436" t="s">
        <v>165</v>
      </c>
      <c r="E28" s="436"/>
      <c r="F28" s="436"/>
      <c r="G28" s="436"/>
      <c r="H28" s="436"/>
      <c r="I28" s="436"/>
      <c r="J28" s="436"/>
      <c r="K28" s="436"/>
      <c r="L28" s="443"/>
      <c r="XEM28" s="427"/>
      <c r="XEN28" s="427"/>
      <c r="XEO28" s="427"/>
      <c r="XEP28" s="427"/>
      <c r="XEQ28" s="427"/>
      <c r="XER28" s="427"/>
      <c r="XES28" s="427"/>
      <c r="XET28" s="427"/>
      <c r="XEU28" s="427"/>
      <c r="XEV28" s="427"/>
      <c r="XEW28" s="427"/>
      <c r="XEX28" s="427"/>
      <c r="XEY28" s="427"/>
      <c r="XEZ28" s="427"/>
      <c r="XFA28" s="427"/>
      <c r="XFB28" s="427"/>
      <c r="XFC28" s="427"/>
      <c r="XFD28" s="427"/>
    </row>
    <row r="29" s="425" customFormat="1" spans="2:16384">
      <c r="B29" s="426"/>
      <c r="H29" s="433"/>
      <c r="L29" s="443"/>
      <c r="XEM29" s="427"/>
      <c r="XEN29" s="427"/>
      <c r="XEO29" s="427"/>
      <c r="XEP29" s="427"/>
      <c r="XEQ29" s="427"/>
      <c r="XER29" s="427"/>
      <c r="XES29" s="427"/>
      <c r="XET29" s="427"/>
      <c r="XEU29" s="427"/>
      <c r="XEV29" s="427"/>
      <c r="XEW29" s="427"/>
      <c r="XEX29" s="427"/>
      <c r="XEY29" s="427"/>
      <c r="XEZ29" s="427"/>
      <c r="XFA29" s="427"/>
      <c r="XFB29" s="427"/>
      <c r="XFC29" s="427"/>
      <c r="XFD29" s="427"/>
    </row>
    <row r="30" s="425" customFormat="1" spans="2:16384">
      <c r="B30" s="426"/>
      <c r="L30" s="443"/>
      <c r="XEM30" s="427"/>
      <c r="XEN30" s="427"/>
      <c r="XEO30" s="427"/>
      <c r="XEP30" s="427"/>
      <c r="XEQ30" s="427"/>
      <c r="XER30" s="427"/>
      <c r="XES30" s="427"/>
      <c r="XET30" s="427"/>
      <c r="XEU30" s="427"/>
      <c r="XEV30" s="427"/>
      <c r="XEW30" s="427"/>
      <c r="XEX30" s="427"/>
      <c r="XEY30" s="427"/>
      <c r="XEZ30" s="427"/>
      <c r="XFA30" s="427"/>
      <c r="XFB30" s="427"/>
      <c r="XFC30" s="427"/>
      <c r="XFD30" s="427"/>
    </row>
    <row r="31" s="425" customFormat="1" spans="2:16384">
      <c r="B31" s="426" t="s">
        <v>166</v>
      </c>
      <c r="C31" s="426" t="s">
        <v>154</v>
      </c>
      <c r="D31" s="437" t="s">
        <v>164</v>
      </c>
      <c r="E31" s="437"/>
      <c r="F31" s="437"/>
      <c r="G31" s="437"/>
      <c r="H31" s="437"/>
      <c r="I31" s="437"/>
      <c r="J31" s="437"/>
      <c r="K31" s="437"/>
      <c r="L31" s="443"/>
      <c r="XEM31" s="427"/>
      <c r="XEN31" s="427"/>
      <c r="XEO31" s="427"/>
      <c r="XEP31" s="427"/>
      <c r="XEQ31" s="427"/>
      <c r="XER31" s="427"/>
      <c r="XES31" s="427"/>
      <c r="XET31" s="427"/>
      <c r="XEU31" s="427"/>
      <c r="XEV31" s="427"/>
      <c r="XEW31" s="427"/>
      <c r="XEX31" s="427"/>
      <c r="XEY31" s="427"/>
      <c r="XEZ31" s="427"/>
      <c r="XFA31" s="427"/>
      <c r="XFB31" s="427"/>
      <c r="XFC31" s="427"/>
      <c r="XFD31" s="427"/>
    </row>
    <row r="32" s="425" customFormat="1" spans="2:16384">
      <c r="B32" s="426"/>
      <c r="D32" s="436" t="s">
        <v>167</v>
      </c>
      <c r="E32" s="436"/>
      <c r="F32" s="436"/>
      <c r="G32" s="436"/>
      <c r="H32" s="436"/>
      <c r="I32" s="436"/>
      <c r="J32" s="436"/>
      <c r="K32" s="436"/>
      <c r="L32" s="443"/>
      <c r="XEM32" s="427"/>
      <c r="XEN32" s="427"/>
      <c r="XEO32" s="427"/>
      <c r="XEP32" s="427"/>
      <c r="XEQ32" s="427"/>
      <c r="XER32" s="427"/>
      <c r="XES32" s="427"/>
      <c r="XET32" s="427"/>
      <c r="XEU32" s="427"/>
      <c r="XEV32" s="427"/>
      <c r="XEW32" s="427"/>
      <c r="XEX32" s="427"/>
      <c r="XEY32" s="427"/>
      <c r="XEZ32" s="427"/>
      <c r="XFA32" s="427"/>
      <c r="XFB32" s="427"/>
      <c r="XFC32" s="427"/>
      <c r="XFD32" s="427"/>
    </row>
    <row r="33" s="425" customFormat="1" spans="2:16384">
      <c r="B33" s="438"/>
      <c r="C33" s="439"/>
      <c r="D33" s="436"/>
      <c r="E33" s="436"/>
      <c r="F33" s="436"/>
      <c r="G33" s="436"/>
      <c r="H33" s="436"/>
      <c r="I33" s="436"/>
      <c r="J33" s="436"/>
      <c r="L33" s="443"/>
      <c r="XEM33" s="427"/>
      <c r="XEN33" s="427"/>
      <c r="XEO33" s="427"/>
      <c r="XEP33" s="427"/>
      <c r="XEQ33" s="427"/>
      <c r="XER33" s="427"/>
      <c r="XES33" s="427"/>
      <c r="XET33" s="427"/>
      <c r="XEU33" s="427"/>
      <c r="XEV33" s="427"/>
      <c r="XEW33" s="427"/>
      <c r="XEX33" s="427"/>
      <c r="XEY33" s="427"/>
      <c r="XEZ33" s="427"/>
      <c r="XFA33" s="427"/>
      <c r="XFB33" s="427"/>
      <c r="XFC33" s="427"/>
      <c r="XFD33" s="427"/>
    </row>
    <row r="34" s="425" customFormat="1" spans="2:16384">
      <c r="B34" s="438"/>
      <c r="C34" s="439"/>
      <c r="D34" s="436"/>
      <c r="E34" s="436"/>
      <c r="F34" s="436"/>
      <c r="G34" s="436"/>
      <c r="H34" s="436"/>
      <c r="I34" s="436"/>
      <c r="J34" s="436"/>
      <c r="L34" s="443"/>
      <c r="XEM34" s="427"/>
      <c r="XEN34" s="427"/>
      <c r="XEO34" s="427"/>
      <c r="XEP34" s="427"/>
      <c r="XEQ34" s="427"/>
      <c r="XER34" s="427"/>
      <c r="XES34" s="427"/>
      <c r="XET34" s="427"/>
      <c r="XEU34" s="427"/>
      <c r="XEV34" s="427"/>
      <c r="XEW34" s="427"/>
      <c r="XEX34" s="427"/>
      <c r="XEY34" s="427"/>
      <c r="XEZ34" s="427"/>
      <c r="XFA34" s="427"/>
      <c r="XFB34" s="427"/>
      <c r="XFC34" s="427"/>
      <c r="XFD34" s="427"/>
    </row>
    <row r="35" s="425" customFormat="1" spans="2:16384">
      <c r="B35" s="426" t="s">
        <v>168</v>
      </c>
      <c r="C35" s="426" t="s">
        <v>154</v>
      </c>
      <c r="D35" s="440"/>
      <c r="E35" s="440"/>
      <c r="F35" s="440"/>
      <c r="G35" s="440"/>
      <c r="H35" s="440"/>
      <c r="I35" s="440"/>
      <c r="J35" s="440"/>
      <c r="K35" s="440"/>
      <c r="L35" s="443"/>
      <c r="XEM35" s="427"/>
      <c r="XEN35" s="427"/>
      <c r="XEO35" s="427"/>
      <c r="XEP35" s="427"/>
      <c r="XEQ35" s="427"/>
      <c r="XER35" s="427"/>
      <c r="XES35" s="427"/>
      <c r="XET35" s="427"/>
      <c r="XEU35" s="427"/>
      <c r="XEV35" s="427"/>
      <c r="XEW35" s="427"/>
      <c r="XEX35" s="427"/>
      <c r="XEY35" s="427"/>
      <c r="XEZ35" s="427"/>
      <c r="XFA35" s="427"/>
      <c r="XFB35" s="427"/>
      <c r="XFC35" s="427"/>
      <c r="XFD35" s="427"/>
    </row>
    <row r="36" s="425" customFormat="1" ht="20.25" spans="2:16384">
      <c r="B36" s="441"/>
      <c r="C36" s="442"/>
      <c r="D36" s="442"/>
      <c r="E36" s="442"/>
      <c r="F36" s="442"/>
      <c r="G36" s="442"/>
      <c r="H36" s="442"/>
      <c r="I36" s="442"/>
      <c r="J36" s="442"/>
      <c r="XEM36" s="427"/>
      <c r="XEN36" s="427"/>
      <c r="XEO36" s="427"/>
      <c r="XEP36" s="427"/>
      <c r="XEQ36" s="427"/>
      <c r="XER36" s="427"/>
      <c r="XES36" s="427"/>
      <c r="XET36" s="427"/>
      <c r="XEU36" s="427"/>
      <c r="XEV36" s="427"/>
      <c r="XEW36" s="427"/>
      <c r="XEX36" s="427"/>
      <c r="XEY36" s="427"/>
      <c r="XEZ36" s="427"/>
      <c r="XFA36" s="427"/>
      <c r="XFB36" s="427"/>
      <c r="XFC36" s="427"/>
      <c r="XFD36" s="427"/>
    </row>
    <row r="37" s="425" customFormat="1" ht="20.25" spans="2:16384">
      <c r="B37" s="441"/>
      <c r="C37" s="442"/>
      <c r="D37" s="442"/>
      <c r="E37" s="442"/>
      <c r="F37" s="442"/>
      <c r="G37" s="442"/>
      <c r="H37" s="442"/>
      <c r="I37" s="442"/>
      <c r="J37" s="442"/>
      <c r="XEM37" s="427"/>
      <c r="XEN37" s="427"/>
      <c r="XEO37" s="427"/>
      <c r="XEP37" s="427"/>
      <c r="XEQ37" s="427"/>
      <c r="XER37" s="427"/>
      <c r="XES37" s="427"/>
      <c r="XET37" s="427"/>
      <c r="XEU37" s="427"/>
      <c r="XEV37" s="427"/>
      <c r="XEW37" s="427"/>
      <c r="XEX37" s="427"/>
      <c r="XEY37" s="427"/>
      <c r="XEZ37" s="427"/>
      <c r="XFA37" s="427"/>
      <c r="XFB37" s="427"/>
      <c r="XFC37" s="427"/>
      <c r="XFD37" s="427"/>
    </row>
    <row r="38" s="425" customFormat="1" spans="2:16384">
      <c r="B38" s="426"/>
      <c r="XEM38" s="427"/>
      <c r="XEN38" s="427"/>
      <c r="XEO38" s="427"/>
      <c r="XEP38" s="427"/>
      <c r="XEQ38" s="427"/>
      <c r="XER38" s="427"/>
      <c r="XES38" s="427"/>
      <c r="XET38" s="427"/>
      <c r="XEU38" s="427"/>
      <c r="XEV38" s="427"/>
      <c r="XEW38" s="427"/>
      <c r="XEX38" s="427"/>
      <c r="XEY38" s="427"/>
      <c r="XEZ38" s="427"/>
      <c r="XFA38" s="427"/>
      <c r="XFB38" s="427"/>
      <c r="XFC38" s="427"/>
      <c r="XFD38" s="427"/>
    </row>
    <row r="39" s="425" customFormat="1" spans="2:16384">
      <c r="B39" s="426"/>
      <c r="J39" s="444"/>
      <c r="XEM39" s="427"/>
      <c r="XEN39" s="427"/>
      <c r="XEO39" s="427"/>
      <c r="XEP39" s="427"/>
      <c r="XEQ39" s="427"/>
      <c r="XER39" s="427"/>
      <c r="XES39" s="427"/>
      <c r="XET39" s="427"/>
      <c r="XEU39" s="427"/>
      <c r="XEV39" s="427"/>
      <c r="XEW39" s="427"/>
      <c r="XEX39" s="427"/>
      <c r="XEY39" s="427"/>
      <c r="XEZ39" s="427"/>
      <c r="XFA39" s="427"/>
      <c r="XFB39" s="427"/>
      <c r="XFC39" s="427"/>
      <c r="XFD39" s="427"/>
    </row>
  </sheetData>
  <mergeCells count="16">
    <mergeCell ref="A5:J5"/>
    <mergeCell ref="B11:D11"/>
    <mergeCell ref="F11:K11"/>
    <mergeCell ref="B13:D13"/>
    <mergeCell ref="F13:K13"/>
    <mergeCell ref="B15:D15"/>
    <mergeCell ref="F15:K15"/>
    <mergeCell ref="B17:D17"/>
    <mergeCell ref="F17:K17"/>
    <mergeCell ref="D21:K21"/>
    <mergeCell ref="D22:K22"/>
    <mergeCell ref="D27:K27"/>
    <mergeCell ref="D28:K28"/>
    <mergeCell ref="D31:K31"/>
    <mergeCell ref="D32:K32"/>
    <mergeCell ref="D35:K35"/>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C60"/>
  <sheetViews>
    <sheetView view="pageBreakPreview" zoomScaleNormal="100" topLeftCell="A31" workbookViewId="0">
      <selection activeCell="A33" sqref="$A33:$XFD44"/>
    </sheetView>
  </sheetViews>
  <sheetFormatPr defaultColWidth="9" defaultRowHeight="30.75" customHeight="1" outlineLevelCol="2"/>
  <cols>
    <col min="1" max="1" width="4.63333333333333" style="415" customWidth="1"/>
    <col min="2" max="2" width="135.633333333333" style="396" customWidth="1"/>
    <col min="3" max="3" width="23.8833333333333" style="396" customWidth="1"/>
    <col min="4" max="4" width="5.5" style="396" customWidth="1"/>
    <col min="5" max="16384" width="9" style="396"/>
  </cols>
  <sheetData>
    <row r="1" s="413" customFormat="1" ht="45.95" customHeight="1" spans="1:2">
      <c r="A1" s="416" t="s">
        <v>169</v>
      </c>
      <c r="B1" s="398"/>
    </row>
    <row r="2" s="414" customFormat="1" ht="30" customHeight="1" spans="1:2">
      <c r="A2" s="417" t="s">
        <v>170</v>
      </c>
      <c r="B2" s="418" t="s">
        <v>171</v>
      </c>
    </row>
    <row r="3" s="414" customFormat="1" ht="30" customHeight="1" spans="1:2">
      <c r="A3" s="419" t="s">
        <v>172</v>
      </c>
      <c r="B3" s="402" t="s">
        <v>173</v>
      </c>
    </row>
    <row r="4" s="413" customFormat="1" ht="45" customHeight="1" spans="1:2">
      <c r="A4" s="419" t="s">
        <v>174</v>
      </c>
      <c r="B4" s="403" t="s">
        <v>175</v>
      </c>
    </row>
    <row r="5" s="414" customFormat="1" ht="30" customHeight="1" spans="1:2">
      <c r="A5" s="419" t="s">
        <v>176</v>
      </c>
      <c r="B5" s="403" t="s">
        <v>177</v>
      </c>
    </row>
    <row r="6" s="413" customFormat="1" ht="75" customHeight="1" spans="1:2">
      <c r="A6" s="419" t="s">
        <v>178</v>
      </c>
      <c r="B6" s="403" t="s">
        <v>179</v>
      </c>
    </row>
    <row r="7" s="413" customFormat="1" ht="150" customHeight="1" spans="1:2">
      <c r="A7" s="419" t="s">
        <v>180</v>
      </c>
      <c r="B7" s="402" t="s">
        <v>181</v>
      </c>
    </row>
    <row r="8" s="414" customFormat="1" ht="30" customHeight="1" spans="1:2">
      <c r="A8" s="419" t="s">
        <v>182</v>
      </c>
      <c r="B8" s="403" t="s">
        <v>183</v>
      </c>
    </row>
    <row r="9" s="414" customFormat="1" ht="30" customHeight="1" spans="1:2">
      <c r="A9" s="419" t="s">
        <v>184</v>
      </c>
      <c r="B9" s="403" t="s">
        <v>185</v>
      </c>
    </row>
    <row r="10" s="414" customFormat="1" ht="30" customHeight="1" spans="1:2">
      <c r="A10" s="419" t="s">
        <v>186</v>
      </c>
      <c r="B10" s="403" t="s">
        <v>187</v>
      </c>
    </row>
    <row r="11" s="414" customFormat="1" ht="45" customHeight="1" spans="1:3">
      <c r="A11" s="419" t="s">
        <v>188</v>
      </c>
      <c r="B11" s="403" t="s">
        <v>189</v>
      </c>
      <c r="C11" s="420"/>
    </row>
    <row r="12" s="414" customFormat="1" ht="30" customHeight="1" spans="1:2">
      <c r="A12" s="419" t="s">
        <v>190</v>
      </c>
      <c r="B12" s="403" t="s">
        <v>191</v>
      </c>
    </row>
    <row r="13" s="414" customFormat="1" ht="30" customHeight="1" spans="1:2">
      <c r="A13" s="419" t="s">
        <v>192</v>
      </c>
      <c r="B13" s="403" t="s">
        <v>193</v>
      </c>
    </row>
    <row r="14" s="414" customFormat="1" ht="30" customHeight="1" spans="1:2">
      <c r="A14" s="419" t="s">
        <v>194</v>
      </c>
      <c r="B14" s="403" t="s">
        <v>195</v>
      </c>
    </row>
    <row r="15" s="414" customFormat="1" ht="30" customHeight="1" spans="1:2">
      <c r="A15" s="419" t="s">
        <v>196</v>
      </c>
      <c r="B15" s="403" t="s">
        <v>197</v>
      </c>
    </row>
    <row r="16" s="414" customFormat="1" ht="30" customHeight="1" spans="1:2">
      <c r="A16" s="419" t="s">
        <v>198</v>
      </c>
      <c r="B16" s="403" t="s">
        <v>199</v>
      </c>
    </row>
    <row r="17" s="414" customFormat="1" ht="30" customHeight="1" spans="1:2">
      <c r="A17" s="419" t="s">
        <v>200</v>
      </c>
      <c r="B17" s="403" t="s">
        <v>201</v>
      </c>
    </row>
    <row r="18" s="414" customFormat="1" ht="30" customHeight="1" spans="1:2">
      <c r="A18" s="419" t="s">
        <v>202</v>
      </c>
      <c r="B18" s="403" t="s">
        <v>203</v>
      </c>
    </row>
    <row r="19" s="414" customFormat="1" ht="30" customHeight="1" spans="1:3">
      <c r="A19" s="419" t="s">
        <v>204</v>
      </c>
      <c r="B19" s="403" t="s">
        <v>205</v>
      </c>
      <c r="C19" s="421"/>
    </row>
    <row r="20" s="414" customFormat="1" ht="30" customHeight="1" spans="1:2">
      <c r="A20" s="419" t="s">
        <v>206</v>
      </c>
      <c r="B20" s="403" t="s">
        <v>207</v>
      </c>
    </row>
    <row r="21" s="413" customFormat="1" ht="30" customHeight="1" spans="1:2">
      <c r="A21" s="417" t="s">
        <v>208</v>
      </c>
      <c r="B21" s="408" t="s">
        <v>209</v>
      </c>
    </row>
    <row r="22" s="413" customFormat="1" ht="60" customHeight="1" spans="1:2">
      <c r="A22" s="419" t="s">
        <v>172</v>
      </c>
      <c r="B22" s="403" t="s">
        <v>210</v>
      </c>
    </row>
    <row r="23" s="413" customFormat="1" ht="71.25" spans="1:3">
      <c r="A23" s="419" t="s">
        <v>174</v>
      </c>
      <c r="B23" s="403" t="s">
        <v>211</v>
      </c>
      <c r="C23" s="422"/>
    </row>
    <row r="24" s="414" customFormat="1" ht="60" customHeight="1" spans="1:2">
      <c r="A24" s="419" t="s">
        <v>176</v>
      </c>
      <c r="B24" s="403" t="s">
        <v>212</v>
      </c>
    </row>
    <row r="25" s="414" customFormat="1" ht="30" customHeight="1" spans="1:2">
      <c r="A25" s="419" t="s">
        <v>178</v>
      </c>
      <c r="B25" s="403" t="s">
        <v>213</v>
      </c>
    </row>
    <row r="26" s="414" customFormat="1" ht="45" customHeight="1" spans="1:2">
      <c r="A26" s="419" t="s">
        <v>180</v>
      </c>
      <c r="B26" s="403" t="s">
        <v>214</v>
      </c>
    </row>
    <row r="27" s="414" customFormat="1" ht="45" customHeight="1" spans="1:2">
      <c r="A27" s="419" t="s">
        <v>182</v>
      </c>
      <c r="B27" s="403" t="s">
        <v>215</v>
      </c>
    </row>
    <row r="28" s="413" customFormat="1" ht="28.5" spans="1:3">
      <c r="A28" s="419" t="s">
        <v>216</v>
      </c>
      <c r="B28" s="403" t="s">
        <v>217</v>
      </c>
      <c r="C28" s="422"/>
    </row>
    <row r="29" s="413" customFormat="1" ht="99.75" spans="1:3">
      <c r="A29" s="419" t="s">
        <v>218</v>
      </c>
      <c r="B29" s="403" t="s">
        <v>219</v>
      </c>
      <c r="C29" s="422"/>
    </row>
    <row r="30" s="413" customFormat="1" ht="99.75" spans="1:3">
      <c r="A30" s="419" t="s">
        <v>220</v>
      </c>
      <c r="B30" s="403" t="s">
        <v>221</v>
      </c>
      <c r="C30" s="422"/>
    </row>
    <row r="31" s="413" customFormat="1" ht="85.5" spans="1:3">
      <c r="A31" s="419" t="s">
        <v>184</v>
      </c>
      <c r="B31" s="403" t="s">
        <v>222</v>
      </c>
      <c r="C31" s="422"/>
    </row>
    <row r="32" s="413" customFormat="1" ht="60" customHeight="1" spans="1:3">
      <c r="A32" s="419" t="s">
        <v>186</v>
      </c>
      <c r="B32" s="403" t="s">
        <v>223</v>
      </c>
      <c r="C32" s="423" t="s">
        <v>224</v>
      </c>
    </row>
    <row r="33" s="413" customFormat="1" ht="75" customHeight="1" spans="1:2">
      <c r="A33" s="419" t="s">
        <v>225</v>
      </c>
      <c r="B33" s="403" t="s">
        <v>226</v>
      </c>
    </row>
    <row r="34" s="413" customFormat="1" ht="30" customHeight="1" spans="1:2">
      <c r="A34" s="419" t="s">
        <v>218</v>
      </c>
      <c r="B34" s="403" t="s">
        <v>227</v>
      </c>
    </row>
    <row r="35" s="413" customFormat="1" ht="30" customHeight="1" spans="1:2">
      <c r="A35" s="419" t="s">
        <v>220</v>
      </c>
      <c r="B35" s="403" t="s">
        <v>228</v>
      </c>
    </row>
    <row r="36" s="413" customFormat="1" ht="30" customHeight="1" spans="1:2">
      <c r="A36" s="419" t="s">
        <v>229</v>
      </c>
      <c r="B36" s="403" t="s">
        <v>230</v>
      </c>
    </row>
    <row r="37" s="413" customFormat="1" ht="30" customHeight="1" spans="1:2">
      <c r="A37" s="419" t="s">
        <v>231</v>
      </c>
      <c r="B37" s="403" t="s">
        <v>232</v>
      </c>
    </row>
    <row r="38" s="413" customFormat="1" ht="30" customHeight="1" spans="1:2">
      <c r="A38" s="419" t="s">
        <v>233</v>
      </c>
      <c r="B38" s="403" t="s">
        <v>234</v>
      </c>
    </row>
    <row r="39" s="413" customFormat="1" ht="45" customHeight="1" spans="1:2">
      <c r="A39" s="419" t="s">
        <v>235</v>
      </c>
      <c r="B39" s="403" t="s">
        <v>236</v>
      </c>
    </row>
    <row r="40" s="413" customFormat="1" ht="30" customHeight="1" spans="1:2">
      <c r="A40" s="419" t="s">
        <v>237</v>
      </c>
      <c r="B40" s="403" t="s">
        <v>238</v>
      </c>
    </row>
    <row r="41" s="413" customFormat="1" ht="30" customHeight="1" spans="1:2">
      <c r="A41" s="419" t="s">
        <v>239</v>
      </c>
      <c r="B41" s="403" t="s">
        <v>240</v>
      </c>
    </row>
    <row r="42" s="413" customFormat="1" ht="30" customHeight="1" spans="1:2">
      <c r="A42" s="419" t="s">
        <v>241</v>
      </c>
      <c r="B42" s="403" t="s">
        <v>242</v>
      </c>
    </row>
    <row r="43" s="413" customFormat="1" ht="30" customHeight="1" spans="1:2">
      <c r="A43" s="419" t="s">
        <v>243</v>
      </c>
      <c r="B43" s="403" t="s">
        <v>244</v>
      </c>
    </row>
    <row r="44" s="413" customFormat="1" ht="42.75" spans="1:2">
      <c r="A44" s="419" t="s">
        <v>245</v>
      </c>
      <c r="B44" s="407" t="s">
        <v>246</v>
      </c>
    </row>
    <row r="45" s="413" customFormat="1" ht="30" customHeight="1" spans="1:3">
      <c r="A45" s="419" t="s">
        <v>247</v>
      </c>
      <c r="B45" s="529" t="s">
        <v>248</v>
      </c>
      <c r="C45" s="413" t="s">
        <v>249</v>
      </c>
    </row>
    <row r="46" s="413" customFormat="1" ht="114" spans="1:3">
      <c r="A46" s="419" t="s">
        <v>250</v>
      </c>
      <c r="B46" s="407" t="s">
        <v>251</v>
      </c>
      <c r="C46" s="413" t="s">
        <v>252</v>
      </c>
    </row>
    <row r="47" s="413" customFormat="1" ht="28.5" spans="1:3">
      <c r="A47" s="419" t="s">
        <v>253</v>
      </c>
      <c r="B47" s="407" t="s">
        <v>254</v>
      </c>
      <c r="C47" s="413" t="s">
        <v>252</v>
      </c>
    </row>
    <row r="48" s="413" customFormat="1" ht="30" customHeight="1" spans="1:3">
      <c r="A48" s="419" t="s">
        <v>255</v>
      </c>
      <c r="B48" s="407" t="s">
        <v>256</v>
      </c>
      <c r="C48" s="413" t="s">
        <v>252</v>
      </c>
    </row>
    <row r="49" s="413" customFormat="1" ht="30" customHeight="1" spans="1:3">
      <c r="A49" s="419" t="s">
        <v>257</v>
      </c>
      <c r="B49" s="407" t="s">
        <v>258</v>
      </c>
      <c r="C49" s="413" t="s">
        <v>252</v>
      </c>
    </row>
    <row r="50" s="413" customFormat="1" ht="30" customHeight="1" spans="1:3">
      <c r="A50" s="419" t="s">
        <v>259</v>
      </c>
      <c r="B50" s="407" t="s">
        <v>260</v>
      </c>
      <c r="C50" s="413" t="s">
        <v>252</v>
      </c>
    </row>
    <row r="51" s="413" customFormat="1" ht="30" customHeight="1" spans="1:3">
      <c r="A51" s="419" t="s">
        <v>261</v>
      </c>
      <c r="B51" s="407" t="s">
        <v>262</v>
      </c>
      <c r="C51" s="413" t="s">
        <v>252</v>
      </c>
    </row>
    <row r="52" s="413" customFormat="1" ht="30" customHeight="1" spans="1:3">
      <c r="A52" s="419" t="s">
        <v>263</v>
      </c>
      <c r="B52" s="407" t="s">
        <v>264</v>
      </c>
      <c r="C52" s="413" t="s">
        <v>252</v>
      </c>
    </row>
    <row r="53" s="413" customFormat="1" ht="30" customHeight="1" spans="1:3">
      <c r="A53" s="419" t="s">
        <v>265</v>
      </c>
      <c r="B53" s="407" t="s">
        <v>266</v>
      </c>
      <c r="C53" s="413" t="s">
        <v>252</v>
      </c>
    </row>
    <row r="54" s="413" customFormat="1" ht="30" customHeight="1" spans="1:3">
      <c r="A54" s="419" t="s">
        <v>267</v>
      </c>
      <c r="B54" s="407" t="s">
        <v>268</v>
      </c>
      <c r="C54" s="413" t="s">
        <v>252</v>
      </c>
    </row>
    <row r="55" s="413" customFormat="1" ht="30" customHeight="1" spans="1:2">
      <c r="A55" s="419" t="s">
        <v>188</v>
      </c>
      <c r="B55" s="403" t="s">
        <v>269</v>
      </c>
    </row>
    <row r="56" s="413" customFormat="1" ht="30" customHeight="1" spans="1:2">
      <c r="A56" s="419" t="s">
        <v>225</v>
      </c>
      <c r="B56" s="403" t="s">
        <v>270</v>
      </c>
    </row>
    <row r="57" s="413" customFormat="1" ht="30" customHeight="1" spans="1:2">
      <c r="A57" s="419" t="s">
        <v>271</v>
      </c>
      <c r="B57" s="403" t="s">
        <v>272</v>
      </c>
    </row>
    <row r="58" s="413" customFormat="1" ht="30" customHeight="1" spans="1:2">
      <c r="A58" s="419" t="s">
        <v>273</v>
      </c>
      <c r="B58" s="403" t="s">
        <v>274</v>
      </c>
    </row>
    <row r="59" s="413" customFormat="1" ht="45" customHeight="1" spans="1:2">
      <c r="A59" s="419" t="s">
        <v>275</v>
      </c>
      <c r="B59" s="403" t="s">
        <v>276</v>
      </c>
    </row>
    <row r="60" s="396" customFormat="1" ht="63" customHeight="1" spans="1:2">
      <c r="A60" s="415"/>
      <c r="B60" s="424" t="s">
        <v>277</v>
      </c>
    </row>
  </sheetData>
  <mergeCells count="1">
    <mergeCell ref="A1:B1"/>
  </mergeCells>
  <pageMargins left="0.75" right="0.75" top="1" bottom="1" header="0.5" footer="0.5"/>
  <pageSetup paperSize="9" scale="90" orientation="landscape"/>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53"/>
  <sheetViews>
    <sheetView view="pageBreakPreview" zoomScale="85" zoomScaleNormal="100" workbookViewId="0">
      <selection activeCell="B10" sqref="B10"/>
    </sheetView>
  </sheetViews>
  <sheetFormatPr defaultColWidth="9" defaultRowHeight="30.75" customHeight="1"/>
  <cols>
    <col min="1" max="1" width="5.63333333333333" style="396" customWidth="1"/>
    <col min="2" max="2" width="130.633333333333" style="396" customWidth="1"/>
    <col min="3" max="3" width="23.8833333333333" style="396" customWidth="1"/>
    <col min="4" max="4" width="5.5" style="396" customWidth="1"/>
    <col min="5" max="16384" width="9" style="396"/>
  </cols>
  <sheetData>
    <row r="1" s="393" customFormat="1" ht="40" customHeight="1" spans="1:2">
      <c r="A1" s="397" t="s">
        <v>169</v>
      </c>
      <c r="B1" s="398"/>
    </row>
    <row r="2" s="394" customFormat="1" ht="30" customHeight="1" spans="1:2">
      <c r="A2" s="399" t="s">
        <v>170</v>
      </c>
      <c r="B2" s="400" t="s">
        <v>171</v>
      </c>
    </row>
    <row r="3" s="394" customFormat="1" ht="30" customHeight="1" spans="1:2">
      <c r="A3" s="401" t="s">
        <v>172</v>
      </c>
      <c r="B3" s="402" t="s">
        <v>278</v>
      </c>
    </row>
    <row r="4" s="393" customFormat="1" ht="60" customHeight="1" spans="1:2">
      <c r="A4" s="401" t="s">
        <v>174</v>
      </c>
      <c r="B4" s="403" t="s">
        <v>279</v>
      </c>
    </row>
    <row r="5" s="394" customFormat="1" ht="30" customHeight="1" spans="1:2">
      <c r="A5" s="401" t="s">
        <v>176</v>
      </c>
      <c r="B5" s="403" t="s">
        <v>177</v>
      </c>
    </row>
    <row r="6" s="394" customFormat="1" ht="25" customHeight="1" spans="1:2">
      <c r="A6" s="401" t="s">
        <v>178</v>
      </c>
      <c r="B6" s="403" t="s">
        <v>280</v>
      </c>
    </row>
    <row r="7" s="394" customFormat="1" ht="30" customHeight="1" spans="1:2">
      <c r="A7" s="401">
        <v>4.1</v>
      </c>
      <c r="B7" s="403" t="s">
        <v>281</v>
      </c>
    </row>
    <row r="8" s="393" customFormat="1" ht="75" customHeight="1" spans="1:2">
      <c r="A8" s="401">
        <v>4.2</v>
      </c>
      <c r="B8" s="403" t="s">
        <v>282</v>
      </c>
    </row>
    <row r="9" s="394" customFormat="1" ht="25" customHeight="1" spans="1:2">
      <c r="A9" s="401" t="s">
        <v>180</v>
      </c>
      <c r="B9" s="403" t="s">
        <v>283</v>
      </c>
    </row>
    <row r="10" s="394" customFormat="1" ht="30" customHeight="1" spans="1:2">
      <c r="A10" s="401">
        <v>5.1</v>
      </c>
      <c r="B10" s="403" t="s">
        <v>284</v>
      </c>
    </row>
    <row r="11" s="394" customFormat="1" ht="60" customHeight="1" spans="1:2">
      <c r="A11" s="401">
        <v>5.2</v>
      </c>
      <c r="B11" s="403" t="s">
        <v>285</v>
      </c>
    </row>
    <row r="12" s="394" customFormat="1" ht="30" customHeight="1" spans="1:17">
      <c r="A12" s="401">
        <v>5.3</v>
      </c>
      <c r="B12" s="403" t="s">
        <v>286</v>
      </c>
      <c r="Q12" s="394" t="s">
        <v>287</v>
      </c>
    </row>
    <row r="13" s="394" customFormat="1" ht="25" customHeight="1" spans="1:2">
      <c r="A13" s="401">
        <v>5.4</v>
      </c>
      <c r="B13" s="403" t="s">
        <v>288</v>
      </c>
    </row>
    <row r="14" s="394" customFormat="1" ht="25" customHeight="1" spans="1:2">
      <c r="A14" s="401" t="s">
        <v>182</v>
      </c>
      <c r="B14" s="403" t="s">
        <v>289</v>
      </c>
    </row>
    <row r="15" s="395" customFormat="1" ht="30" customHeight="1" spans="1:2">
      <c r="A15" s="404" t="s">
        <v>184</v>
      </c>
      <c r="B15" s="405" t="s">
        <v>290</v>
      </c>
    </row>
    <row r="16" s="395" customFormat="1" ht="30" customHeight="1" spans="1:2">
      <c r="A16" s="404" t="s">
        <v>186</v>
      </c>
      <c r="B16" s="405" t="s">
        <v>291</v>
      </c>
    </row>
    <row r="17" s="395" customFormat="1" ht="30" customHeight="1" spans="1:2">
      <c r="A17" s="401" t="s">
        <v>188</v>
      </c>
      <c r="B17" s="405" t="s">
        <v>292</v>
      </c>
    </row>
    <row r="18" s="394" customFormat="1" ht="25" customHeight="1" spans="1:2">
      <c r="A18" s="401" t="s">
        <v>190</v>
      </c>
      <c r="B18" s="403" t="s">
        <v>293</v>
      </c>
    </row>
    <row r="19" s="394" customFormat="1" ht="25" customHeight="1" spans="1:2">
      <c r="A19" s="401">
        <v>10.1</v>
      </c>
      <c r="B19" s="403" t="s">
        <v>187</v>
      </c>
    </row>
    <row r="20" s="394" customFormat="1" ht="30" customHeight="1" spans="1:2">
      <c r="A20" s="401">
        <v>10.2</v>
      </c>
      <c r="B20" s="403" t="s">
        <v>294</v>
      </c>
    </row>
    <row r="21" s="394" customFormat="1" ht="45" customHeight="1" spans="1:3">
      <c r="A21" s="401">
        <v>10.3</v>
      </c>
      <c r="B21" s="403" t="s">
        <v>295</v>
      </c>
      <c r="C21" s="406"/>
    </row>
    <row r="22" s="394" customFormat="1" ht="30" customHeight="1" spans="1:2">
      <c r="A22" s="401">
        <v>10.4</v>
      </c>
      <c r="B22" s="403" t="s">
        <v>296</v>
      </c>
    </row>
    <row r="23" s="394" customFormat="1" ht="30" customHeight="1" spans="1:2">
      <c r="A23" s="401">
        <v>10.5</v>
      </c>
      <c r="B23" s="403" t="s">
        <v>297</v>
      </c>
    </row>
    <row r="24" s="394" customFormat="1" ht="30" customHeight="1" spans="1:2">
      <c r="A24" s="401">
        <v>10.6</v>
      </c>
      <c r="B24" s="403" t="s">
        <v>201</v>
      </c>
    </row>
    <row r="25" s="394" customFormat="1" ht="30" customHeight="1" spans="1:2">
      <c r="A25" s="401">
        <v>10.7</v>
      </c>
      <c r="B25" s="403" t="s">
        <v>203</v>
      </c>
    </row>
    <row r="26" s="394" customFormat="1" ht="30" customHeight="1" spans="1:2">
      <c r="A26" s="401">
        <v>10.8</v>
      </c>
      <c r="B26" s="403" t="s">
        <v>298</v>
      </c>
    </row>
    <row r="27" s="393" customFormat="1" ht="51" customHeight="1" spans="1:2">
      <c r="A27" s="401">
        <v>10.9</v>
      </c>
      <c r="B27" s="407" t="s">
        <v>299</v>
      </c>
    </row>
    <row r="28" s="393" customFormat="1" ht="30" customHeight="1" spans="1:2">
      <c r="A28" s="399" t="s">
        <v>208</v>
      </c>
      <c r="B28" s="408" t="s">
        <v>209</v>
      </c>
    </row>
    <row r="29" s="393" customFormat="1" ht="75" customHeight="1" spans="1:2">
      <c r="A29" s="401" t="s">
        <v>172</v>
      </c>
      <c r="B29" s="403" t="s">
        <v>300</v>
      </c>
    </row>
    <row r="30" s="393" customFormat="1" ht="144" customHeight="1" spans="1:3">
      <c r="A30" s="401" t="s">
        <v>174</v>
      </c>
      <c r="B30" s="403" t="s">
        <v>301</v>
      </c>
      <c r="C30" s="409"/>
    </row>
    <row r="31" s="394" customFormat="1" ht="30" customHeight="1" spans="1:2">
      <c r="A31" s="401" t="s">
        <v>176</v>
      </c>
      <c r="B31" s="403" t="s">
        <v>302</v>
      </c>
    </row>
    <row r="32" s="394" customFormat="1" ht="30" customHeight="1" spans="1:2">
      <c r="A32" s="401">
        <v>3.1</v>
      </c>
      <c r="B32" s="403" t="s">
        <v>303</v>
      </c>
    </row>
    <row r="33" s="393" customFormat="1" ht="105" customHeight="1" spans="1:3">
      <c r="A33" s="401">
        <v>3.2</v>
      </c>
      <c r="B33" s="403" t="s">
        <v>304</v>
      </c>
      <c r="C33" s="409"/>
    </row>
    <row r="34" s="393" customFormat="1" ht="100" customHeight="1" spans="1:3">
      <c r="A34" s="401">
        <v>3.3</v>
      </c>
      <c r="B34" s="403" t="s">
        <v>305</v>
      </c>
      <c r="C34" s="409"/>
    </row>
    <row r="35" s="393" customFormat="1" ht="60" customHeight="1" spans="1:3">
      <c r="A35" s="401" t="s">
        <v>178</v>
      </c>
      <c r="B35" s="403" t="s">
        <v>306</v>
      </c>
      <c r="C35" s="410"/>
    </row>
    <row r="36" s="393" customFormat="1" ht="25" customHeight="1" spans="1:2">
      <c r="A36" s="401" t="s">
        <v>180</v>
      </c>
      <c r="B36" s="403" t="s">
        <v>307</v>
      </c>
    </row>
    <row r="37" s="393" customFormat="1" ht="30" customHeight="1" spans="1:2">
      <c r="A37" s="401">
        <v>5.1</v>
      </c>
      <c r="B37" s="403" t="s">
        <v>308</v>
      </c>
    </row>
    <row r="38" s="393" customFormat="1" ht="30" customHeight="1" spans="1:2">
      <c r="A38" s="401">
        <v>5.2</v>
      </c>
      <c r="B38" s="403" t="s">
        <v>230</v>
      </c>
    </row>
    <row r="39" s="393" customFormat="1" ht="30" customHeight="1" spans="1:2">
      <c r="A39" s="401">
        <v>5.3</v>
      </c>
      <c r="B39" s="403" t="s">
        <v>227</v>
      </c>
    </row>
    <row r="40" s="393" customFormat="1" ht="45" customHeight="1" spans="1:2">
      <c r="A40" s="401">
        <v>5.4</v>
      </c>
      <c r="B40" s="403" t="s">
        <v>236</v>
      </c>
    </row>
    <row r="41" s="393" customFormat="1" ht="25" customHeight="1" spans="1:2">
      <c r="A41" s="401">
        <v>5.5</v>
      </c>
      <c r="B41" s="403" t="s">
        <v>238</v>
      </c>
    </row>
    <row r="42" s="393" customFormat="1" ht="25" customHeight="1" spans="1:2">
      <c r="A42" s="401">
        <v>5.6</v>
      </c>
      <c r="B42" s="403" t="s">
        <v>309</v>
      </c>
    </row>
    <row r="43" s="393" customFormat="1" ht="30" customHeight="1" spans="1:2">
      <c r="A43" s="401">
        <v>5.7</v>
      </c>
      <c r="B43" s="403" t="s">
        <v>234</v>
      </c>
    </row>
    <row r="44" s="393" customFormat="1" ht="34" customHeight="1" spans="1:2">
      <c r="A44" s="401">
        <v>5.8</v>
      </c>
      <c r="B44" s="403" t="s">
        <v>240</v>
      </c>
    </row>
    <row r="45" s="393" customFormat="1" ht="51" customHeight="1" spans="1:3">
      <c r="A45" s="401">
        <v>5.9</v>
      </c>
      <c r="B45" s="403" t="s">
        <v>310</v>
      </c>
      <c r="C45" s="409"/>
    </row>
    <row r="46" s="393" customFormat="1" ht="37" customHeight="1" spans="1:2">
      <c r="A46" s="411" t="s">
        <v>311</v>
      </c>
      <c r="B46" s="403" t="s">
        <v>312</v>
      </c>
    </row>
    <row r="47" s="393" customFormat="1" ht="59" customHeight="1" spans="1:2">
      <c r="A47" s="411" t="s">
        <v>313</v>
      </c>
      <c r="B47" s="403" t="s">
        <v>314</v>
      </c>
    </row>
    <row r="48" s="393" customFormat="1" ht="25" customHeight="1" spans="1:2">
      <c r="A48" s="401" t="s">
        <v>182</v>
      </c>
      <c r="B48" s="403" t="s">
        <v>293</v>
      </c>
    </row>
    <row r="49" s="393" customFormat="1" ht="25" customHeight="1" spans="1:2">
      <c r="A49" s="401">
        <v>6.1</v>
      </c>
      <c r="B49" s="403" t="s">
        <v>270</v>
      </c>
    </row>
    <row r="50" s="393" customFormat="1" ht="30" customHeight="1" spans="1:2">
      <c r="A50" s="401">
        <v>6.2</v>
      </c>
      <c r="B50" s="403" t="s">
        <v>272</v>
      </c>
    </row>
    <row r="51" s="393" customFormat="1" ht="30" customHeight="1" spans="1:2">
      <c r="A51" s="401">
        <v>6.3</v>
      </c>
      <c r="B51" s="403" t="s">
        <v>274</v>
      </c>
    </row>
    <row r="52" s="393" customFormat="1" ht="53" customHeight="1" spans="1:2">
      <c r="A52" s="401">
        <v>6.4</v>
      </c>
      <c r="B52" s="403" t="s">
        <v>276</v>
      </c>
    </row>
    <row r="53" s="396" customFormat="1" ht="63" customHeight="1" spans="2:2">
      <c r="B53" s="412" t="s">
        <v>315</v>
      </c>
    </row>
  </sheetData>
  <mergeCells count="1">
    <mergeCell ref="A1:B1"/>
  </mergeCells>
  <printOptions horizontalCentered="1"/>
  <pageMargins left="0.590277777777778" right="0.590277777777778" top="0.786805555555556" bottom="0.590277777777778" header="0.5" footer="0.393055555555556"/>
  <pageSetup paperSize="9" orientation="landscape" horizontalDpi="600"/>
  <headerFooter>
    <oddFooter>&amp;C&amp;P</oddFooter>
  </headerFooter>
  <rowBreaks count="3" manualBreakCount="3">
    <brk id="13" max="1" man="1"/>
    <brk id="27" max="1" man="1"/>
    <brk id="44" max="1"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R8"/>
  <sheetViews>
    <sheetView view="pageBreakPreview" zoomScaleNormal="100" workbookViewId="0">
      <selection activeCell="B16" sqref="B16"/>
    </sheetView>
  </sheetViews>
  <sheetFormatPr defaultColWidth="9" defaultRowHeight="13.5" outlineLevelRow="7"/>
  <cols>
    <col min="1" max="1" width="5.63333333333333" style="386" customWidth="1"/>
    <col min="2" max="2" width="130.633333333333" style="386" customWidth="1"/>
    <col min="3" max="3" width="27.2583333333333" style="386" customWidth="1"/>
    <col min="4" max="251" width="10" style="386"/>
    <col min="252" max="16384" width="9" style="388"/>
  </cols>
  <sheetData>
    <row r="1" s="386" customFormat="1" ht="30" customHeight="1" spans="1:2">
      <c r="A1" s="389" t="s">
        <v>316</v>
      </c>
      <c r="B1" s="389"/>
    </row>
    <row r="2" s="387" customFormat="1" ht="45" customHeight="1" spans="1:2">
      <c r="A2" s="390">
        <v>1</v>
      </c>
      <c r="B2" s="391" t="s">
        <v>317</v>
      </c>
    </row>
    <row r="3" s="387" customFormat="1" ht="250" customHeight="1" spans="1:2">
      <c r="A3" s="390">
        <v>2</v>
      </c>
      <c r="B3" s="391" t="s">
        <v>318</v>
      </c>
    </row>
    <row r="4" s="387" customFormat="1" ht="32" customHeight="1" spans="1:2">
      <c r="A4" s="390">
        <v>3</v>
      </c>
      <c r="B4" s="391" t="s">
        <v>319</v>
      </c>
    </row>
    <row r="5" s="387" customFormat="1" ht="30" customHeight="1" spans="1:2">
      <c r="A5" s="390">
        <v>4</v>
      </c>
      <c r="B5" s="391" t="s">
        <v>320</v>
      </c>
    </row>
    <row r="6" s="387" customFormat="1" ht="30" customHeight="1" spans="1:2">
      <c r="A6" s="390">
        <v>5</v>
      </c>
      <c r="B6" s="391" t="s">
        <v>321</v>
      </c>
    </row>
    <row r="7" s="387" customFormat="1" ht="30" customHeight="1" spans="1:2">
      <c r="A7" s="390">
        <v>6</v>
      </c>
      <c r="B7" s="391" t="s">
        <v>322</v>
      </c>
    </row>
    <row r="8" ht="47" customHeight="1" spans="2:252">
      <c r="B8" s="392" t="s">
        <v>323</v>
      </c>
      <c r="IR8" s="386"/>
    </row>
  </sheetData>
  <mergeCells count="1">
    <mergeCell ref="A1:B1"/>
  </mergeCells>
  <printOptions horizontalCentered="1"/>
  <pageMargins left="0.590277777777778" right="0.590277777777778" top="0.590277777777778" bottom="0.590277777777778" header="0.5" footer="0.393055555555556"/>
  <pageSetup paperSize="9" orientation="landscape" horizontalDpi="600"/>
  <headerFooter>
    <oddFooter>&amp;C&amp;P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P21"/>
  <sheetViews>
    <sheetView view="pageBreakPreview" zoomScale="110" zoomScaleNormal="100" workbookViewId="0">
      <pane ySplit="3" topLeftCell="A4" activePane="bottomLeft" state="frozen"/>
      <selection/>
      <selection pane="bottomLeft" activeCell="D25" sqref="D25"/>
    </sheetView>
  </sheetViews>
  <sheetFormatPr defaultColWidth="9" defaultRowHeight="25.5" customHeight="1"/>
  <cols>
    <col min="1" max="1" width="4.63333333333333" style="335" customWidth="1"/>
    <col min="2" max="2" width="11.6333333333333" style="335" customWidth="1"/>
    <col min="3" max="3" width="15.4416666666667" style="357" customWidth="1"/>
    <col min="4" max="4" width="16.225" style="357" customWidth="1"/>
    <col min="5" max="5" width="16.4416666666667" style="357" customWidth="1"/>
    <col min="6" max="6" width="15.8916666666667" style="357" customWidth="1"/>
    <col min="7" max="7" width="14.5583333333333" style="357" customWidth="1"/>
    <col min="8" max="8" width="17.4416666666667" style="357" customWidth="1"/>
    <col min="9" max="9" width="15.5666666666667" style="357" customWidth="1"/>
    <col min="10" max="10" width="15.1083333333333" style="357" customWidth="1"/>
    <col min="11" max="11" width="13.4416666666667" style="357" customWidth="1"/>
    <col min="12" max="12" width="17.1333333333333" style="358" customWidth="1"/>
    <col min="13" max="13" width="12.625" style="335"/>
    <col min="14" max="14" width="18.6333333333333" style="335" customWidth="1"/>
    <col min="15" max="15" width="16" style="335"/>
    <col min="16" max="16" width="12.95" style="335" customWidth="1"/>
    <col min="17" max="17" width="11.5" style="335"/>
    <col min="18" max="18" width="13.75" style="335"/>
    <col min="19" max="19" width="9" style="335"/>
    <col min="20" max="20" width="13.1333333333333" style="335"/>
    <col min="21" max="16384" width="9" style="335"/>
  </cols>
  <sheetData>
    <row r="1" ht="25" customHeight="1" spans="1:12">
      <c r="A1" s="359" t="s">
        <v>324</v>
      </c>
      <c r="B1" s="359"/>
      <c r="C1" s="359"/>
      <c r="D1" s="359"/>
      <c r="E1" s="359"/>
      <c r="F1" s="359"/>
      <c r="G1" s="359"/>
      <c r="H1" s="359"/>
      <c r="I1" s="359"/>
      <c r="J1" s="359"/>
      <c r="K1" s="359"/>
      <c r="L1" s="359"/>
    </row>
    <row r="2" ht="25" customHeight="1" spans="1:8">
      <c r="A2" s="360" t="s">
        <v>325</v>
      </c>
      <c r="B2" s="360"/>
      <c r="C2" s="360"/>
      <c r="D2" s="360"/>
      <c r="E2" s="360"/>
      <c r="F2" s="360"/>
      <c r="G2" s="360"/>
      <c r="H2" s="360"/>
    </row>
    <row r="3" s="355" customFormat="1" ht="21" customHeight="1" spans="1:12">
      <c r="A3" s="361" t="s">
        <v>39</v>
      </c>
      <c r="B3" s="361" t="s">
        <v>326</v>
      </c>
      <c r="C3" s="362" t="s">
        <v>327</v>
      </c>
      <c r="D3" s="362" t="s">
        <v>6</v>
      </c>
      <c r="E3" s="362" t="s">
        <v>328</v>
      </c>
      <c r="F3" s="362" t="s">
        <v>329</v>
      </c>
      <c r="G3" s="362" t="s">
        <v>330</v>
      </c>
      <c r="H3" s="362" t="s">
        <v>151</v>
      </c>
      <c r="I3" s="375" t="s">
        <v>331</v>
      </c>
      <c r="J3" s="375"/>
      <c r="K3" s="375"/>
      <c r="L3" s="376" t="s">
        <v>332</v>
      </c>
    </row>
    <row r="4" s="355" customFormat="1" ht="30" customHeight="1" spans="1:12">
      <c r="A4" s="361"/>
      <c r="B4" s="361"/>
      <c r="C4" s="362"/>
      <c r="D4" s="362"/>
      <c r="E4" s="362"/>
      <c r="F4" s="362"/>
      <c r="G4" s="362"/>
      <c r="H4" s="362"/>
      <c r="I4" s="375" t="s">
        <v>333</v>
      </c>
      <c r="J4" s="375" t="s">
        <v>334</v>
      </c>
      <c r="K4" s="375" t="s">
        <v>335</v>
      </c>
      <c r="L4" s="376"/>
    </row>
    <row r="5" s="356" customFormat="1" ht="25" customHeight="1" spans="1:15">
      <c r="A5" s="363">
        <v>1</v>
      </c>
      <c r="B5" s="364" t="s">
        <v>60</v>
      </c>
      <c r="C5" s="365"/>
      <c r="D5" s="365"/>
      <c r="E5" s="365"/>
      <c r="F5" s="365"/>
      <c r="G5" s="366"/>
      <c r="H5" s="163"/>
      <c r="I5" s="377"/>
      <c r="J5" s="377">
        <v>4278534.0985</v>
      </c>
      <c r="K5" s="377">
        <f>'05土建汇总表'!E11*1.09</f>
        <v>1000000</v>
      </c>
      <c r="L5" s="378"/>
      <c r="N5" s="379"/>
      <c r="O5" s="349"/>
    </row>
    <row r="6" s="356" customFormat="1" ht="25" customHeight="1" spans="1:15">
      <c r="A6" s="363">
        <v>2</v>
      </c>
      <c r="B6" s="364" t="s">
        <v>336</v>
      </c>
      <c r="C6" s="366"/>
      <c r="D6" s="366"/>
      <c r="E6" s="365"/>
      <c r="F6" s="365"/>
      <c r="G6" s="366"/>
      <c r="H6" s="163"/>
      <c r="I6" s="377"/>
      <c r="J6" s="377">
        <v>646766.004</v>
      </c>
      <c r="K6" s="377"/>
      <c r="L6" s="378"/>
      <c r="N6" s="379"/>
      <c r="O6" s="349"/>
    </row>
    <row r="7" s="356" customFormat="1" ht="25" customHeight="1" spans="1:16">
      <c r="A7" s="363">
        <v>3</v>
      </c>
      <c r="B7" s="364" t="s">
        <v>337</v>
      </c>
      <c r="C7" s="366"/>
      <c r="D7" s="365"/>
      <c r="E7" s="366"/>
      <c r="F7" s="366"/>
      <c r="G7" s="366"/>
      <c r="H7" s="163"/>
      <c r="I7" s="377"/>
      <c r="J7" s="377">
        <v>58448.4175</v>
      </c>
      <c r="K7" s="377"/>
      <c r="L7" s="378" t="s">
        <v>338</v>
      </c>
      <c r="N7" s="379"/>
      <c r="P7" s="349"/>
    </row>
    <row r="8" s="356" customFormat="1" ht="25" customHeight="1" spans="1:14">
      <c r="A8" s="363">
        <v>4</v>
      </c>
      <c r="B8" s="364" t="s">
        <v>88</v>
      </c>
      <c r="C8" s="366"/>
      <c r="D8" s="365"/>
      <c r="E8" s="365"/>
      <c r="F8" s="365"/>
      <c r="G8" s="365"/>
      <c r="H8" s="163"/>
      <c r="I8" s="377"/>
      <c r="J8" s="377">
        <v>659329.678</v>
      </c>
      <c r="K8" s="377"/>
      <c r="L8" s="378"/>
      <c r="N8" s="379"/>
    </row>
    <row r="9" s="356" customFormat="1" ht="25" customHeight="1" spans="1:14">
      <c r="A9" s="363">
        <v>5</v>
      </c>
      <c r="B9" s="364" t="s">
        <v>109</v>
      </c>
      <c r="C9" s="366"/>
      <c r="D9" s="365"/>
      <c r="E9" s="365"/>
      <c r="F9" s="365"/>
      <c r="G9" s="365"/>
      <c r="H9" s="163"/>
      <c r="I9" s="377"/>
      <c r="J9" s="377">
        <v>454080.4965</v>
      </c>
      <c r="K9" s="377"/>
      <c r="L9" s="378"/>
      <c r="N9" s="379"/>
    </row>
    <row r="10" s="356" customFormat="1" ht="25" customHeight="1" spans="1:15">
      <c r="A10" s="363">
        <v>6</v>
      </c>
      <c r="B10" s="364" t="s">
        <v>339</v>
      </c>
      <c r="C10" s="366"/>
      <c r="D10" s="365"/>
      <c r="E10" s="365"/>
      <c r="F10" s="365"/>
      <c r="G10" s="366"/>
      <c r="H10" s="163"/>
      <c r="I10" s="377"/>
      <c r="J10" s="377">
        <v>42475.544525</v>
      </c>
      <c r="K10" s="377"/>
      <c r="L10" s="378"/>
      <c r="M10" s="349"/>
      <c r="N10" s="379"/>
      <c r="O10" s="349"/>
    </row>
    <row r="11" s="356" customFormat="1" ht="25" customHeight="1" spans="1:15">
      <c r="A11" s="363">
        <v>7</v>
      </c>
      <c r="B11" s="364" t="s">
        <v>340</v>
      </c>
      <c r="C11" s="366"/>
      <c r="D11" s="366"/>
      <c r="E11" s="365"/>
      <c r="F11" s="365"/>
      <c r="G11" s="366"/>
      <c r="H11" s="163"/>
      <c r="I11" s="377"/>
      <c r="J11" s="377">
        <v>350274.7375</v>
      </c>
      <c r="K11" s="377"/>
      <c r="L11" s="380"/>
      <c r="M11" s="349"/>
      <c r="N11" s="379"/>
      <c r="O11" s="349"/>
    </row>
    <row r="12" s="356" customFormat="1" ht="25" customHeight="1" spans="1:15">
      <c r="A12" s="363">
        <v>8</v>
      </c>
      <c r="B12" s="364" t="s">
        <v>341</v>
      </c>
      <c r="C12" s="366"/>
      <c r="D12" s="366"/>
      <c r="E12" s="163"/>
      <c r="F12" s="365"/>
      <c r="G12" s="366"/>
      <c r="H12" s="163"/>
      <c r="I12" s="377"/>
      <c r="J12" s="377">
        <v>53442.288</v>
      </c>
      <c r="K12" s="377"/>
      <c r="L12" s="380"/>
      <c r="M12" s="349"/>
      <c r="N12" s="379"/>
      <c r="O12" s="349"/>
    </row>
    <row r="13" s="356" customFormat="1" ht="25" customHeight="1" spans="1:15">
      <c r="A13" s="363">
        <v>9</v>
      </c>
      <c r="B13" s="364" t="s">
        <v>342</v>
      </c>
      <c r="C13" s="366"/>
      <c r="D13" s="366"/>
      <c r="E13" s="366"/>
      <c r="F13" s="366"/>
      <c r="G13" s="365"/>
      <c r="H13" s="163"/>
      <c r="I13" s="377"/>
      <c r="J13" s="377">
        <v>302420.2735</v>
      </c>
      <c r="K13" s="377">
        <f>'15园建汇总表'!C11*1.09</f>
        <v>873831.8213</v>
      </c>
      <c r="L13" s="378" t="s">
        <v>343</v>
      </c>
      <c r="M13" s="349"/>
      <c r="N13" s="379"/>
      <c r="O13" s="349"/>
    </row>
    <row r="14" s="356" customFormat="1" ht="25" customHeight="1" spans="1:12">
      <c r="A14" s="363">
        <v>10</v>
      </c>
      <c r="B14" s="364" t="s">
        <v>344</v>
      </c>
      <c r="C14" s="366"/>
      <c r="D14" s="366"/>
      <c r="E14" s="366"/>
      <c r="F14" s="366"/>
      <c r="G14" s="366"/>
      <c r="H14" s="163"/>
      <c r="I14" s="381"/>
      <c r="J14" s="377"/>
      <c r="K14" s="377"/>
      <c r="L14" s="378"/>
    </row>
    <row r="15" ht="25" customHeight="1" spans="1:12">
      <c r="A15" s="363">
        <v>11</v>
      </c>
      <c r="B15" s="364" t="s">
        <v>345</v>
      </c>
      <c r="C15" s="366"/>
      <c r="D15" s="366"/>
      <c r="E15" s="366"/>
      <c r="F15" s="366"/>
      <c r="G15" s="366"/>
      <c r="H15" s="163"/>
      <c r="I15" s="381"/>
      <c r="J15" s="377"/>
      <c r="K15" s="377"/>
      <c r="L15" s="378"/>
    </row>
    <row r="16" ht="25" customHeight="1" spans="1:13">
      <c r="A16" s="367" t="s">
        <v>346</v>
      </c>
      <c r="B16" s="368"/>
      <c r="C16" s="163"/>
      <c r="D16" s="163"/>
      <c r="E16" s="163"/>
      <c r="F16" s="163"/>
      <c r="G16" s="163"/>
      <c r="H16" s="365"/>
      <c r="I16" s="377"/>
      <c r="J16" s="377">
        <f t="shared" ref="J16:M16" si="0">SUM(J5:J15)</f>
        <v>6845771.538025</v>
      </c>
      <c r="K16" s="377">
        <f t="shared" si="0"/>
        <v>1873831.8213</v>
      </c>
      <c r="L16" s="382"/>
      <c r="M16" s="377"/>
    </row>
    <row r="17" ht="26" customHeight="1" spans="1:16">
      <c r="A17" s="367" t="s">
        <v>347</v>
      </c>
      <c r="B17" s="368"/>
      <c r="C17" s="369"/>
      <c r="D17" s="369"/>
      <c r="E17" s="369"/>
      <c r="F17" s="369"/>
      <c r="G17" s="369"/>
      <c r="H17" s="370" t="s">
        <v>348</v>
      </c>
      <c r="I17" s="383"/>
      <c r="J17" s="383"/>
      <c r="K17" s="383"/>
      <c r="L17" s="384"/>
      <c r="M17" s="357"/>
      <c r="N17" s="357"/>
      <c r="O17" s="357"/>
      <c r="P17" s="358"/>
    </row>
    <row r="18" ht="22" customHeight="1" spans="1:16">
      <c r="A18" s="371" t="s">
        <v>349</v>
      </c>
      <c r="B18" s="372"/>
      <c r="C18" s="372"/>
      <c r="D18" s="372"/>
      <c r="E18" s="372"/>
      <c r="F18" s="372"/>
      <c r="G18" s="372"/>
      <c r="H18" s="372"/>
      <c r="I18" s="372"/>
      <c r="J18" s="372"/>
      <c r="K18" s="372"/>
      <c r="L18" s="372"/>
      <c r="M18" s="357"/>
      <c r="N18" s="357"/>
      <c r="O18" s="357"/>
      <c r="P18" s="358"/>
    </row>
    <row r="19" customHeight="1" spans="8:16">
      <c r="H19" s="373" t="s">
        <v>350</v>
      </c>
      <c r="I19" s="385" t="s">
        <v>351</v>
      </c>
      <c r="J19" s="385"/>
      <c r="K19" s="385"/>
      <c r="L19" s="385"/>
      <c r="M19" s="357"/>
      <c r="N19" s="357"/>
      <c r="O19" s="357"/>
      <c r="P19" s="358"/>
    </row>
    <row r="20" customHeight="1" spans="8:16">
      <c r="H20" s="373" t="s">
        <v>352</v>
      </c>
      <c r="I20" s="385"/>
      <c r="J20" s="385"/>
      <c r="K20" s="385"/>
      <c r="L20" s="385"/>
      <c r="M20" s="357"/>
      <c r="N20" s="357"/>
      <c r="O20" s="357"/>
      <c r="P20" s="358"/>
    </row>
    <row r="21" customHeight="1" spans="8:16">
      <c r="H21" s="374"/>
      <c r="L21" s="357"/>
      <c r="M21" s="357"/>
      <c r="N21" s="357"/>
      <c r="O21" s="357"/>
      <c r="P21" s="358"/>
    </row>
  </sheetData>
  <mergeCells count="20">
    <mergeCell ref="A1:L1"/>
    <mergeCell ref="A2:H2"/>
    <mergeCell ref="I3:K3"/>
    <mergeCell ref="A16:B16"/>
    <mergeCell ref="A17:B17"/>
    <mergeCell ref="C17:G17"/>
    <mergeCell ref="H17:I17"/>
    <mergeCell ref="J17:L17"/>
    <mergeCell ref="A18:L18"/>
    <mergeCell ref="I19:L19"/>
    <mergeCell ref="I20:L20"/>
    <mergeCell ref="A3:A4"/>
    <mergeCell ref="B3:B4"/>
    <mergeCell ref="C3:C4"/>
    <mergeCell ref="D3:D4"/>
    <mergeCell ref="E3:E4"/>
    <mergeCell ref="F3:F4"/>
    <mergeCell ref="G3:G4"/>
    <mergeCell ref="H3:H4"/>
    <mergeCell ref="L3:L4"/>
  </mergeCells>
  <printOptions horizontalCentered="1"/>
  <pageMargins left="0.590277777777778" right="0.393055555555556" top="0.590277777777778" bottom="0.590277777777778" header="0.393055555555556" footer="0.393055555555556"/>
  <pageSetup paperSize="9" scale="80" orientation="landscape" horizontalDpi="600"/>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M46"/>
  <sheetViews>
    <sheetView view="pageBreakPreview" zoomScaleNormal="100" workbookViewId="0">
      <selection activeCell="I10" sqref="I10"/>
    </sheetView>
  </sheetViews>
  <sheetFormatPr defaultColWidth="9" defaultRowHeight="13.5"/>
  <cols>
    <col min="1" max="1" width="4.63333333333333" style="335" customWidth="1"/>
    <col min="2" max="2" width="13.6333333333333" style="335" customWidth="1"/>
    <col min="3" max="3" width="19" style="335" customWidth="1"/>
    <col min="4" max="4" width="14.8916666666667" style="335" customWidth="1"/>
    <col min="5" max="5" width="16.3333333333333" style="335" customWidth="1"/>
    <col min="6" max="6" width="12.5583333333333" style="335" customWidth="1"/>
    <col min="7" max="7" width="15.6666666666667" style="335" customWidth="1"/>
    <col min="8" max="8" width="15.775" style="335" customWidth="1"/>
    <col min="9" max="9" width="16.4416666666667" style="335" customWidth="1"/>
    <col min="10" max="10" width="26.8833333333333" style="335" customWidth="1"/>
    <col min="11" max="11" width="41.2583333333333" style="335" customWidth="1"/>
    <col min="12" max="12" width="9" style="335" customWidth="1"/>
    <col min="13" max="13" width="23" style="335" customWidth="1"/>
    <col min="14" max="14" width="12.6333333333333" style="335"/>
    <col min="15" max="16384" width="9" style="335"/>
  </cols>
  <sheetData>
    <row r="1" ht="28.5" customHeight="1" spans="1:10">
      <c r="A1" s="336" t="s">
        <v>353</v>
      </c>
      <c r="B1" s="336"/>
      <c r="C1" s="336"/>
      <c r="D1" s="336"/>
      <c r="E1" s="336"/>
      <c r="F1" s="336"/>
      <c r="G1" s="336"/>
      <c r="H1" s="336"/>
      <c r="I1" s="336"/>
      <c r="J1" s="336"/>
    </row>
    <row r="2" ht="30" customHeight="1" spans="1:11">
      <c r="A2" s="337" t="s">
        <v>39</v>
      </c>
      <c r="B2" s="337" t="s">
        <v>354</v>
      </c>
      <c r="C2" s="337" t="s">
        <v>355</v>
      </c>
      <c r="D2" s="337" t="s">
        <v>56</v>
      </c>
      <c r="E2" s="338" t="s">
        <v>6</v>
      </c>
      <c r="F2" s="337" t="s">
        <v>356</v>
      </c>
      <c r="G2" s="338" t="s">
        <v>328</v>
      </c>
      <c r="H2" s="338" t="s">
        <v>357</v>
      </c>
      <c r="I2" s="337" t="s">
        <v>151</v>
      </c>
      <c r="J2" s="337" t="s">
        <v>54</v>
      </c>
      <c r="K2" s="349"/>
    </row>
    <row r="3" ht="30" customHeight="1" spans="1:13">
      <c r="A3" s="339" t="s">
        <v>55</v>
      </c>
      <c r="B3" s="340" t="s">
        <v>358</v>
      </c>
      <c r="C3" s="341"/>
      <c r="D3" s="341"/>
      <c r="E3" s="341"/>
      <c r="F3" s="341"/>
      <c r="G3" s="341"/>
      <c r="H3" s="341"/>
      <c r="I3" s="341"/>
      <c r="J3" s="350"/>
      <c r="K3" s="351"/>
      <c r="M3" s="348"/>
    </row>
    <row r="4" ht="30" customHeight="1" spans="1:11">
      <c r="A4" s="339">
        <v>1.1</v>
      </c>
      <c r="B4" s="340" t="s">
        <v>359</v>
      </c>
      <c r="C4" s="341"/>
      <c r="D4" s="341"/>
      <c r="E4" s="341"/>
      <c r="F4" s="341"/>
      <c r="G4" s="341"/>
      <c r="H4" s="341"/>
      <c r="I4" s="341"/>
      <c r="J4" s="350"/>
      <c r="K4" s="348"/>
    </row>
    <row r="5" ht="30" customHeight="1" spans="1:10">
      <c r="A5" s="339" t="s">
        <v>59</v>
      </c>
      <c r="B5" s="340" t="s">
        <v>360</v>
      </c>
      <c r="C5" s="341"/>
      <c r="D5" s="341"/>
      <c r="E5" s="341"/>
      <c r="F5" s="341"/>
      <c r="G5" s="341"/>
      <c r="H5" s="341"/>
      <c r="I5" s="341"/>
      <c r="J5" s="350"/>
    </row>
    <row r="6" ht="30" customHeight="1" spans="1:10">
      <c r="A6" s="339">
        <v>2.1</v>
      </c>
      <c r="B6" s="342" t="s">
        <v>361</v>
      </c>
      <c r="C6" s="341"/>
      <c r="D6" s="341"/>
      <c r="E6" s="341"/>
      <c r="F6" s="341"/>
      <c r="G6" s="341"/>
      <c r="H6" s="341"/>
      <c r="I6" s="341"/>
      <c r="J6" s="342" t="s">
        <v>362</v>
      </c>
    </row>
    <row r="7" ht="30" customHeight="1" spans="1:10">
      <c r="A7" s="339">
        <v>2.2</v>
      </c>
      <c r="B7" s="342" t="s">
        <v>363</v>
      </c>
      <c r="C7" s="341"/>
      <c r="D7" s="341"/>
      <c r="E7" s="341"/>
      <c r="F7" s="341"/>
      <c r="G7" s="341"/>
      <c r="H7" s="341"/>
      <c r="I7" s="341"/>
      <c r="J7" s="342" t="s">
        <v>364</v>
      </c>
    </row>
    <row r="8" ht="30" customHeight="1" spans="1:10">
      <c r="A8" s="339" t="s">
        <v>86</v>
      </c>
      <c r="B8" s="340" t="s">
        <v>344</v>
      </c>
      <c r="C8" s="341"/>
      <c r="D8" s="341"/>
      <c r="E8" s="341"/>
      <c r="F8" s="341"/>
      <c r="G8" s="341"/>
      <c r="H8" s="341"/>
      <c r="I8" s="341"/>
      <c r="J8" s="342"/>
    </row>
    <row r="9" ht="30" customHeight="1" spans="1:11">
      <c r="A9" s="339">
        <v>3.1</v>
      </c>
      <c r="B9" s="340" t="s">
        <v>365</v>
      </c>
      <c r="C9" s="341"/>
      <c r="D9" s="341"/>
      <c r="E9" s="341"/>
      <c r="F9" s="341"/>
      <c r="G9" s="341"/>
      <c r="H9" s="341"/>
      <c r="I9" s="341"/>
      <c r="J9" s="342" t="s">
        <v>366</v>
      </c>
      <c r="K9" s="352"/>
    </row>
    <row r="10" ht="30" customHeight="1" spans="1:10">
      <c r="A10" s="339">
        <v>3.2</v>
      </c>
      <c r="B10" s="340" t="s">
        <v>367</v>
      </c>
      <c r="C10" s="341"/>
      <c r="D10" s="341"/>
      <c r="E10" s="341"/>
      <c r="F10" s="341"/>
      <c r="G10" s="341"/>
      <c r="H10" s="341"/>
      <c r="I10" s="341">
        <v>3957448.14</v>
      </c>
      <c r="J10" s="353" t="s">
        <v>368</v>
      </c>
    </row>
    <row r="11" ht="59" customHeight="1" spans="1:11">
      <c r="A11" s="339">
        <v>3.3</v>
      </c>
      <c r="B11" s="340" t="s">
        <v>369</v>
      </c>
      <c r="C11" s="343"/>
      <c r="D11" s="343"/>
      <c r="E11" s="341">
        <f>1000000/1.09</f>
        <v>917431.19266055</v>
      </c>
      <c r="F11" s="343"/>
      <c r="G11" s="343"/>
      <c r="H11" s="343"/>
      <c r="I11" s="341">
        <f>SUM(C11:H11)</f>
        <v>917431.19266055</v>
      </c>
      <c r="J11" s="354" t="s">
        <v>370</v>
      </c>
      <c r="K11" s="352"/>
    </row>
    <row r="12" ht="30" customHeight="1" spans="1:10">
      <c r="A12" s="339" t="s">
        <v>129</v>
      </c>
      <c r="B12" s="340" t="s">
        <v>371</v>
      </c>
      <c r="C12" s="341"/>
      <c r="D12" s="341"/>
      <c r="E12" s="341"/>
      <c r="F12" s="341"/>
      <c r="G12" s="341"/>
      <c r="H12" s="341"/>
      <c r="I12" s="341"/>
      <c r="J12" s="350" t="s">
        <v>372</v>
      </c>
    </row>
    <row r="13" ht="30" customHeight="1" spans="1:13">
      <c r="A13" s="339" t="s">
        <v>132</v>
      </c>
      <c r="B13" s="340" t="s">
        <v>373</v>
      </c>
      <c r="C13" s="344"/>
      <c r="D13" s="344"/>
      <c r="E13" s="344"/>
      <c r="F13" s="344"/>
      <c r="G13" s="344"/>
      <c r="H13" s="344"/>
      <c r="I13" s="341"/>
      <c r="J13" s="350"/>
      <c r="M13" s="348"/>
    </row>
    <row r="14" ht="30" customHeight="1" spans="1:8">
      <c r="A14" s="345"/>
      <c r="B14" s="345"/>
      <c r="D14" s="345"/>
      <c r="E14" s="346"/>
      <c r="F14" s="347"/>
      <c r="G14" s="347"/>
      <c r="H14" s="347"/>
    </row>
    <row r="15" ht="18.75" customHeight="1" spans="3:5">
      <c r="C15" s="347"/>
      <c r="D15" s="347"/>
      <c r="E15" s="347"/>
    </row>
    <row r="17" spans="4:4">
      <c r="D17" s="348"/>
    </row>
    <row r="18" spans="4:4">
      <c r="D18" s="348"/>
    </row>
    <row r="19" spans="4:4">
      <c r="D19" s="348"/>
    </row>
    <row r="25" spans="7:7">
      <c r="G25" s="345"/>
    </row>
    <row r="28" spans="7:7">
      <c r="G28" s="348"/>
    </row>
    <row r="29" spans="7:7">
      <c r="G29" s="348"/>
    </row>
    <row r="30" spans="7:7">
      <c r="G30" s="348"/>
    </row>
    <row r="32" spans="7:7">
      <c r="G32" s="348"/>
    </row>
    <row r="35" spans="7:7">
      <c r="G35" s="348"/>
    </row>
    <row r="36" spans="8:8">
      <c r="H36" s="345"/>
    </row>
    <row r="39" spans="8:8">
      <c r="H39" s="348"/>
    </row>
    <row r="40" spans="8:8">
      <c r="H40" s="348"/>
    </row>
    <row r="41" spans="8:8">
      <c r="H41" s="348"/>
    </row>
    <row r="43" spans="8:8">
      <c r="H43" s="348"/>
    </row>
    <row r="46" spans="8:8">
      <c r="H46" s="348"/>
    </row>
  </sheetData>
  <mergeCells count="1">
    <mergeCell ref="A1:J1"/>
  </mergeCells>
  <printOptions horizontalCentered="1"/>
  <pageMargins left="0.590277777777778" right="0.590277777777778" top="0.590277777777778" bottom="0.590277777777778" header="0.393055555555556" footer="0.393055555555556"/>
  <pageSetup paperSize="9" scale="87" orientation="landscape" horizontalDpi="600"/>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XFC509"/>
  <sheetViews>
    <sheetView showGridLines="0" view="pageBreakPreview" zoomScaleNormal="100" workbookViewId="0">
      <pane ySplit="3" topLeftCell="A24" activePane="bottomLeft" state="frozen"/>
      <selection/>
      <selection pane="bottomLeft" activeCell="D11" sqref="D11"/>
    </sheetView>
  </sheetViews>
  <sheetFormatPr defaultColWidth="6.75833333333333" defaultRowHeight="13.5"/>
  <cols>
    <col min="1" max="1" width="5.63333333333333" style="251" customWidth="1"/>
    <col min="2" max="2" width="6.63333333333333" style="311" customWidth="1"/>
    <col min="3" max="3" width="16.6333333333333" style="312" customWidth="1"/>
    <col min="4" max="4" width="60.6333333333333" style="251" customWidth="1"/>
    <col min="5" max="5" width="4.63333333333333" style="251" customWidth="1"/>
    <col min="6" max="6" width="8.63333333333333" style="313" customWidth="1"/>
    <col min="7" max="7" width="9.63333333333333" style="314" customWidth="1"/>
    <col min="8" max="8" width="22.5583333333333" style="315" customWidth="1"/>
    <col min="9" max="9" width="21" style="314" customWidth="1"/>
    <col min="10" max="10" width="30" style="251" customWidth="1"/>
    <col min="11" max="11" width="23.7583333333333" style="251" customWidth="1"/>
    <col min="12" max="12" width="12.5" style="251"/>
    <col min="13" max="16380" width="6.75833333333333" style="251"/>
    <col min="16381" max="16384" width="6.75833333333333" style="267"/>
  </cols>
  <sheetData>
    <row r="1" s="251" customFormat="1" ht="25" customHeight="1" spans="1:9">
      <c r="A1" s="126" t="s">
        <v>374</v>
      </c>
      <c r="B1" s="126"/>
      <c r="C1" s="126"/>
      <c r="D1" s="126"/>
      <c r="E1" s="126"/>
      <c r="F1" s="126"/>
      <c r="G1" s="126"/>
      <c r="H1" s="126"/>
      <c r="I1" s="126"/>
    </row>
    <row r="2" s="251" customFormat="1" ht="20" customHeight="1" spans="1:9">
      <c r="A2" s="180" t="s">
        <v>375</v>
      </c>
      <c r="B2" s="180"/>
      <c r="C2" s="180"/>
      <c r="D2" s="180"/>
      <c r="E2" s="180"/>
      <c r="F2" s="180"/>
      <c r="G2" s="180"/>
      <c r="H2" s="180"/>
      <c r="I2" s="180"/>
    </row>
    <row r="3" s="251" customFormat="1" ht="30" customHeight="1" spans="1:9">
      <c r="A3" s="134" t="s">
        <v>39</v>
      </c>
      <c r="B3" s="134" t="s">
        <v>376</v>
      </c>
      <c r="C3" s="134" t="s">
        <v>326</v>
      </c>
      <c r="D3" s="134" t="s">
        <v>377</v>
      </c>
      <c r="E3" s="134" t="s">
        <v>378</v>
      </c>
      <c r="F3" s="316" t="s">
        <v>4</v>
      </c>
      <c r="G3" s="136" t="s">
        <v>379</v>
      </c>
      <c r="H3" s="136" t="s">
        <v>380</v>
      </c>
      <c r="I3" s="136" t="s">
        <v>381</v>
      </c>
    </row>
    <row r="4" s="250" customFormat="1" ht="20" customHeight="1" spans="1:9">
      <c r="A4" s="317" t="s">
        <v>55</v>
      </c>
      <c r="B4" s="317"/>
      <c r="C4" s="318" t="s">
        <v>355</v>
      </c>
      <c r="D4" s="319"/>
      <c r="E4" s="319"/>
      <c r="F4" s="320"/>
      <c r="G4" s="321"/>
      <c r="H4" s="259"/>
      <c r="I4" s="330"/>
    </row>
    <row r="5" outlineLevel="1" spans="1:9">
      <c r="A5" s="217"/>
      <c r="B5" s="217"/>
      <c r="C5" s="220" t="s">
        <v>382</v>
      </c>
      <c r="D5" s="220"/>
      <c r="E5" s="217"/>
      <c r="F5" s="322"/>
      <c r="G5" s="221"/>
      <c r="H5" s="221"/>
      <c r="I5" s="221"/>
    </row>
    <row r="6" ht="108" outlineLevel="2" spans="1:9">
      <c r="A6" s="217">
        <v>1</v>
      </c>
      <c r="B6" s="217" t="s">
        <v>383</v>
      </c>
      <c r="C6" s="220" t="s">
        <v>384</v>
      </c>
      <c r="D6" s="220" t="s">
        <v>385</v>
      </c>
      <c r="E6" s="217" t="s">
        <v>386</v>
      </c>
      <c r="F6" s="322">
        <v>60215.79</v>
      </c>
      <c r="G6" s="221"/>
      <c r="H6" s="221"/>
      <c r="I6" s="221"/>
    </row>
    <row r="7" ht="48" outlineLevel="2" spans="1:9">
      <c r="A7" s="217">
        <v>2</v>
      </c>
      <c r="B7" s="217" t="s">
        <v>387</v>
      </c>
      <c r="C7" s="220" t="s">
        <v>388</v>
      </c>
      <c r="D7" s="220" t="s">
        <v>389</v>
      </c>
      <c r="E7" s="217" t="s">
        <v>386</v>
      </c>
      <c r="F7" s="322">
        <v>60215.79</v>
      </c>
      <c r="G7" s="221"/>
      <c r="H7" s="221"/>
      <c r="I7" s="221"/>
    </row>
    <row r="8" ht="24" outlineLevel="1" spans="1:9">
      <c r="A8" s="217"/>
      <c r="B8" s="217"/>
      <c r="C8" s="220" t="s">
        <v>390</v>
      </c>
      <c r="D8" s="220"/>
      <c r="E8" s="217"/>
      <c r="F8" s="322"/>
      <c r="G8" s="221"/>
      <c r="H8" s="221"/>
      <c r="I8" s="221"/>
    </row>
    <row r="9" ht="48" outlineLevel="2" spans="1:9">
      <c r="A9" s="217">
        <v>3</v>
      </c>
      <c r="B9" s="217" t="s">
        <v>391</v>
      </c>
      <c r="C9" s="220" t="s">
        <v>392</v>
      </c>
      <c r="D9" s="220" t="s">
        <v>393</v>
      </c>
      <c r="E9" s="217" t="s">
        <v>394</v>
      </c>
      <c r="F9" s="322">
        <v>362</v>
      </c>
      <c r="G9" s="221"/>
      <c r="H9" s="221"/>
      <c r="I9" s="221"/>
    </row>
    <row r="10" ht="36" outlineLevel="2" spans="1:9">
      <c r="A10" s="217">
        <v>4</v>
      </c>
      <c r="B10" s="217" t="s">
        <v>395</v>
      </c>
      <c r="C10" s="220" t="s">
        <v>396</v>
      </c>
      <c r="D10" s="220" t="s">
        <v>397</v>
      </c>
      <c r="E10" s="217" t="s">
        <v>386</v>
      </c>
      <c r="F10" s="322">
        <v>58.97</v>
      </c>
      <c r="G10" s="221"/>
      <c r="H10" s="221"/>
      <c r="I10" s="221"/>
    </row>
    <row r="11" ht="36" outlineLevel="2" spans="1:9">
      <c r="A11" s="217">
        <v>5</v>
      </c>
      <c r="B11" s="217" t="s">
        <v>398</v>
      </c>
      <c r="C11" s="220" t="s">
        <v>399</v>
      </c>
      <c r="D11" s="220" t="s">
        <v>400</v>
      </c>
      <c r="E11" s="217" t="s">
        <v>386</v>
      </c>
      <c r="F11" s="322">
        <v>335.42</v>
      </c>
      <c r="G11" s="221"/>
      <c r="H11" s="221"/>
      <c r="I11" s="221"/>
    </row>
    <row r="12" ht="36" outlineLevel="2" spans="1:9">
      <c r="A12" s="217">
        <v>6</v>
      </c>
      <c r="B12" s="217" t="s">
        <v>401</v>
      </c>
      <c r="C12" s="220" t="s">
        <v>402</v>
      </c>
      <c r="D12" s="220" t="s">
        <v>400</v>
      </c>
      <c r="E12" s="217" t="s">
        <v>386</v>
      </c>
      <c r="F12" s="322">
        <v>60.12</v>
      </c>
      <c r="G12" s="221"/>
      <c r="H12" s="221"/>
      <c r="I12" s="221"/>
    </row>
    <row r="13" ht="36" outlineLevel="2" spans="1:9">
      <c r="A13" s="217">
        <v>7</v>
      </c>
      <c r="B13" s="217" t="s">
        <v>403</v>
      </c>
      <c r="C13" s="220" t="s">
        <v>404</v>
      </c>
      <c r="D13" s="220" t="s">
        <v>400</v>
      </c>
      <c r="E13" s="217" t="s">
        <v>386</v>
      </c>
      <c r="F13" s="322">
        <v>216.72</v>
      </c>
      <c r="G13" s="221"/>
      <c r="H13" s="221"/>
      <c r="I13" s="221"/>
    </row>
    <row r="14" ht="48" outlineLevel="2" spans="1:9">
      <c r="A14" s="217">
        <v>8</v>
      </c>
      <c r="B14" s="217" t="s">
        <v>405</v>
      </c>
      <c r="C14" s="220" t="s">
        <v>406</v>
      </c>
      <c r="D14" s="220" t="s">
        <v>407</v>
      </c>
      <c r="E14" s="217" t="s">
        <v>408</v>
      </c>
      <c r="F14" s="322">
        <v>106.7</v>
      </c>
      <c r="G14" s="221"/>
      <c r="H14" s="221"/>
      <c r="I14" s="221"/>
    </row>
    <row r="15" ht="48" outlineLevel="2" spans="1:9">
      <c r="A15" s="217">
        <v>9</v>
      </c>
      <c r="B15" s="217" t="s">
        <v>409</v>
      </c>
      <c r="C15" s="220" t="s">
        <v>410</v>
      </c>
      <c r="D15" s="220" t="s">
        <v>407</v>
      </c>
      <c r="E15" s="217" t="s">
        <v>408</v>
      </c>
      <c r="F15" s="322">
        <v>21.26</v>
      </c>
      <c r="G15" s="221"/>
      <c r="H15" s="221"/>
      <c r="I15" s="221"/>
    </row>
    <row r="16" ht="48" outlineLevel="2" spans="1:9">
      <c r="A16" s="217">
        <v>10</v>
      </c>
      <c r="B16" s="217" t="s">
        <v>411</v>
      </c>
      <c r="C16" s="220" t="s">
        <v>412</v>
      </c>
      <c r="D16" s="220" t="s">
        <v>413</v>
      </c>
      <c r="E16" s="217" t="s">
        <v>386</v>
      </c>
      <c r="F16" s="322">
        <v>93.94</v>
      </c>
      <c r="G16" s="221"/>
      <c r="H16" s="221"/>
      <c r="I16" s="221"/>
    </row>
    <row r="17" ht="77" customHeight="1" outlineLevel="2" spans="1:9">
      <c r="A17" s="217">
        <v>11</v>
      </c>
      <c r="B17" s="217" t="s">
        <v>414</v>
      </c>
      <c r="C17" s="220" t="s">
        <v>415</v>
      </c>
      <c r="D17" s="220" t="s">
        <v>416</v>
      </c>
      <c r="E17" s="217" t="s">
        <v>417</v>
      </c>
      <c r="F17" s="322">
        <v>662.8</v>
      </c>
      <c r="G17" s="221"/>
      <c r="H17" s="221"/>
      <c r="I17" s="221"/>
    </row>
    <row r="18" ht="24" outlineLevel="2" spans="1:9">
      <c r="A18" s="217">
        <v>12</v>
      </c>
      <c r="B18" s="217" t="s">
        <v>418</v>
      </c>
      <c r="C18" s="220" t="s">
        <v>419</v>
      </c>
      <c r="D18" s="220" t="s">
        <v>420</v>
      </c>
      <c r="E18" s="217" t="s">
        <v>421</v>
      </c>
      <c r="F18" s="322">
        <v>31.2</v>
      </c>
      <c r="G18" s="221"/>
      <c r="H18" s="221"/>
      <c r="I18" s="221"/>
    </row>
    <row r="19" ht="84" outlineLevel="2" spans="1:9">
      <c r="A19" s="217">
        <v>13</v>
      </c>
      <c r="B19" s="217" t="s">
        <v>422</v>
      </c>
      <c r="C19" s="220" t="s">
        <v>423</v>
      </c>
      <c r="D19" s="220" t="s">
        <v>424</v>
      </c>
      <c r="E19" s="217" t="s">
        <v>408</v>
      </c>
      <c r="F19" s="322">
        <v>102.28</v>
      </c>
      <c r="G19" s="221"/>
      <c r="H19" s="221"/>
      <c r="I19" s="221"/>
    </row>
    <row r="20" ht="24" outlineLevel="2" spans="1:9">
      <c r="A20" s="217">
        <v>14</v>
      </c>
      <c r="B20" s="217" t="s">
        <v>425</v>
      </c>
      <c r="C20" s="220" t="s">
        <v>426</v>
      </c>
      <c r="D20" s="220" t="s">
        <v>427</v>
      </c>
      <c r="E20" s="217" t="s">
        <v>408</v>
      </c>
      <c r="F20" s="322">
        <v>11.85</v>
      </c>
      <c r="G20" s="221"/>
      <c r="H20" s="221"/>
      <c r="I20" s="221"/>
    </row>
    <row r="21" ht="36" outlineLevel="2" spans="1:9">
      <c r="A21" s="217">
        <v>15</v>
      </c>
      <c r="B21" s="217" t="s">
        <v>428</v>
      </c>
      <c r="C21" s="220" t="s">
        <v>429</v>
      </c>
      <c r="D21" s="220" t="s">
        <v>430</v>
      </c>
      <c r="E21" s="217" t="s">
        <v>386</v>
      </c>
      <c r="F21" s="322">
        <v>9.07</v>
      </c>
      <c r="G21" s="221"/>
      <c r="H21" s="221"/>
      <c r="I21" s="221"/>
    </row>
    <row r="22" outlineLevel="1" spans="1:9">
      <c r="A22" s="217"/>
      <c r="B22" s="217"/>
      <c r="C22" s="220" t="s">
        <v>431</v>
      </c>
      <c r="D22" s="220"/>
      <c r="E22" s="217"/>
      <c r="F22" s="322"/>
      <c r="G22" s="221"/>
      <c r="H22" s="221"/>
      <c r="I22" s="221"/>
    </row>
    <row r="23" ht="36" outlineLevel="2" spans="1:9">
      <c r="A23" s="217">
        <v>16</v>
      </c>
      <c r="B23" s="217" t="s">
        <v>432</v>
      </c>
      <c r="C23" s="220" t="s">
        <v>433</v>
      </c>
      <c r="D23" s="220" t="s">
        <v>434</v>
      </c>
      <c r="E23" s="217" t="s">
        <v>417</v>
      </c>
      <c r="F23" s="322">
        <v>396.99</v>
      </c>
      <c r="G23" s="221"/>
      <c r="H23" s="221"/>
      <c r="I23" s="221"/>
    </row>
    <row r="24" ht="36" outlineLevel="2" spans="1:9">
      <c r="A24" s="217">
        <v>17</v>
      </c>
      <c r="B24" s="217" t="s">
        <v>435</v>
      </c>
      <c r="C24" s="220" t="s">
        <v>436</v>
      </c>
      <c r="D24" s="220" t="s">
        <v>434</v>
      </c>
      <c r="E24" s="217" t="s">
        <v>417</v>
      </c>
      <c r="F24" s="322">
        <v>2017.65</v>
      </c>
      <c r="G24" s="221"/>
      <c r="H24" s="221"/>
      <c r="I24" s="221"/>
    </row>
    <row r="25" ht="36" outlineLevel="2" spans="1:9">
      <c r="A25" s="217">
        <v>18</v>
      </c>
      <c r="B25" s="217" t="s">
        <v>437</v>
      </c>
      <c r="C25" s="220" t="s">
        <v>438</v>
      </c>
      <c r="D25" s="220" t="s">
        <v>439</v>
      </c>
      <c r="E25" s="217" t="s">
        <v>408</v>
      </c>
      <c r="F25" s="322">
        <v>3.08</v>
      </c>
      <c r="G25" s="221"/>
      <c r="H25" s="221"/>
      <c r="I25" s="221"/>
    </row>
    <row r="26" ht="36" outlineLevel="2" spans="1:9">
      <c r="A26" s="217">
        <v>19</v>
      </c>
      <c r="B26" s="217" t="s">
        <v>440</v>
      </c>
      <c r="C26" s="220" t="s">
        <v>441</v>
      </c>
      <c r="D26" s="220" t="s">
        <v>442</v>
      </c>
      <c r="E26" s="217" t="s">
        <v>408</v>
      </c>
      <c r="F26" s="322">
        <v>5.3</v>
      </c>
      <c r="G26" s="221"/>
      <c r="H26" s="221"/>
      <c r="I26" s="221"/>
    </row>
    <row r="27" ht="24" outlineLevel="1" spans="1:9">
      <c r="A27" s="217"/>
      <c r="B27" s="217"/>
      <c r="C27" s="220" t="s">
        <v>443</v>
      </c>
      <c r="D27" s="220"/>
      <c r="E27" s="217"/>
      <c r="F27" s="322"/>
      <c r="G27" s="221"/>
      <c r="H27" s="221"/>
      <c r="I27" s="221"/>
    </row>
    <row r="28" ht="72" outlineLevel="2" spans="1:9">
      <c r="A28" s="217">
        <v>20</v>
      </c>
      <c r="B28" s="217" t="s">
        <v>444</v>
      </c>
      <c r="C28" s="220" t="s">
        <v>445</v>
      </c>
      <c r="D28" s="220" t="s">
        <v>446</v>
      </c>
      <c r="E28" s="217" t="s">
        <v>421</v>
      </c>
      <c r="F28" s="322">
        <v>517.41</v>
      </c>
      <c r="G28" s="221"/>
      <c r="H28" s="221"/>
      <c r="I28" s="221"/>
    </row>
    <row r="29" ht="60" outlineLevel="2" spans="1:9">
      <c r="A29" s="217">
        <v>21</v>
      </c>
      <c r="B29" s="217" t="s">
        <v>447</v>
      </c>
      <c r="C29" s="220" t="s">
        <v>448</v>
      </c>
      <c r="D29" s="220" t="s">
        <v>449</v>
      </c>
      <c r="E29" s="217" t="s">
        <v>421</v>
      </c>
      <c r="F29" s="322">
        <v>866.41</v>
      </c>
      <c r="G29" s="221"/>
      <c r="H29" s="221"/>
      <c r="I29" s="221"/>
    </row>
    <row r="30" ht="60" outlineLevel="2" spans="1:9">
      <c r="A30" s="217">
        <v>22</v>
      </c>
      <c r="B30" s="217" t="s">
        <v>450</v>
      </c>
      <c r="C30" s="220" t="s">
        <v>451</v>
      </c>
      <c r="D30" s="220" t="s">
        <v>452</v>
      </c>
      <c r="E30" s="217" t="s">
        <v>453</v>
      </c>
      <c r="F30" s="322">
        <v>21</v>
      </c>
      <c r="G30" s="221"/>
      <c r="H30" s="221"/>
      <c r="I30" s="221"/>
    </row>
    <row r="31" outlineLevel="1" spans="1:9">
      <c r="A31" s="217"/>
      <c r="B31" s="217"/>
      <c r="C31" s="220" t="s">
        <v>454</v>
      </c>
      <c r="D31" s="220"/>
      <c r="E31" s="217"/>
      <c r="F31" s="322"/>
      <c r="G31" s="221"/>
      <c r="H31" s="221"/>
      <c r="I31" s="221"/>
    </row>
    <row r="32" ht="48" outlineLevel="2" spans="1:9">
      <c r="A32" s="217">
        <v>23</v>
      </c>
      <c r="B32" s="217" t="s">
        <v>455</v>
      </c>
      <c r="C32" s="220" t="s">
        <v>456</v>
      </c>
      <c r="D32" s="220" t="s">
        <v>457</v>
      </c>
      <c r="E32" s="217" t="s">
        <v>386</v>
      </c>
      <c r="F32" s="322">
        <v>3430.63</v>
      </c>
      <c r="G32" s="221"/>
      <c r="H32" s="221"/>
      <c r="I32" s="221"/>
    </row>
    <row r="33" outlineLevel="1" spans="1:9">
      <c r="A33" s="217"/>
      <c r="B33" s="217"/>
      <c r="C33" s="220" t="s">
        <v>458</v>
      </c>
      <c r="D33" s="220"/>
      <c r="E33" s="217"/>
      <c r="F33" s="322"/>
      <c r="G33" s="221"/>
      <c r="H33" s="221"/>
      <c r="I33" s="221"/>
    </row>
    <row r="34" ht="48" outlineLevel="2" spans="1:9">
      <c r="A34" s="217">
        <v>24</v>
      </c>
      <c r="B34" s="217" t="s">
        <v>459</v>
      </c>
      <c r="C34" s="220" t="s">
        <v>460</v>
      </c>
      <c r="D34" s="220" t="s">
        <v>461</v>
      </c>
      <c r="E34" s="217" t="s">
        <v>417</v>
      </c>
      <c r="F34" s="322">
        <v>152.17</v>
      </c>
      <c r="G34" s="221"/>
      <c r="H34" s="221"/>
      <c r="I34" s="221"/>
    </row>
    <row r="35" ht="48" outlineLevel="2" spans="1:9">
      <c r="A35" s="217">
        <v>25</v>
      </c>
      <c r="B35" s="217" t="s">
        <v>462</v>
      </c>
      <c r="C35" s="220" t="s">
        <v>463</v>
      </c>
      <c r="D35" s="220" t="s">
        <v>461</v>
      </c>
      <c r="E35" s="217" t="s">
        <v>417</v>
      </c>
      <c r="F35" s="322">
        <v>1524.09</v>
      </c>
      <c r="G35" s="221"/>
      <c r="H35" s="221"/>
      <c r="I35" s="221"/>
    </row>
    <row r="36" s="250" customFormat="1" ht="20" customHeight="1" spans="1:9">
      <c r="A36" s="317" t="s">
        <v>59</v>
      </c>
      <c r="B36" s="317"/>
      <c r="C36" s="318" t="s">
        <v>464</v>
      </c>
      <c r="D36" s="319"/>
      <c r="E36" s="319"/>
      <c r="F36" s="320"/>
      <c r="G36" s="321"/>
      <c r="H36" s="259"/>
      <c r="I36" s="259"/>
    </row>
    <row r="37" s="250" customFormat="1" ht="20" customHeight="1" outlineLevel="1" spans="1:16383">
      <c r="A37" s="323"/>
      <c r="B37" s="323"/>
      <c r="C37" s="324" t="s">
        <v>465</v>
      </c>
      <c r="D37" s="325"/>
      <c r="E37" s="325"/>
      <c r="F37" s="326"/>
      <c r="G37" s="327"/>
      <c r="H37" s="221"/>
      <c r="I37" s="269"/>
      <c r="J37" s="251"/>
      <c r="K37" s="251"/>
      <c r="L37" s="251"/>
      <c r="M37" s="251"/>
      <c r="N37" s="251"/>
      <c r="O37" s="251"/>
      <c r="P37" s="251"/>
      <c r="Q37" s="251"/>
      <c r="R37" s="251"/>
      <c r="S37" s="251"/>
      <c r="T37" s="251"/>
      <c r="U37" s="251"/>
      <c r="V37" s="251"/>
      <c r="W37" s="251"/>
      <c r="X37" s="251"/>
      <c r="Y37" s="251"/>
      <c r="Z37" s="251"/>
      <c r="AA37" s="251"/>
      <c r="AB37" s="251"/>
      <c r="AC37" s="251"/>
      <c r="AD37" s="251"/>
      <c r="AE37" s="251"/>
      <c r="AF37" s="251"/>
      <c r="AG37" s="251"/>
      <c r="AH37" s="251"/>
      <c r="AI37" s="251"/>
      <c r="AJ37" s="251"/>
      <c r="AK37" s="251"/>
      <c r="AL37" s="251"/>
      <c r="AM37" s="251"/>
      <c r="AN37" s="251"/>
      <c r="AO37" s="251"/>
      <c r="AP37" s="251"/>
      <c r="AQ37" s="251"/>
      <c r="AR37" s="251"/>
      <c r="AS37" s="251"/>
      <c r="AT37" s="251"/>
      <c r="AU37" s="251"/>
      <c r="AV37" s="251"/>
      <c r="AW37" s="251"/>
      <c r="AX37" s="251"/>
      <c r="AY37" s="251"/>
      <c r="AZ37" s="251"/>
      <c r="BA37" s="251"/>
      <c r="BB37" s="251"/>
      <c r="BC37" s="251"/>
      <c r="BD37" s="251"/>
      <c r="BE37" s="251"/>
      <c r="BF37" s="251"/>
      <c r="BG37" s="251"/>
      <c r="BH37" s="251"/>
      <c r="BI37" s="251"/>
      <c r="BJ37" s="251"/>
      <c r="BK37" s="251"/>
      <c r="BL37" s="251"/>
      <c r="BM37" s="251"/>
      <c r="BN37" s="251"/>
      <c r="BO37" s="251"/>
      <c r="BP37" s="251"/>
      <c r="BQ37" s="251"/>
      <c r="BR37" s="251"/>
      <c r="BS37" s="251"/>
      <c r="BT37" s="251"/>
      <c r="BU37" s="251"/>
      <c r="BV37" s="251"/>
      <c r="BW37" s="251"/>
      <c r="BX37" s="251"/>
      <c r="BY37" s="251"/>
      <c r="BZ37" s="251"/>
      <c r="CA37" s="251"/>
      <c r="CB37" s="251"/>
      <c r="CC37" s="251"/>
      <c r="CD37" s="251"/>
      <c r="CE37" s="251"/>
      <c r="CF37" s="251"/>
      <c r="CG37" s="251"/>
      <c r="CH37" s="251"/>
      <c r="CI37" s="251"/>
      <c r="CJ37" s="251"/>
      <c r="CK37" s="251"/>
      <c r="CL37" s="251"/>
      <c r="CM37" s="251"/>
      <c r="CN37" s="251"/>
      <c r="CO37" s="251"/>
      <c r="CP37" s="251"/>
      <c r="CQ37" s="251"/>
      <c r="CR37" s="251"/>
      <c r="CS37" s="251"/>
      <c r="CT37" s="251"/>
      <c r="CU37" s="251"/>
      <c r="CV37" s="251"/>
      <c r="CW37" s="251"/>
      <c r="CX37" s="251"/>
      <c r="CY37" s="251"/>
      <c r="CZ37" s="251"/>
      <c r="DA37" s="251"/>
      <c r="DB37" s="251"/>
      <c r="DC37" s="251"/>
      <c r="DD37" s="251"/>
      <c r="DE37" s="251"/>
      <c r="DF37" s="251"/>
      <c r="DG37" s="251"/>
      <c r="DH37" s="251"/>
      <c r="DI37" s="251"/>
      <c r="DJ37" s="251"/>
      <c r="DK37" s="251"/>
      <c r="DL37" s="251"/>
      <c r="DM37" s="251"/>
      <c r="DN37" s="251"/>
      <c r="DO37" s="251"/>
      <c r="DP37" s="251"/>
      <c r="DQ37" s="251"/>
      <c r="DR37" s="251"/>
      <c r="DS37" s="251"/>
      <c r="DT37" s="251"/>
      <c r="DU37" s="251"/>
      <c r="DV37" s="251"/>
      <c r="DW37" s="251"/>
      <c r="DX37" s="251"/>
      <c r="DY37" s="251"/>
      <c r="DZ37" s="251"/>
      <c r="EA37" s="251"/>
      <c r="EB37" s="251"/>
      <c r="EC37" s="251"/>
      <c r="ED37" s="251"/>
      <c r="EE37" s="251"/>
      <c r="EF37" s="251"/>
      <c r="EG37" s="251"/>
      <c r="EH37" s="251"/>
      <c r="EI37" s="251"/>
      <c r="EJ37" s="251"/>
      <c r="EK37" s="251"/>
      <c r="EL37" s="251"/>
      <c r="EM37" s="251"/>
      <c r="EN37" s="251"/>
      <c r="EO37" s="251"/>
      <c r="EP37" s="251"/>
      <c r="EQ37" s="251"/>
      <c r="ER37" s="251"/>
      <c r="ES37" s="251"/>
      <c r="ET37" s="251"/>
      <c r="EU37" s="251"/>
      <c r="EV37" s="251"/>
      <c r="EW37" s="251"/>
      <c r="EX37" s="251"/>
      <c r="EY37" s="251"/>
      <c r="EZ37" s="251"/>
      <c r="FA37" s="251"/>
      <c r="FB37" s="251"/>
      <c r="FC37" s="251"/>
      <c r="FD37" s="251"/>
      <c r="FE37" s="251"/>
      <c r="FF37" s="251"/>
      <c r="FG37" s="251"/>
      <c r="FH37" s="251"/>
      <c r="FI37" s="251"/>
      <c r="FJ37" s="251"/>
      <c r="FK37" s="251"/>
      <c r="FL37" s="251"/>
      <c r="FM37" s="251"/>
      <c r="FN37" s="251"/>
      <c r="FO37" s="251"/>
      <c r="FP37" s="251"/>
      <c r="FQ37" s="251"/>
      <c r="FR37" s="251"/>
      <c r="FS37" s="251"/>
      <c r="FT37" s="251"/>
      <c r="FU37" s="251"/>
      <c r="FV37" s="251"/>
      <c r="FW37" s="251"/>
      <c r="FX37" s="251"/>
      <c r="FY37" s="251"/>
      <c r="FZ37" s="251"/>
      <c r="GA37" s="251"/>
      <c r="GB37" s="251"/>
      <c r="GC37" s="251"/>
      <c r="GD37" s="251"/>
      <c r="GE37" s="251"/>
      <c r="GF37" s="251"/>
      <c r="GG37" s="251"/>
      <c r="GH37" s="251"/>
      <c r="GI37" s="251"/>
      <c r="GJ37" s="251"/>
      <c r="GK37" s="251"/>
      <c r="GL37" s="251"/>
      <c r="GM37" s="251"/>
      <c r="GN37" s="251"/>
      <c r="GO37" s="251"/>
      <c r="GP37" s="251"/>
      <c r="GQ37" s="251"/>
      <c r="GR37" s="251"/>
      <c r="GS37" s="251"/>
      <c r="GT37" s="251"/>
      <c r="GU37" s="251"/>
      <c r="GV37" s="251"/>
      <c r="GW37" s="251"/>
      <c r="GX37" s="251"/>
      <c r="GY37" s="251"/>
      <c r="GZ37" s="251"/>
      <c r="HA37" s="251"/>
      <c r="HB37" s="251"/>
      <c r="HC37" s="251"/>
      <c r="HD37" s="251"/>
      <c r="HE37" s="251"/>
      <c r="HF37" s="251"/>
      <c r="HG37" s="251"/>
      <c r="HH37" s="251"/>
      <c r="HI37" s="251"/>
      <c r="HJ37" s="251"/>
      <c r="HK37" s="251"/>
      <c r="HL37" s="251"/>
      <c r="HM37" s="251"/>
      <c r="HN37" s="251"/>
      <c r="HO37" s="251"/>
      <c r="HP37" s="251"/>
      <c r="HQ37" s="251"/>
      <c r="HR37" s="251"/>
      <c r="HS37" s="251"/>
      <c r="HT37" s="251"/>
      <c r="HU37" s="251"/>
      <c r="HV37" s="251"/>
      <c r="HW37" s="251"/>
      <c r="HX37" s="251"/>
      <c r="HY37" s="251"/>
      <c r="HZ37" s="251"/>
      <c r="IA37" s="251"/>
      <c r="IB37" s="251"/>
      <c r="IC37" s="251"/>
      <c r="ID37" s="251"/>
      <c r="IE37" s="251"/>
      <c r="IF37" s="251"/>
      <c r="IG37" s="251"/>
      <c r="IH37" s="251"/>
      <c r="II37" s="251"/>
      <c r="IJ37" s="251"/>
      <c r="IK37" s="251"/>
      <c r="IL37" s="251"/>
      <c r="IM37" s="251"/>
      <c r="IN37" s="251"/>
      <c r="IO37" s="251"/>
      <c r="IP37" s="251"/>
      <c r="IQ37" s="251"/>
      <c r="IR37" s="251"/>
      <c r="IS37" s="251"/>
      <c r="IT37" s="251"/>
      <c r="IU37" s="251"/>
      <c r="IV37" s="251"/>
      <c r="IW37" s="251"/>
      <c r="IX37" s="251"/>
      <c r="IY37" s="251"/>
      <c r="IZ37" s="251"/>
      <c r="JA37" s="251"/>
      <c r="JB37" s="251"/>
      <c r="JC37" s="251"/>
      <c r="JD37" s="251"/>
      <c r="JE37" s="251"/>
      <c r="JF37" s="251"/>
      <c r="JG37" s="251"/>
      <c r="JH37" s="251"/>
      <c r="JI37" s="251"/>
      <c r="JJ37" s="251"/>
      <c r="JK37" s="251"/>
      <c r="JL37" s="251"/>
      <c r="JM37" s="251"/>
      <c r="JN37" s="251"/>
      <c r="JO37" s="251"/>
      <c r="JP37" s="251"/>
      <c r="JQ37" s="251"/>
      <c r="JR37" s="251"/>
      <c r="JS37" s="251"/>
      <c r="JT37" s="251"/>
      <c r="JU37" s="251"/>
      <c r="JV37" s="251"/>
      <c r="JW37" s="251"/>
      <c r="JX37" s="251"/>
      <c r="JY37" s="251"/>
      <c r="JZ37" s="251"/>
      <c r="KA37" s="251"/>
      <c r="KB37" s="251"/>
      <c r="KC37" s="251"/>
      <c r="KD37" s="251"/>
      <c r="KE37" s="251"/>
      <c r="KF37" s="251"/>
      <c r="KG37" s="251"/>
      <c r="KH37" s="251"/>
      <c r="KI37" s="251"/>
      <c r="KJ37" s="251"/>
      <c r="KK37" s="251"/>
      <c r="KL37" s="251"/>
      <c r="KM37" s="251"/>
      <c r="KN37" s="251"/>
      <c r="KO37" s="251"/>
      <c r="KP37" s="251"/>
      <c r="KQ37" s="251"/>
      <c r="KR37" s="251"/>
      <c r="KS37" s="251"/>
      <c r="KT37" s="251"/>
      <c r="KU37" s="251"/>
      <c r="KV37" s="251"/>
      <c r="KW37" s="251"/>
      <c r="KX37" s="251"/>
      <c r="KY37" s="251"/>
      <c r="KZ37" s="251"/>
      <c r="LA37" s="251"/>
      <c r="LB37" s="251"/>
      <c r="LC37" s="251"/>
      <c r="LD37" s="251"/>
      <c r="LE37" s="251"/>
      <c r="LF37" s="251"/>
      <c r="LG37" s="251"/>
      <c r="LH37" s="251"/>
      <c r="LI37" s="251"/>
      <c r="LJ37" s="251"/>
      <c r="LK37" s="251"/>
      <c r="LL37" s="251"/>
      <c r="LM37" s="251"/>
      <c r="LN37" s="251"/>
      <c r="LO37" s="251"/>
      <c r="LP37" s="251"/>
      <c r="LQ37" s="251"/>
      <c r="LR37" s="251"/>
      <c r="LS37" s="251"/>
      <c r="LT37" s="251"/>
      <c r="LU37" s="251"/>
      <c r="LV37" s="251"/>
      <c r="LW37" s="251"/>
      <c r="LX37" s="251"/>
      <c r="LY37" s="251"/>
      <c r="LZ37" s="251"/>
      <c r="MA37" s="251"/>
      <c r="MB37" s="251"/>
      <c r="MC37" s="251"/>
      <c r="MD37" s="251"/>
      <c r="ME37" s="251"/>
      <c r="MF37" s="251"/>
      <c r="MG37" s="251"/>
      <c r="MH37" s="251"/>
      <c r="MI37" s="251"/>
      <c r="MJ37" s="251"/>
      <c r="MK37" s="251"/>
      <c r="ML37" s="251"/>
      <c r="MM37" s="251"/>
      <c r="MN37" s="251"/>
      <c r="MO37" s="251"/>
      <c r="MP37" s="251"/>
      <c r="MQ37" s="251"/>
      <c r="MR37" s="251"/>
      <c r="MS37" s="251"/>
      <c r="MT37" s="251"/>
      <c r="MU37" s="251"/>
      <c r="MV37" s="251"/>
      <c r="MW37" s="251"/>
      <c r="MX37" s="251"/>
      <c r="MY37" s="251"/>
      <c r="MZ37" s="251"/>
      <c r="NA37" s="251"/>
      <c r="NB37" s="251"/>
      <c r="NC37" s="251"/>
      <c r="ND37" s="251"/>
      <c r="NE37" s="251"/>
      <c r="NF37" s="251"/>
      <c r="NG37" s="251"/>
      <c r="NH37" s="251"/>
      <c r="NI37" s="251"/>
      <c r="NJ37" s="251"/>
      <c r="NK37" s="251"/>
      <c r="NL37" s="251"/>
      <c r="NM37" s="251"/>
      <c r="NN37" s="251"/>
      <c r="NO37" s="251"/>
      <c r="NP37" s="251"/>
      <c r="NQ37" s="251"/>
      <c r="NR37" s="251"/>
      <c r="NS37" s="251"/>
      <c r="NT37" s="251"/>
      <c r="NU37" s="251"/>
      <c r="NV37" s="251"/>
      <c r="NW37" s="251"/>
      <c r="NX37" s="251"/>
      <c r="NY37" s="251"/>
      <c r="NZ37" s="251"/>
      <c r="OA37" s="251"/>
      <c r="OB37" s="251"/>
      <c r="OC37" s="251"/>
      <c r="OD37" s="251"/>
      <c r="OE37" s="251"/>
      <c r="OF37" s="251"/>
      <c r="OG37" s="251"/>
      <c r="OH37" s="251"/>
      <c r="OI37" s="251"/>
      <c r="OJ37" s="251"/>
      <c r="OK37" s="251"/>
      <c r="OL37" s="251"/>
      <c r="OM37" s="251"/>
      <c r="ON37" s="251"/>
      <c r="OO37" s="251"/>
      <c r="OP37" s="251"/>
      <c r="OQ37" s="251"/>
      <c r="OR37" s="251"/>
      <c r="OS37" s="251"/>
      <c r="OT37" s="251"/>
      <c r="OU37" s="251"/>
      <c r="OV37" s="251"/>
      <c r="OW37" s="251"/>
      <c r="OX37" s="251"/>
      <c r="OY37" s="251"/>
      <c r="OZ37" s="251"/>
      <c r="PA37" s="251"/>
      <c r="PB37" s="251"/>
      <c r="PC37" s="251"/>
      <c r="PD37" s="251"/>
      <c r="PE37" s="251"/>
      <c r="PF37" s="251"/>
      <c r="PG37" s="251"/>
      <c r="PH37" s="251"/>
      <c r="PI37" s="251"/>
      <c r="PJ37" s="251"/>
      <c r="PK37" s="251"/>
      <c r="PL37" s="251"/>
      <c r="PM37" s="251"/>
      <c r="PN37" s="251"/>
      <c r="PO37" s="251"/>
      <c r="PP37" s="251"/>
      <c r="PQ37" s="251"/>
      <c r="PR37" s="251"/>
      <c r="PS37" s="251"/>
      <c r="PT37" s="251"/>
      <c r="PU37" s="251"/>
      <c r="PV37" s="251"/>
      <c r="PW37" s="251"/>
      <c r="PX37" s="251"/>
      <c r="PY37" s="251"/>
      <c r="PZ37" s="251"/>
      <c r="QA37" s="251"/>
      <c r="QB37" s="251"/>
      <c r="QC37" s="251"/>
      <c r="QD37" s="251"/>
      <c r="QE37" s="251"/>
      <c r="QF37" s="251"/>
      <c r="QG37" s="251"/>
      <c r="QH37" s="251"/>
      <c r="QI37" s="251"/>
      <c r="QJ37" s="251"/>
      <c r="QK37" s="251"/>
      <c r="QL37" s="251"/>
      <c r="QM37" s="251"/>
      <c r="QN37" s="251"/>
      <c r="QO37" s="251"/>
      <c r="QP37" s="251"/>
      <c r="QQ37" s="251"/>
      <c r="QR37" s="251"/>
      <c r="QS37" s="251"/>
      <c r="QT37" s="251"/>
      <c r="QU37" s="251"/>
      <c r="QV37" s="251"/>
      <c r="QW37" s="251"/>
      <c r="QX37" s="251"/>
      <c r="QY37" s="251"/>
      <c r="QZ37" s="251"/>
      <c r="RA37" s="251"/>
      <c r="RB37" s="251"/>
      <c r="RC37" s="251"/>
      <c r="RD37" s="251"/>
      <c r="RE37" s="251"/>
      <c r="RF37" s="251"/>
      <c r="RG37" s="251"/>
      <c r="RH37" s="251"/>
      <c r="RI37" s="251"/>
      <c r="RJ37" s="251"/>
      <c r="RK37" s="251"/>
      <c r="RL37" s="251"/>
      <c r="RM37" s="251"/>
      <c r="RN37" s="251"/>
      <c r="RO37" s="251"/>
      <c r="RP37" s="251"/>
      <c r="RQ37" s="251"/>
      <c r="RR37" s="251"/>
      <c r="RS37" s="251"/>
      <c r="RT37" s="251"/>
      <c r="RU37" s="251"/>
      <c r="RV37" s="251"/>
      <c r="RW37" s="251"/>
      <c r="RX37" s="251"/>
      <c r="RY37" s="251"/>
      <c r="RZ37" s="251"/>
      <c r="SA37" s="251"/>
      <c r="SB37" s="251"/>
      <c r="SC37" s="251"/>
      <c r="SD37" s="251"/>
      <c r="SE37" s="251"/>
      <c r="SF37" s="251"/>
      <c r="SG37" s="251"/>
      <c r="SH37" s="251"/>
      <c r="SI37" s="251"/>
      <c r="SJ37" s="251"/>
      <c r="SK37" s="251"/>
      <c r="SL37" s="251"/>
      <c r="SM37" s="251"/>
      <c r="SN37" s="251"/>
      <c r="SO37" s="251"/>
      <c r="SP37" s="251"/>
      <c r="SQ37" s="251"/>
      <c r="SR37" s="251"/>
      <c r="SS37" s="251"/>
      <c r="ST37" s="251"/>
      <c r="SU37" s="251"/>
      <c r="SV37" s="251"/>
      <c r="SW37" s="251"/>
      <c r="SX37" s="251"/>
      <c r="SY37" s="251"/>
      <c r="SZ37" s="251"/>
      <c r="TA37" s="251"/>
      <c r="TB37" s="251"/>
      <c r="TC37" s="251"/>
      <c r="TD37" s="251"/>
      <c r="TE37" s="251"/>
      <c r="TF37" s="251"/>
      <c r="TG37" s="251"/>
      <c r="TH37" s="251"/>
      <c r="TI37" s="251"/>
      <c r="TJ37" s="251"/>
      <c r="TK37" s="251"/>
      <c r="TL37" s="251"/>
      <c r="TM37" s="251"/>
      <c r="TN37" s="251"/>
      <c r="TO37" s="251"/>
      <c r="TP37" s="251"/>
      <c r="TQ37" s="251"/>
      <c r="TR37" s="251"/>
      <c r="TS37" s="251"/>
      <c r="TT37" s="251"/>
      <c r="TU37" s="251"/>
      <c r="TV37" s="251"/>
      <c r="TW37" s="251"/>
      <c r="TX37" s="251"/>
      <c r="TY37" s="251"/>
      <c r="TZ37" s="251"/>
      <c r="UA37" s="251"/>
      <c r="UB37" s="251"/>
      <c r="UC37" s="251"/>
      <c r="UD37" s="251"/>
      <c r="UE37" s="251"/>
      <c r="UF37" s="251"/>
      <c r="UG37" s="251"/>
      <c r="UH37" s="251"/>
      <c r="UI37" s="251"/>
      <c r="UJ37" s="251"/>
      <c r="UK37" s="251"/>
      <c r="UL37" s="251"/>
      <c r="UM37" s="251"/>
      <c r="UN37" s="251"/>
      <c r="UO37" s="251"/>
      <c r="UP37" s="251"/>
      <c r="UQ37" s="251"/>
      <c r="UR37" s="251"/>
      <c r="US37" s="251"/>
      <c r="UT37" s="251"/>
      <c r="UU37" s="251"/>
      <c r="UV37" s="251"/>
      <c r="UW37" s="251"/>
      <c r="UX37" s="251"/>
      <c r="UY37" s="251"/>
      <c r="UZ37" s="251"/>
      <c r="VA37" s="251"/>
      <c r="VB37" s="251"/>
      <c r="VC37" s="251"/>
      <c r="VD37" s="251"/>
      <c r="VE37" s="251"/>
      <c r="VF37" s="251"/>
      <c r="VG37" s="251"/>
      <c r="VH37" s="251"/>
      <c r="VI37" s="251"/>
      <c r="VJ37" s="251"/>
      <c r="VK37" s="251"/>
      <c r="VL37" s="251"/>
      <c r="VM37" s="251"/>
      <c r="VN37" s="251"/>
      <c r="VO37" s="251"/>
      <c r="VP37" s="251"/>
      <c r="VQ37" s="251"/>
      <c r="VR37" s="251"/>
      <c r="VS37" s="251"/>
      <c r="VT37" s="251"/>
      <c r="VU37" s="251"/>
      <c r="VV37" s="251"/>
      <c r="VW37" s="251"/>
      <c r="VX37" s="251"/>
      <c r="VY37" s="251"/>
      <c r="VZ37" s="251"/>
      <c r="WA37" s="251"/>
      <c r="WB37" s="251"/>
      <c r="WC37" s="251"/>
      <c r="WD37" s="251"/>
      <c r="WE37" s="251"/>
      <c r="WF37" s="251"/>
      <c r="WG37" s="251"/>
      <c r="WH37" s="251"/>
      <c r="WI37" s="251"/>
      <c r="WJ37" s="251"/>
      <c r="WK37" s="251"/>
      <c r="WL37" s="251"/>
      <c r="WM37" s="251"/>
      <c r="WN37" s="251"/>
      <c r="WO37" s="251"/>
      <c r="WP37" s="251"/>
      <c r="WQ37" s="251"/>
      <c r="WR37" s="251"/>
      <c r="WS37" s="251"/>
      <c r="WT37" s="251"/>
      <c r="WU37" s="251"/>
      <c r="WV37" s="251"/>
      <c r="WW37" s="251"/>
      <c r="WX37" s="251"/>
      <c r="WY37" s="251"/>
      <c r="WZ37" s="251"/>
      <c r="XA37" s="251"/>
      <c r="XB37" s="251"/>
      <c r="XC37" s="251"/>
      <c r="XD37" s="251"/>
      <c r="XE37" s="251"/>
      <c r="XF37" s="251"/>
      <c r="XG37" s="251"/>
      <c r="XH37" s="251"/>
      <c r="XI37" s="251"/>
      <c r="XJ37" s="251"/>
      <c r="XK37" s="251"/>
      <c r="XL37" s="251"/>
      <c r="XM37" s="251"/>
      <c r="XN37" s="251"/>
      <c r="XO37" s="251"/>
      <c r="XP37" s="251"/>
      <c r="XQ37" s="251"/>
      <c r="XR37" s="251"/>
      <c r="XS37" s="251"/>
      <c r="XT37" s="251"/>
      <c r="XU37" s="251"/>
      <c r="XV37" s="251"/>
      <c r="XW37" s="251"/>
      <c r="XX37" s="251"/>
      <c r="XY37" s="251"/>
      <c r="XZ37" s="251"/>
      <c r="YA37" s="251"/>
      <c r="YB37" s="251"/>
      <c r="YC37" s="251"/>
      <c r="YD37" s="251"/>
      <c r="YE37" s="251"/>
      <c r="YF37" s="251"/>
      <c r="YG37" s="251"/>
      <c r="YH37" s="251"/>
      <c r="YI37" s="251"/>
      <c r="YJ37" s="251"/>
      <c r="YK37" s="251"/>
      <c r="YL37" s="251"/>
      <c r="YM37" s="251"/>
      <c r="YN37" s="251"/>
      <c r="YO37" s="251"/>
      <c r="YP37" s="251"/>
      <c r="YQ37" s="251"/>
      <c r="YR37" s="251"/>
      <c r="YS37" s="251"/>
      <c r="YT37" s="251"/>
      <c r="YU37" s="251"/>
      <c r="YV37" s="251"/>
      <c r="YW37" s="251"/>
      <c r="YX37" s="251"/>
      <c r="YY37" s="251"/>
      <c r="YZ37" s="251"/>
      <c r="ZA37" s="251"/>
      <c r="ZB37" s="251"/>
      <c r="ZC37" s="251"/>
      <c r="ZD37" s="251"/>
      <c r="ZE37" s="251"/>
      <c r="ZF37" s="251"/>
      <c r="ZG37" s="251"/>
      <c r="ZH37" s="251"/>
      <c r="ZI37" s="251"/>
      <c r="ZJ37" s="251"/>
      <c r="ZK37" s="251"/>
      <c r="ZL37" s="251"/>
      <c r="ZM37" s="251"/>
      <c r="ZN37" s="251"/>
      <c r="ZO37" s="251"/>
      <c r="ZP37" s="251"/>
      <c r="ZQ37" s="251"/>
      <c r="ZR37" s="251"/>
      <c r="ZS37" s="251"/>
      <c r="ZT37" s="251"/>
      <c r="ZU37" s="251"/>
      <c r="ZV37" s="251"/>
      <c r="ZW37" s="251"/>
      <c r="ZX37" s="251"/>
      <c r="ZY37" s="251"/>
      <c r="ZZ37" s="251"/>
      <c r="AAA37" s="251"/>
      <c r="AAB37" s="251"/>
      <c r="AAC37" s="251"/>
      <c r="AAD37" s="251"/>
      <c r="AAE37" s="251"/>
      <c r="AAF37" s="251"/>
      <c r="AAG37" s="251"/>
      <c r="AAH37" s="251"/>
      <c r="AAI37" s="251"/>
      <c r="AAJ37" s="251"/>
      <c r="AAK37" s="251"/>
      <c r="AAL37" s="251"/>
      <c r="AAM37" s="251"/>
      <c r="AAN37" s="251"/>
      <c r="AAO37" s="251"/>
      <c r="AAP37" s="251"/>
      <c r="AAQ37" s="251"/>
      <c r="AAR37" s="251"/>
      <c r="AAS37" s="251"/>
      <c r="AAT37" s="251"/>
      <c r="AAU37" s="251"/>
      <c r="AAV37" s="251"/>
      <c r="AAW37" s="251"/>
      <c r="AAX37" s="251"/>
      <c r="AAY37" s="251"/>
      <c r="AAZ37" s="251"/>
      <c r="ABA37" s="251"/>
      <c r="ABB37" s="251"/>
      <c r="ABC37" s="251"/>
      <c r="ABD37" s="251"/>
      <c r="ABE37" s="251"/>
      <c r="ABF37" s="251"/>
      <c r="ABG37" s="251"/>
      <c r="ABH37" s="251"/>
      <c r="ABI37" s="251"/>
      <c r="ABJ37" s="251"/>
      <c r="ABK37" s="251"/>
      <c r="ABL37" s="251"/>
      <c r="ABM37" s="251"/>
      <c r="ABN37" s="251"/>
      <c r="ABO37" s="251"/>
      <c r="ABP37" s="251"/>
      <c r="ABQ37" s="251"/>
      <c r="ABR37" s="251"/>
      <c r="ABS37" s="251"/>
      <c r="ABT37" s="251"/>
      <c r="ABU37" s="251"/>
      <c r="ABV37" s="251"/>
      <c r="ABW37" s="251"/>
      <c r="ABX37" s="251"/>
      <c r="ABY37" s="251"/>
      <c r="ABZ37" s="251"/>
      <c r="ACA37" s="251"/>
      <c r="ACB37" s="251"/>
      <c r="ACC37" s="251"/>
      <c r="ACD37" s="251"/>
      <c r="ACE37" s="251"/>
      <c r="ACF37" s="251"/>
      <c r="ACG37" s="251"/>
      <c r="ACH37" s="251"/>
      <c r="ACI37" s="251"/>
      <c r="ACJ37" s="251"/>
      <c r="ACK37" s="251"/>
      <c r="ACL37" s="251"/>
      <c r="ACM37" s="251"/>
      <c r="ACN37" s="251"/>
      <c r="ACO37" s="251"/>
      <c r="ACP37" s="251"/>
      <c r="ACQ37" s="251"/>
      <c r="ACR37" s="251"/>
      <c r="ACS37" s="251"/>
      <c r="ACT37" s="251"/>
      <c r="ACU37" s="251"/>
      <c r="ACV37" s="251"/>
      <c r="ACW37" s="251"/>
      <c r="ACX37" s="251"/>
      <c r="ACY37" s="251"/>
      <c r="ACZ37" s="251"/>
      <c r="ADA37" s="251"/>
      <c r="ADB37" s="251"/>
      <c r="ADC37" s="251"/>
      <c r="ADD37" s="251"/>
      <c r="ADE37" s="251"/>
      <c r="ADF37" s="251"/>
      <c r="ADG37" s="251"/>
      <c r="ADH37" s="251"/>
      <c r="ADI37" s="251"/>
      <c r="ADJ37" s="251"/>
      <c r="ADK37" s="251"/>
      <c r="ADL37" s="251"/>
      <c r="ADM37" s="251"/>
      <c r="ADN37" s="251"/>
      <c r="ADO37" s="251"/>
      <c r="ADP37" s="251"/>
      <c r="ADQ37" s="251"/>
      <c r="ADR37" s="251"/>
      <c r="ADS37" s="251"/>
      <c r="ADT37" s="251"/>
      <c r="ADU37" s="251"/>
      <c r="ADV37" s="251"/>
      <c r="ADW37" s="251"/>
      <c r="ADX37" s="251"/>
      <c r="ADY37" s="251"/>
      <c r="ADZ37" s="251"/>
      <c r="AEA37" s="251"/>
      <c r="AEB37" s="251"/>
      <c r="AEC37" s="251"/>
      <c r="AED37" s="251"/>
      <c r="AEE37" s="251"/>
      <c r="AEF37" s="251"/>
      <c r="AEG37" s="251"/>
      <c r="AEH37" s="251"/>
      <c r="AEI37" s="251"/>
      <c r="AEJ37" s="251"/>
      <c r="AEK37" s="251"/>
      <c r="AEL37" s="251"/>
      <c r="AEM37" s="251"/>
      <c r="AEN37" s="251"/>
      <c r="AEO37" s="251"/>
      <c r="AEP37" s="251"/>
      <c r="AEQ37" s="251"/>
      <c r="AER37" s="251"/>
      <c r="AES37" s="251"/>
      <c r="AET37" s="251"/>
      <c r="AEU37" s="251"/>
      <c r="AEV37" s="251"/>
      <c r="AEW37" s="251"/>
      <c r="AEX37" s="251"/>
      <c r="AEY37" s="251"/>
      <c r="AEZ37" s="251"/>
      <c r="AFA37" s="251"/>
      <c r="AFB37" s="251"/>
      <c r="AFC37" s="251"/>
      <c r="AFD37" s="251"/>
      <c r="AFE37" s="251"/>
      <c r="AFF37" s="251"/>
      <c r="AFG37" s="251"/>
      <c r="AFH37" s="251"/>
      <c r="AFI37" s="251"/>
      <c r="AFJ37" s="251"/>
      <c r="AFK37" s="251"/>
      <c r="AFL37" s="251"/>
      <c r="AFM37" s="251"/>
      <c r="AFN37" s="251"/>
      <c r="AFO37" s="251"/>
      <c r="AFP37" s="251"/>
      <c r="AFQ37" s="251"/>
      <c r="AFR37" s="251"/>
      <c r="AFS37" s="251"/>
      <c r="AFT37" s="251"/>
      <c r="AFU37" s="251"/>
      <c r="AFV37" s="251"/>
      <c r="AFW37" s="251"/>
      <c r="AFX37" s="251"/>
      <c r="AFY37" s="251"/>
      <c r="AFZ37" s="251"/>
      <c r="AGA37" s="251"/>
      <c r="AGB37" s="251"/>
      <c r="AGC37" s="251"/>
      <c r="AGD37" s="251"/>
      <c r="AGE37" s="251"/>
      <c r="AGF37" s="251"/>
      <c r="AGG37" s="251"/>
      <c r="AGH37" s="251"/>
      <c r="AGI37" s="251"/>
      <c r="AGJ37" s="251"/>
      <c r="AGK37" s="251"/>
      <c r="AGL37" s="251"/>
      <c r="AGM37" s="251"/>
      <c r="AGN37" s="251"/>
      <c r="AGO37" s="251"/>
      <c r="AGP37" s="251"/>
      <c r="AGQ37" s="251"/>
      <c r="AGR37" s="251"/>
      <c r="AGS37" s="251"/>
      <c r="AGT37" s="251"/>
      <c r="AGU37" s="251"/>
      <c r="AGV37" s="251"/>
      <c r="AGW37" s="251"/>
      <c r="AGX37" s="251"/>
      <c r="AGY37" s="251"/>
      <c r="AGZ37" s="251"/>
      <c r="AHA37" s="251"/>
      <c r="AHB37" s="251"/>
      <c r="AHC37" s="251"/>
      <c r="AHD37" s="251"/>
      <c r="AHE37" s="251"/>
      <c r="AHF37" s="251"/>
      <c r="AHG37" s="251"/>
      <c r="AHH37" s="251"/>
      <c r="AHI37" s="251"/>
      <c r="AHJ37" s="251"/>
      <c r="AHK37" s="251"/>
      <c r="AHL37" s="251"/>
      <c r="AHM37" s="251"/>
      <c r="AHN37" s="251"/>
      <c r="AHO37" s="251"/>
      <c r="AHP37" s="251"/>
      <c r="AHQ37" s="251"/>
      <c r="AHR37" s="251"/>
      <c r="AHS37" s="251"/>
      <c r="AHT37" s="251"/>
      <c r="AHU37" s="251"/>
      <c r="AHV37" s="251"/>
      <c r="AHW37" s="251"/>
      <c r="AHX37" s="251"/>
      <c r="AHY37" s="251"/>
      <c r="AHZ37" s="251"/>
      <c r="AIA37" s="251"/>
      <c r="AIB37" s="251"/>
      <c r="AIC37" s="251"/>
      <c r="AID37" s="251"/>
      <c r="AIE37" s="251"/>
      <c r="AIF37" s="251"/>
      <c r="AIG37" s="251"/>
      <c r="AIH37" s="251"/>
      <c r="AII37" s="251"/>
      <c r="AIJ37" s="251"/>
      <c r="AIK37" s="251"/>
      <c r="AIL37" s="251"/>
      <c r="AIM37" s="251"/>
      <c r="AIN37" s="251"/>
      <c r="AIO37" s="251"/>
      <c r="AIP37" s="251"/>
      <c r="AIQ37" s="251"/>
      <c r="AIR37" s="251"/>
      <c r="AIS37" s="251"/>
      <c r="AIT37" s="251"/>
      <c r="AIU37" s="251"/>
      <c r="AIV37" s="251"/>
      <c r="AIW37" s="251"/>
      <c r="AIX37" s="251"/>
      <c r="AIY37" s="251"/>
      <c r="AIZ37" s="251"/>
      <c r="AJA37" s="251"/>
      <c r="AJB37" s="251"/>
      <c r="AJC37" s="251"/>
      <c r="AJD37" s="251"/>
      <c r="AJE37" s="251"/>
      <c r="AJF37" s="251"/>
      <c r="AJG37" s="251"/>
      <c r="AJH37" s="251"/>
      <c r="AJI37" s="251"/>
      <c r="AJJ37" s="251"/>
      <c r="AJK37" s="251"/>
      <c r="AJL37" s="251"/>
      <c r="AJM37" s="251"/>
      <c r="AJN37" s="251"/>
      <c r="AJO37" s="251"/>
      <c r="AJP37" s="251"/>
      <c r="AJQ37" s="251"/>
      <c r="AJR37" s="251"/>
      <c r="AJS37" s="251"/>
      <c r="AJT37" s="251"/>
      <c r="AJU37" s="251"/>
      <c r="AJV37" s="251"/>
      <c r="AJW37" s="251"/>
      <c r="AJX37" s="251"/>
      <c r="AJY37" s="251"/>
      <c r="AJZ37" s="251"/>
      <c r="AKA37" s="251"/>
      <c r="AKB37" s="251"/>
      <c r="AKC37" s="251"/>
      <c r="AKD37" s="251"/>
      <c r="AKE37" s="251"/>
      <c r="AKF37" s="251"/>
      <c r="AKG37" s="251"/>
      <c r="AKH37" s="251"/>
      <c r="AKI37" s="251"/>
      <c r="AKJ37" s="251"/>
      <c r="AKK37" s="251"/>
      <c r="AKL37" s="251"/>
      <c r="AKM37" s="251"/>
      <c r="AKN37" s="251"/>
      <c r="AKO37" s="251"/>
      <c r="AKP37" s="251"/>
      <c r="AKQ37" s="251"/>
      <c r="AKR37" s="251"/>
      <c r="AKS37" s="251"/>
      <c r="AKT37" s="251"/>
      <c r="AKU37" s="251"/>
      <c r="AKV37" s="251"/>
      <c r="AKW37" s="251"/>
      <c r="AKX37" s="251"/>
      <c r="AKY37" s="251"/>
      <c r="AKZ37" s="251"/>
      <c r="ALA37" s="251"/>
      <c r="ALB37" s="251"/>
      <c r="ALC37" s="251"/>
      <c r="ALD37" s="251"/>
      <c r="ALE37" s="251"/>
      <c r="ALF37" s="251"/>
      <c r="ALG37" s="251"/>
      <c r="ALH37" s="251"/>
      <c r="ALI37" s="251"/>
      <c r="ALJ37" s="251"/>
      <c r="ALK37" s="251"/>
      <c r="ALL37" s="251"/>
      <c r="ALM37" s="251"/>
      <c r="ALN37" s="251"/>
      <c r="ALO37" s="251"/>
      <c r="ALP37" s="251"/>
      <c r="ALQ37" s="251"/>
      <c r="ALR37" s="251"/>
      <c r="ALS37" s="251"/>
      <c r="ALT37" s="251"/>
      <c r="ALU37" s="251"/>
      <c r="ALV37" s="251"/>
      <c r="ALW37" s="251"/>
      <c r="ALX37" s="251"/>
      <c r="ALY37" s="251"/>
      <c r="ALZ37" s="251"/>
      <c r="AMA37" s="251"/>
      <c r="AMB37" s="251"/>
      <c r="AMC37" s="251"/>
      <c r="AMD37" s="251"/>
      <c r="AME37" s="251"/>
      <c r="AMF37" s="251"/>
      <c r="AMG37" s="251"/>
      <c r="AMH37" s="251"/>
      <c r="AMI37" s="251"/>
      <c r="AMJ37" s="251"/>
      <c r="AMK37" s="251"/>
      <c r="AML37" s="251"/>
      <c r="AMM37" s="251"/>
      <c r="AMN37" s="251"/>
      <c r="AMO37" s="251"/>
      <c r="AMP37" s="251"/>
      <c r="AMQ37" s="251"/>
      <c r="AMR37" s="251"/>
      <c r="AMS37" s="251"/>
      <c r="AMT37" s="251"/>
      <c r="AMU37" s="251"/>
      <c r="AMV37" s="251"/>
      <c r="AMW37" s="251"/>
      <c r="AMX37" s="251"/>
      <c r="AMY37" s="251"/>
      <c r="AMZ37" s="251"/>
      <c r="ANA37" s="251"/>
      <c r="ANB37" s="251"/>
      <c r="ANC37" s="251"/>
      <c r="AND37" s="251"/>
      <c r="ANE37" s="251"/>
      <c r="ANF37" s="251"/>
      <c r="ANG37" s="251"/>
      <c r="ANH37" s="251"/>
      <c r="ANI37" s="251"/>
      <c r="ANJ37" s="251"/>
      <c r="ANK37" s="251"/>
      <c r="ANL37" s="251"/>
      <c r="ANM37" s="251"/>
      <c r="ANN37" s="251"/>
      <c r="ANO37" s="251"/>
      <c r="ANP37" s="251"/>
      <c r="ANQ37" s="251"/>
      <c r="ANR37" s="251"/>
      <c r="ANS37" s="251"/>
      <c r="ANT37" s="251"/>
      <c r="ANU37" s="251"/>
      <c r="ANV37" s="251"/>
      <c r="ANW37" s="251"/>
      <c r="ANX37" s="251"/>
      <c r="ANY37" s="251"/>
      <c r="ANZ37" s="251"/>
      <c r="AOA37" s="251"/>
      <c r="AOB37" s="251"/>
      <c r="AOC37" s="251"/>
      <c r="AOD37" s="251"/>
      <c r="AOE37" s="251"/>
      <c r="AOF37" s="251"/>
      <c r="AOG37" s="251"/>
      <c r="AOH37" s="251"/>
      <c r="AOI37" s="251"/>
      <c r="AOJ37" s="251"/>
      <c r="AOK37" s="251"/>
      <c r="AOL37" s="251"/>
      <c r="AOM37" s="251"/>
      <c r="AON37" s="251"/>
      <c r="AOO37" s="251"/>
      <c r="AOP37" s="251"/>
      <c r="AOQ37" s="251"/>
      <c r="AOR37" s="251"/>
      <c r="AOS37" s="251"/>
      <c r="AOT37" s="251"/>
      <c r="AOU37" s="251"/>
      <c r="AOV37" s="251"/>
      <c r="AOW37" s="251"/>
      <c r="AOX37" s="251"/>
      <c r="AOY37" s="251"/>
      <c r="AOZ37" s="251"/>
      <c r="APA37" s="251"/>
      <c r="APB37" s="251"/>
      <c r="APC37" s="251"/>
      <c r="APD37" s="251"/>
      <c r="APE37" s="251"/>
      <c r="APF37" s="251"/>
      <c r="APG37" s="251"/>
      <c r="APH37" s="251"/>
      <c r="API37" s="251"/>
      <c r="APJ37" s="251"/>
      <c r="APK37" s="251"/>
      <c r="APL37" s="251"/>
      <c r="APM37" s="251"/>
      <c r="APN37" s="251"/>
      <c r="APO37" s="251"/>
      <c r="APP37" s="251"/>
      <c r="APQ37" s="251"/>
      <c r="APR37" s="251"/>
      <c r="APS37" s="251"/>
      <c r="APT37" s="251"/>
      <c r="APU37" s="251"/>
      <c r="APV37" s="251"/>
      <c r="APW37" s="251"/>
      <c r="APX37" s="251"/>
      <c r="APY37" s="251"/>
      <c r="APZ37" s="251"/>
      <c r="AQA37" s="251"/>
      <c r="AQB37" s="251"/>
      <c r="AQC37" s="251"/>
      <c r="AQD37" s="251"/>
      <c r="AQE37" s="251"/>
      <c r="AQF37" s="251"/>
      <c r="AQG37" s="251"/>
      <c r="AQH37" s="251"/>
      <c r="AQI37" s="251"/>
      <c r="AQJ37" s="251"/>
      <c r="AQK37" s="251"/>
      <c r="AQL37" s="251"/>
      <c r="AQM37" s="251"/>
      <c r="AQN37" s="251"/>
      <c r="AQO37" s="251"/>
      <c r="AQP37" s="251"/>
      <c r="AQQ37" s="251"/>
      <c r="AQR37" s="251"/>
      <c r="AQS37" s="251"/>
      <c r="AQT37" s="251"/>
      <c r="AQU37" s="251"/>
      <c r="AQV37" s="251"/>
      <c r="AQW37" s="251"/>
      <c r="AQX37" s="251"/>
      <c r="AQY37" s="251"/>
      <c r="AQZ37" s="251"/>
      <c r="ARA37" s="251"/>
      <c r="ARB37" s="251"/>
      <c r="ARC37" s="251"/>
      <c r="ARD37" s="251"/>
      <c r="ARE37" s="251"/>
      <c r="ARF37" s="251"/>
      <c r="ARG37" s="251"/>
      <c r="ARH37" s="251"/>
      <c r="ARI37" s="251"/>
      <c r="ARJ37" s="251"/>
      <c r="ARK37" s="251"/>
      <c r="ARL37" s="251"/>
      <c r="ARM37" s="251"/>
      <c r="ARN37" s="251"/>
      <c r="ARO37" s="251"/>
      <c r="ARP37" s="251"/>
      <c r="ARQ37" s="251"/>
      <c r="ARR37" s="251"/>
      <c r="ARS37" s="251"/>
      <c r="ART37" s="251"/>
      <c r="ARU37" s="251"/>
      <c r="ARV37" s="251"/>
      <c r="ARW37" s="251"/>
      <c r="ARX37" s="251"/>
      <c r="ARY37" s="251"/>
      <c r="ARZ37" s="251"/>
      <c r="ASA37" s="251"/>
      <c r="ASB37" s="251"/>
      <c r="ASC37" s="251"/>
      <c r="ASD37" s="251"/>
      <c r="ASE37" s="251"/>
      <c r="ASF37" s="251"/>
      <c r="ASG37" s="251"/>
      <c r="ASH37" s="251"/>
      <c r="ASI37" s="251"/>
      <c r="ASJ37" s="251"/>
      <c r="ASK37" s="251"/>
      <c r="ASL37" s="251"/>
      <c r="ASM37" s="251"/>
      <c r="ASN37" s="251"/>
      <c r="ASO37" s="251"/>
      <c r="ASP37" s="251"/>
      <c r="ASQ37" s="251"/>
      <c r="ASR37" s="251"/>
      <c r="ASS37" s="251"/>
      <c r="AST37" s="251"/>
      <c r="ASU37" s="251"/>
      <c r="ASV37" s="251"/>
      <c r="ASW37" s="251"/>
      <c r="ASX37" s="251"/>
      <c r="ASY37" s="251"/>
      <c r="ASZ37" s="251"/>
      <c r="ATA37" s="251"/>
      <c r="ATB37" s="251"/>
      <c r="ATC37" s="251"/>
      <c r="ATD37" s="251"/>
      <c r="ATE37" s="251"/>
      <c r="ATF37" s="251"/>
      <c r="ATG37" s="251"/>
      <c r="ATH37" s="251"/>
      <c r="ATI37" s="251"/>
      <c r="ATJ37" s="251"/>
      <c r="ATK37" s="251"/>
      <c r="ATL37" s="251"/>
      <c r="ATM37" s="251"/>
      <c r="ATN37" s="251"/>
      <c r="ATO37" s="251"/>
      <c r="ATP37" s="251"/>
      <c r="ATQ37" s="251"/>
      <c r="ATR37" s="251"/>
      <c r="ATS37" s="251"/>
      <c r="ATT37" s="251"/>
      <c r="ATU37" s="251"/>
      <c r="ATV37" s="251"/>
      <c r="ATW37" s="251"/>
      <c r="ATX37" s="251"/>
      <c r="ATY37" s="251"/>
      <c r="ATZ37" s="251"/>
      <c r="AUA37" s="251"/>
      <c r="AUB37" s="251"/>
      <c r="AUC37" s="251"/>
      <c r="AUD37" s="251"/>
      <c r="AUE37" s="251"/>
      <c r="AUF37" s="251"/>
      <c r="AUG37" s="251"/>
      <c r="AUH37" s="251"/>
      <c r="AUI37" s="251"/>
      <c r="AUJ37" s="251"/>
      <c r="AUK37" s="251"/>
      <c r="AUL37" s="251"/>
      <c r="AUM37" s="251"/>
      <c r="AUN37" s="251"/>
      <c r="AUO37" s="251"/>
      <c r="AUP37" s="251"/>
      <c r="AUQ37" s="251"/>
      <c r="AUR37" s="251"/>
      <c r="AUS37" s="251"/>
      <c r="AUT37" s="251"/>
      <c r="AUU37" s="251"/>
      <c r="AUV37" s="251"/>
      <c r="AUW37" s="251"/>
      <c r="AUX37" s="251"/>
      <c r="AUY37" s="251"/>
      <c r="AUZ37" s="251"/>
      <c r="AVA37" s="251"/>
      <c r="AVB37" s="251"/>
      <c r="AVC37" s="251"/>
      <c r="AVD37" s="251"/>
      <c r="AVE37" s="251"/>
      <c r="AVF37" s="251"/>
      <c r="AVG37" s="251"/>
      <c r="AVH37" s="251"/>
      <c r="AVI37" s="251"/>
      <c r="AVJ37" s="251"/>
      <c r="AVK37" s="251"/>
      <c r="AVL37" s="251"/>
      <c r="AVM37" s="251"/>
      <c r="AVN37" s="251"/>
      <c r="AVO37" s="251"/>
      <c r="AVP37" s="251"/>
      <c r="AVQ37" s="251"/>
      <c r="AVR37" s="251"/>
      <c r="AVS37" s="251"/>
      <c r="AVT37" s="251"/>
      <c r="AVU37" s="251"/>
      <c r="AVV37" s="251"/>
      <c r="AVW37" s="251"/>
      <c r="AVX37" s="251"/>
      <c r="AVY37" s="251"/>
      <c r="AVZ37" s="251"/>
      <c r="AWA37" s="251"/>
      <c r="AWB37" s="251"/>
      <c r="AWC37" s="251"/>
      <c r="AWD37" s="251"/>
      <c r="AWE37" s="251"/>
      <c r="AWF37" s="251"/>
      <c r="AWG37" s="251"/>
      <c r="AWH37" s="251"/>
      <c r="AWI37" s="251"/>
      <c r="AWJ37" s="251"/>
      <c r="AWK37" s="251"/>
      <c r="AWL37" s="251"/>
      <c r="AWM37" s="251"/>
      <c r="AWN37" s="251"/>
      <c r="AWO37" s="251"/>
      <c r="AWP37" s="251"/>
      <c r="AWQ37" s="251"/>
      <c r="AWR37" s="251"/>
      <c r="AWS37" s="251"/>
      <c r="AWT37" s="251"/>
      <c r="AWU37" s="251"/>
      <c r="AWV37" s="251"/>
      <c r="AWW37" s="251"/>
      <c r="AWX37" s="251"/>
      <c r="AWY37" s="251"/>
      <c r="AWZ37" s="251"/>
      <c r="AXA37" s="251"/>
      <c r="AXB37" s="251"/>
      <c r="AXC37" s="251"/>
      <c r="AXD37" s="251"/>
      <c r="AXE37" s="251"/>
      <c r="AXF37" s="251"/>
      <c r="AXG37" s="251"/>
      <c r="AXH37" s="251"/>
      <c r="AXI37" s="251"/>
      <c r="AXJ37" s="251"/>
      <c r="AXK37" s="251"/>
      <c r="AXL37" s="251"/>
      <c r="AXM37" s="251"/>
      <c r="AXN37" s="251"/>
      <c r="AXO37" s="251"/>
      <c r="AXP37" s="251"/>
      <c r="AXQ37" s="251"/>
      <c r="AXR37" s="251"/>
      <c r="AXS37" s="251"/>
      <c r="AXT37" s="251"/>
      <c r="AXU37" s="251"/>
      <c r="AXV37" s="251"/>
      <c r="AXW37" s="251"/>
      <c r="AXX37" s="251"/>
      <c r="AXY37" s="251"/>
      <c r="AXZ37" s="251"/>
      <c r="AYA37" s="251"/>
      <c r="AYB37" s="251"/>
      <c r="AYC37" s="251"/>
      <c r="AYD37" s="251"/>
      <c r="AYE37" s="251"/>
      <c r="AYF37" s="251"/>
      <c r="AYG37" s="251"/>
      <c r="AYH37" s="251"/>
      <c r="AYI37" s="251"/>
      <c r="AYJ37" s="251"/>
      <c r="AYK37" s="251"/>
      <c r="AYL37" s="251"/>
      <c r="AYM37" s="251"/>
      <c r="AYN37" s="251"/>
      <c r="AYO37" s="251"/>
      <c r="AYP37" s="251"/>
      <c r="AYQ37" s="251"/>
      <c r="AYR37" s="251"/>
      <c r="AYS37" s="251"/>
      <c r="AYT37" s="251"/>
      <c r="AYU37" s="251"/>
      <c r="AYV37" s="251"/>
      <c r="AYW37" s="251"/>
      <c r="AYX37" s="251"/>
      <c r="AYY37" s="251"/>
      <c r="AYZ37" s="251"/>
      <c r="AZA37" s="251"/>
      <c r="AZB37" s="251"/>
      <c r="AZC37" s="251"/>
      <c r="AZD37" s="251"/>
      <c r="AZE37" s="251"/>
      <c r="AZF37" s="251"/>
      <c r="AZG37" s="251"/>
      <c r="AZH37" s="251"/>
      <c r="AZI37" s="251"/>
      <c r="AZJ37" s="251"/>
      <c r="AZK37" s="251"/>
      <c r="AZL37" s="251"/>
      <c r="AZM37" s="251"/>
      <c r="AZN37" s="251"/>
      <c r="AZO37" s="251"/>
      <c r="AZP37" s="251"/>
      <c r="AZQ37" s="251"/>
      <c r="AZR37" s="251"/>
      <c r="AZS37" s="251"/>
      <c r="AZT37" s="251"/>
      <c r="AZU37" s="251"/>
      <c r="AZV37" s="251"/>
      <c r="AZW37" s="251"/>
      <c r="AZX37" s="251"/>
      <c r="AZY37" s="251"/>
      <c r="AZZ37" s="251"/>
      <c r="BAA37" s="251"/>
      <c r="BAB37" s="251"/>
      <c r="BAC37" s="251"/>
      <c r="BAD37" s="251"/>
      <c r="BAE37" s="251"/>
      <c r="BAF37" s="251"/>
      <c r="BAG37" s="251"/>
      <c r="BAH37" s="251"/>
      <c r="BAI37" s="251"/>
      <c r="BAJ37" s="251"/>
      <c r="BAK37" s="251"/>
      <c r="BAL37" s="251"/>
      <c r="BAM37" s="251"/>
      <c r="BAN37" s="251"/>
      <c r="BAO37" s="251"/>
      <c r="BAP37" s="251"/>
      <c r="BAQ37" s="251"/>
      <c r="BAR37" s="251"/>
      <c r="BAS37" s="251"/>
      <c r="BAT37" s="251"/>
      <c r="BAU37" s="251"/>
      <c r="BAV37" s="251"/>
      <c r="BAW37" s="251"/>
      <c r="BAX37" s="251"/>
      <c r="BAY37" s="251"/>
      <c r="BAZ37" s="251"/>
      <c r="BBA37" s="251"/>
      <c r="BBB37" s="251"/>
      <c r="BBC37" s="251"/>
      <c r="BBD37" s="251"/>
      <c r="BBE37" s="251"/>
      <c r="BBF37" s="251"/>
      <c r="BBG37" s="251"/>
      <c r="BBH37" s="251"/>
      <c r="BBI37" s="251"/>
      <c r="BBJ37" s="251"/>
      <c r="BBK37" s="251"/>
      <c r="BBL37" s="251"/>
      <c r="BBM37" s="251"/>
      <c r="BBN37" s="251"/>
      <c r="BBO37" s="251"/>
      <c r="BBP37" s="251"/>
      <c r="BBQ37" s="251"/>
      <c r="BBR37" s="251"/>
      <c r="BBS37" s="251"/>
      <c r="BBT37" s="251"/>
      <c r="BBU37" s="251"/>
      <c r="BBV37" s="251"/>
      <c r="BBW37" s="251"/>
      <c r="BBX37" s="251"/>
      <c r="BBY37" s="251"/>
      <c r="BBZ37" s="251"/>
      <c r="BCA37" s="251"/>
      <c r="BCB37" s="251"/>
      <c r="BCC37" s="251"/>
      <c r="BCD37" s="251"/>
      <c r="BCE37" s="251"/>
      <c r="BCF37" s="251"/>
      <c r="BCG37" s="251"/>
      <c r="BCH37" s="251"/>
      <c r="BCI37" s="251"/>
      <c r="BCJ37" s="251"/>
      <c r="BCK37" s="251"/>
      <c r="BCL37" s="251"/>
      <c r="BCM37" s="251"/>
      <c r="BCN37" s="251"/>
      <c r="BCO37" s="251"/>
      <c r="BCP37" s="251"/>
      <c r="BCQ37" s="251"/>
      <c r="BCR37" s="251"/>
      <c r="BCS37" s="251"/>
      <c r="BCT37" s="251"/>
      <c r="BCU37" s="251"/>
      <c r="BCV37" s="251"/>
      <c r="BCW37" s="251"/>
      <c r="BCX37" s="251"/>
      <c r="BCY37" s="251"/>
      <c r="BCZ37" s="251"/>
      <c r="BDA37" s="251"/>
      <c r="BDB37" s="251"/>
      <c r="BDC37" s="251"/>
      <c r="BDD37" s="251"/>
      <c r="BDE37" s="251"/>
      <c r="BDF37" s="251"/>
      <c r="BDG37" s="251"/>
      <c r="BDH37" s="251"/>
      <c r="BDI37" s="251"/>
      <c r="BDJ37" s="251"/>
      <c r="BDK37" s="251"/>
      <c r="BDL37" s="251"/>
      <c r="BDM37" s="251"/>
      <c r="BDN37" s="251"/>
      <c r="BDO37" s="251"/>
      <c r="BDP37" s="251"/>
      <c r="BDQ37" s="251"/>
      <c r="BDR37" s="251"/>
      <c r="BDS37" s="251"/>
      <c r="BDT37" s="251"/>
      <c r="BDU37" s="251"/>
      <c r="BDV37" s="251"/>
      <c r="BDW37" s="251"/>
      <c r="BDX37" s="251"/>
      <c r="BDY37" s="251"/>
      <c r="BDZ37" s="251"/>
      <c r="BEA37" s="251"/>
      <c r="BEB37" s="251"/>
      <c r="BEC37" s="251"/>
      <c r="BED37" s="251"/>
      <c r="BEE37" s="251"/>
      <c r="BEF37" s="251"/>
      <c r="BEG37" s="251"/>
      <c r="BEH37" s="251"/>
      <c r="BEI37" s="251"/>
      <c r="BEJ37" s="251"/>
      <c r="BEK37" s="251"/>
      <c r="BEL37" s="251"/>
      <c r="BEM37" s="251"/>
      <c r="BEN37" s="251"/>
      <c r="BEO37" s="251"/>
      <c r="BEP37" s="251"/>
      <c r="BEQ37" s="251"/>
      <c r="BER37" s="251"/>
      <c r="BES37" s="251"/>
      <c r="BET37" s="251"/>
      <c r="BEU37" s="251"/>
      <c r="BEV37" s="251"/>
      <c r="BEW37" s="251"/>
      <c r="BEX37" s="251"/>
      <c r="BEY37" s="251"/>
      <c r="BEZ37" s="251"/>
      <c r="BFA37" s="251"/>
      <c r="BFB37" s="251"/>
      <c r="BFC37" s="251"/>
      <c r="BFD37" s="251"/>
      <c r="BFE37" s="251"/>
      <c r="BFF37" s="251"/>
      <c r="BFG37" s="251"/>
      <c r="BFH37" s="251"/>
      <c r="BFI37" s="251"/>
      <c r="BFJ37" s="251"/>
      <c r="BFK37" s="251"/>
      <c r="BFL37" s="251"/>
      <c r="BFM37" s="251"/>
      <c r="BFN37" s="251"/>
      <c r="BFO37" s="251"/>
      <c r="BFP37" s="251"/>
      <c r="BFQ37" s="251"/>
      <c r="BFR37" s="251"/>
      <c r="BFS37" s="251"/>
      <c r="BFT37" s="251"/>
      <c r="BFU37" s="251"/>
      <c r="BFV37" s="251"/>
      <c r="BFW37" s="251"/>
      <c r="BFX37" s="251"/>
      <c r="BFY37" s="251"/>
      <c r="BFZ37" s="251"/>
      <c r="BGA37" s="251"/>
      <c r="BGB37" s="251"/>
      <c r="BGC37" s="251"/>
      <c r="BGD37" s="251"/>
      <c r="BGE37" s="251"/>
      <c r="BGF37" s="251"/>
      <c r="BGG37" s="251"/>
      <c r="BGH37" s="251"/>
      <c r="BGI37" s="251"/>
      <c r="BGJ37" s="251"/>
      <c r="BGK37" s="251"/>
      <c r="BGL37" s="251"/>
      <c r="BGM37" s="251"/>
      <c r="BGN37" s="251"/>
      <c r="BGO37" s="251"/>
      <c r="BGP37" s="251"/>
      <c r="BGQ37" s="251"/>
      <c r="BGR37" s="251"/>
      <c r="BGS37" s="251"/>
      <c r="BGT37" s="251"/>
      <c r="BGU37" s="251"/>
      <c r="BGV37" s="251"/>
      <c r="BGW37" s="251"/>
      <c r="BGX37" s="251"/>
      <c r="BGY37" s="251"/>
      <c r="BGZ37" s="251"/>
      <c r="BHA37" s="251"/>
      <c r="BHB37" s="251"/>
      <c r="BHC37" s="251"/>
      <c r="BHD37" s="251"/>
      <c r="BHE37" s="251"/>
      <c r="BHF37" s="251"/>
      <c r="BHG37" s="251"/>
      <c r="BHH37" s="251"/>
      <c r="BHI37" s="251"/>
      <c r="BHJ37" s="251"/>
      <c r="BHK37" s="251"/>
      <c r="BHL37" s="251"/>
      <c r="BHM37" s="251"/>
      <c r="BHN37" s="251"/>
      <c r="BHO37" s="251"/>
      <c r="BHP37" s="251"/>
      <c r="BHQ37" s="251"/>
      <c r="BHR37" s="251"/>
      <c r="BHS37" s="251"/>
      <c r="BHT37" s="251"/>
      <c r="BHU37" s="251"/>
      <c r="BHV37" s="251"/>
      <c r="BHW37" s="251"/>
      <c r="BHX37" s="251"/>
      <c r="BHY37" s="251"/>
      <c r="BHZ37" s="251"/>
      <c r="BIA37" s="251"/>
      <c r="BIB37" s="251"/>
      <c r="BIC37" s="251"/>
      <c r="BID37" s="251"/>
      <c r="BIE37" s="251"/>
      <c r="BIF37" s="251"/>
      <c r="BIG37" s="251"/>
      <c r="BIH37" s="251"/>
      <c r="BII37" s="251"/>
      <c r="BIJ37" s="251"/>
      <c r="BIK37" s="251"/>
      <c r="BIL37" s="251"/>
      <c r="BIM37" s="251"/>
      <c r="BIN37" s="251"/>
      <c r="BIO37" s="251"/>
      <c r="BIP37" s="251"/>
      <c r="BIQ37" s="251"/>
      <c r="BIR37" s="251"/>
      <c r="BIS37" s="251"/>
      <c r="BIT37" s="251"/>
      <c r="BIU37" s="251"/>
      <c r="BIV37" s="251"/>
      <c r="BIW37" s="251"/>
      <c r="BIX37" s="251"/>
      <c r="BIY37" s="251"/>
      <c r="BIZ37" s="251"/>
      <c r="BJA37" s="251"/>
      <c r="BJB37" s="251"/>
      <c r="BJC37" s="251"/>
      <c r="BJD37" s="251"/>
      <c r="BJE37" s="251"/>
      <c r="BJF37" s="251"/>
      <c r="BJG37" s="251"/>
      <c r="BJH37" s="251"/>
      <c r="BJI37" s="251"/>
      <c r="BJJ37" s="251"/>
      <c r="BJK37" s="251"/>
      <c r="BJL37" s="251"/>
      <c r="BJM37" s="251"/>
      <c r="BJN37" s="251"/>
      <c r="BJO37" s="251"/>
      <c r="BJP37" s="251"/>
      <c r="BJQ37" s="251"/>
      <c r="BJR37" s="251"/>
      <c r="BJS37" s="251"/>
      <c r="BJT37" s="251"/>
      <c r="BJU37" s="251"/>
      <c r="BJV37" s="251"/>
      <c r="BJW37" s="251"/>
      <c r="BJX37" s="251"/>
      <c r="BJY37" s="251"/>
      <c r="BJZ37" s="251"/>
      <c r="BKA37" s="251"/>
      <c r="BKB37" s="251"/>
      <c r="BKC37" s="251"/>
      <c r="BKD37" s="251"/>
      <c r="BKE37" s="251"/>
      <c r="BKF37" s="251"/>
      <c r="BKG37" s="251"/>
      <c r="BKH37" s="251"/>
      <c r="BKI37" s="251"/>
      <c r="BKJ37" s="251"/>
      <c r="BKK37" s="251"/>
      <c r="BKL37" s="251"/>
      <c r="BKM37" s="251"/>
      <c r="BKN37" s="251"/>
      <c r="BKO37" s="251"/>
      <c r="BKP37" s="251"/>
      <c r="BKQ37" s="251"/>
      <c r="BKR37" s="251"/>
      <c r="BKS37" s="251"/>
      <c r="BKT37" s="251"/>
      <c r="BKU37" s="251"/>
      <c r="BKV37" s="251"/>
      <c r="BKW37" s="251"/>
      <c r="BKX37" s="251"/>
      <c r="BKY37" s="251"/>
      <c r="BKZ37" s="251"/>
      <c r="BLA37" s="251"/>
      <c r="BLB37" s="251"/>
      <c r="BLC37" s="251"/>
      <c r="BLD37" s="251"/>
      <c r="BLE37" s="251"/>
      <c r="BLF37" s="251"/>
      <c r="BLG37" s="251"/>
      <c r="BLH37" s="251"/>
      <c r="BLI37" s="251"/>
      <c r="BLJ37" s="251"/>
      <c r="BLK37" s="251"/>
      <c r="BLL37" s="251"/>
      <c r="BLM37" s="251"/>
      <c r="BLN37" s="251"/>
      <c r="BLO37" s="251"/>
      <c r="BLP37" s="251"/>
      <c r="BLQ37" s="251"/>
      <c r="BLR37" s="251"/>
      <c r="BLS37" s="251"/>
      <c r="BLT37" s="251"/>
      <c r="BLU37" s="251"/>
      <c r="BLV37" s="251"/>
      <c r="BLW37" s="251"/>
      <c r="BLX37" s="251"/>
      <c r="BLY37" s="251"/>
      <c r="BLZ37" s="251"/>
      <c r="BMA37" s="251"/>
      <c r="BMB37" s="251"/>
      <c r="BMC37" s="251"/>
      <c r="BMD37" s="251"/>
      <c r="BME37" s="251"/>
      <c r="BMF37" s="251"/>
      <c r="BMG37" s="251"/>
      <c r="BMH37" s="251"/>
      <c r="BMI37" s="251"/>
      <c r="BMJ37" s="251"/>
      <c r="BMK37" s="251"/>
      <c r="BML37" s="251"/>
      <c r="BMM37" s="251"/>
      <c r="BMN37" s="251"/>
      <c r="BMO37" s="251"/>
      <c r="BMP37" s="251"/>
      <c r="BMQ37" s="251"/>
      <c r="BMR37" s="251"/>
      <c r="BMS37" s="251"/>
      <c r="BMT37" s="251"/>
      <c r="BMU37" s="251"/>
      <c r="BMV37" s="251"/>
      <c r="BMW37" s="251"/>
      <c r="BMX37" s="251"/>
      <c r="BMY37" s="251"/>
      <c r="BMZ37" s="251"/>
      <c r="BNA37" s="251"/>
      <c r="BNB37" s="251"/>
      <c r="BNC37" s="251"/>
      <c r="BND37" s="251"/>
      <c r="BNE37" s="251"/>
      <c r="BNF37" s="251"/>
      <c r="BNG37" s="251"/>
      <c r="BNH37" s="251"/>
      <c r="BNI37" s="251"/>
      <c r="BNJ37" s="251"/>
      <c r="BNK37" s="251"/>
      <c r="BNL37" s="251"/>
      <c r="BNM37" s="251"/>
      <c r="BNN37" s="251"/>
      <c r="BNO37" s="251"/>
      <c r="BNP37" s="251"/>
      <c r="BNQ37" s="251"/>
      <c r="BNR37" s="251"/>
      <c r="BNS37" s="251"/>
      <c r="BNT37" s="251"/>
      <c r="BNU37" s="251"/>
      <c r="BNV37" s="251"/>
      <c r="BNW37" s="251"/>
      <c r="BNX37" s="251"/>
      <c r="BNY37" s="251"/>
      <c r="BNZ37" s="251"/>
      <c r="BOA37" s="251"/>
      <c r="BOB37" s="251"/>
      <c r="BOC37" s="251"/>
      <c r="BOD37" s="251"/>
      <c r="BOE37" s="251"/>
      <c r="BOF37" s="251"/>
      <c r="BOG37" s="251"/>
      <c r="BOH37" s="251"/>
      <c r="BOI37" s="251"/>
      <c r="BOJ37" s="251"/>
      <c r="BOK37" s="251"/>
      <c r="BOL37" s="251"/>
      <c r="BOM37" s="251"/>
      <c r="BON37" s="251"/>
      <c r="BOO37" s="251"/>
      <c r="BOP37" s="251"/>
      <c r="BOQ37" s="251"/>
      <c r="BOR37" s="251"/>
      <c r="BOS37" s="251"/>
      <c r="BOT37" s="251"/>
      <c r="BOU37" s="251"/>
      <c r="BOV37" s="251"/>
      <c r="BOW37" s="251"/>
      <c r="BOX37" s="251"/>
      <c r="BOY37" s="251"/>
      <c r="BOZ37" s="251"/>
      <c r="BPA37" s="251"/>
      <c r="BPB37" s="251"/>
      <c r="BPC37" s="251"/>
      <c r="BPD37" s="251"/>
      <c r="BPE37" s="251"/>
      <c r="BPF37" s="251"/>
      <c r="BPG37" s="251"/>
      <c r="BPH37" s="251"/>
      <c r="BPI37" s="251"/>
      <c r="BPJ37" s="251"/>
      <c r="BPK37" s="251"/>
      <c r="BPL37" s="251"/>
      <c r="BPM37" s="251"/>
      <c r="BPN37" s="251"/>
      <c r="BPO37" s="251"/>
      <c r="BPP37" s="251"/>
      <c r="BPQ37" s="251"/>
      <c r="BPR37" s="251"/>
      <c r="BPS37" s="251"/>
      <c r="BPT37" s="251"/>
      <c r="BPU37" s="251"/>
      <c r="BPV37" s="251"/>
      <c r="BPW37" s="251"/>
      <c r="BPX37" s="251"/>
      <c r="BPY37" s="251"/>
      <c r="BPZ37" s="251"/>
      <c r="BQA37" s="251"/>
      <c r="BQB37" s="251"/>
      <c r="BQC37" s="251"/>
      <c r="BQD37" s="251"/>
      <c r="BQE37" s="251"/>
      <c r="BQF37" s="251"/>
      <c r="BQG37" s="251"/>
      <c r="BQH37" s="251"/>
      <c r="BQI37" s="251"/>
      <c r="BQJ37" s="251"/>
      <c r="BQK37" s="251"/>
      <c r="BQL37" s="251"/>
      <c r="BQM37" s="251"/>
      <c r="BQN37" s="251"/>
      <c r="BQO37" s="251"/>
      <c r="BQP37" s="251"/>
      <c r="BQQ37" s="251"/>
      <c r="BQR37" s="251"/>
      <c r="BQS37" s="251"/>
      <c r="BQT37" s="251"/>
      <c r="BQU37" s="251"/>
      <c r="BQV37" s="251"/>
      <c r="BQW37" s="251"/>
      <c r="BQX37" s="251"/>
      <c r="BQY37" s="251"/>
      <c r="BQZ37" s="251"/>
      <c r="BRA37" s="251"/>
      <c r="BRB37" s="251"/>
      <c r="BRC37" s="251"/>
      <c r="BRD37" s="251"/>
      <c r="BRE37" s="251"/>
      <c r="BRF37" s="251"/>
      <c r="BRG37" s="251"/>
      <c r="BRH37" s="251"/>
      <c r="BRI37" s="251"/>
      <c r="BRJ37" s="251"/>
      <c r="BRK37" s="251"/>
      <c r="BRL37" s="251"/>
      <c r="BRM37" s="251"/>
      <c r="BRN37" s="251"/>
      <c r="BRO37" s="251"/>
      <c r="BRP37" s="251"/>
      <c r="BRQ37" s="251"/>
      <c r="BRR37" s="251"/>
      <c r="BRS37" s="251"/>
      <c r="BRT37" s="251"/>
      <c r="BRU37" s="251"/>
      <c r="BRV37" s="251"/>
      <c r="BRW37" s="251"/>
      <c r="BRX37" s="251"/>
      <c r="BRY37" s="251"/>
      <c r="BRZ37" s="251"/>
      <c r="BSA37" s="251"/>
      <c r="BSB37" s="251"/>
      <c r="BSC37" s="251"/>
      <c r="BSD37" s="251"/>
      <c r="BSE37" s="251"/>
      <c r="BSF37" s="251"/>
      <c r="BSG37" s="251"/>
      <c r="BSH37" s="251"/>
      <c r="BSI37" s="251"/>
      <c r="BSJ37" s="251"/>
      <c r="BSK37" s="251"/>
      <c r="BSL37" s="251"/>
      <c r="BSM37" s="251"/>
      <c r="BSN37" s="251"/>
      <c r="BSO37" s="251"/>
      <c r="BSP37" s="251"/>
      <c r="BSQ37" s="251"/>
      <c r="BSR37" s="251"/>
      <c r="BSS37" s="251"/>
      <c r="BST37" s="251"/>
      <c r="BSU37" s="251"/>
      <c r="BSV37" s="251"/>
      <c r="BSW37" s="251"/>
      <c r="BSX37" s="251"/>
      <c r="BSY37" s="251"/>
      <c r="BSZ37" s="251"/>
      <c r="BTA37" s="251"/>
      <c r="BTB37" s="251"/>
      <c r="BTC37" s="251"/>
      <c r="BTD37" s="251"/>
      <c r="BTE37" s="251"/>
      <c r="BTF37" s="251"/>
      <c r="BTG37" s="251"/>
      <c r="BTH37" s="251"/>
      <c r="BTI37" s="251"/>
      <c r="BTJ37" s="251"/>
      <c r="BTK37" s="251"/>
      <c r="BTL37" s="251"/>
      <c r="BTM37" s="251"/>
      <c r="BTN37" s="251"/>
      <c r="BTO37" s="251"/>
      <c r="BTP37" s="251"/>
      <c r="BTQ37" s="251"/>
      <c r="BTR37" s="251"/>
      <c r="BTS37" s="251"/>
      <c r="BTT37" s="251"/>
      <c r="BTU37" s="251"/>
      <c r="BTV37" s="251"/>
      <c r="BTW37" s="251"/>
      <c r="BTX37" s="251"/>
      <c r="BTY37" s="251"/>
      <c r="BTZ37" s="251"/>
      <c r="BUA37" s="251"/>
      <c r="BUB37" s="251"/>
      <c r="BUC37" s="251"/>
      <c r="BUD37" s="251"/>
      <c r="BUE37" s="251"/>
      <c r="BUF37" s="251"/>
      <c r="BUG37" s="251"/>
      <c r="BUH37" s="251"/>
      <c r="BUI37" s="251"/>
      <c r="BUJ37" s="251"/>
      <c r="BUK37" s="251"/>
      <c r="BUL37" s="251"/>
      <c r="BUM37" s="251"/>
      <c r="BUN37" s="251"/>
      <c r="BUO37" s="251"/>
      <c r="BUP37" s="251"/>
      <c r="BUQ37" s="251"/>
      <c r="BUR37" s="251"/>
      <c r="BUS37" s="251"/>
      <c r="BUT37" s="251"/>
      <c r="BUU37" s="251"/>
      <c r="BUV37" s="251"/>
      <c r="BUW37" s="251"/>
      <c r="BUX37" s="251"/>
      <c r="BUY37" s="251"/>
      <c r="BUZ37" s="251"/>
      <c r="BVA37" s="251"/>
      <c r="BVB37" s="251"/>
      <c r="BVC37" s="251"/>
      <c r="BVD37" s="251"/>
      <c r="BVE37" s="251"/>
      <c r="BVF37" s="251"/>
      <c r="BVG37" s="251"/>
      <c r="BVH37" s="251"/>
      <c r="BVI37" s="251"/>
      <c r="BVJ37" s="251"/>
      <c r="BVK37" s="251"/>
      <c r="BVL37" s="251"/>
      <c r="BVM37" s="251"/>
      <c r="BVN37" s="251"/>
      <c r="BVO37" s="251"/>
      <c r="BVP37" s="251"/>
      <c r="BVQ37" s="251"/>
      <c r="BVR37" s="251"/>
      <c r="BVS37" s="251"/>
      <c r="BVT37" s="251"/>
      <c r="BVU37" s="251"/>
      <c r="BVV37" s="251"/>
      <c r="BVW37" s="251"/>
      <c r="BVX37" s="251"/>
      <c r="BVY37" s="251"/>
      <c r="BVZ37" s="251"/>
      <c r="BWA37" s="251"/>
      <c r="BWB37" s="251"/>
      <c r="BWC37" s="251"/>
      <c r="BWD37" s="251"/>
      <c r="BWE37" s="251"/>
      <c r="BWF37" s="251"/>
      <c r="BWG37" s="251"/>
      <c r="BWH37" s="251"/>
      <c r="BWI37" s="251"/>
      <c r="BWJ37" s="251"/>
      <c r="BWK37" s="251"/>
      <c r="BWL37" s="251"/>
      <c r="BWM37" s="251"/>
      <c r="BWN37" s="251"/>
      <c r="BWO37" s="251"/>
      <c r="BWP37" s="251"/>
      <c r="BWQ37" s="251"/>
      <c r="BWR37" s="251"/>
      <c r="BWS37" s="251"/>
      <c r="BWT37" s="251"/>
      <c r="BWU37" s="251"/>
      <c r="BWV37" s="251"/>
      <c r="BWW37" s="251"/>
      <c r="BWX37" s="251"/>
      <c r="BWY37" s="251"/>
      <c r="BWZ37" s="251"/>
      <c r="BXA37" s="251"/>
      <c r="BXB37" s="251"/>
      <c r="BXC37" s="251"/>
      <c r="BXD37" s="251"/>
      <c r="BXE37" s="251"/>
      <c r="BXF37" s="251"/>
      <c r="BXG37" s="251"/>
      <c r="BXH37" s="251"/>
      <c r="BXI37" s="251"/>
      <c r="BXJ37" s="251"/>
      <c r="BXK37" s="251"/>
      <c r="BXL37" s="251"/>
      <c r="BXM37" s="251"/>
      <c r="BXN37" s="251"/>
      <c r="BXO37" s="251"/>
      <c r="BXP37" s="251"/>
      <c r="BXQ37" s="251"/>
      <c r="BXR37" s="251"/>
      <c r="BXS37" s="251"/>
      <c r="BXT37" s="251"/>
      <c r="BXU37" s="251"/>
      <c r="BXV37" s="251"/>
      <c r="BXW37" s="251"/>
      <c r="BXX37" s="251"/>
      <c r="BXY37" s="251"/>
      <c r="BXZ37" s="251"/>
      <c r="BYA37" s="251"/>
      <c r="BYB37" s="251"/>
      <c r="BYC37" s="251"/>
      <c r="BYD37" s="251"/>
      <c r="BYE37" s="251"/>
      <c r="BYF37" s="251"/>
      <c r="BYG37" s="251"/>
      <c r="BYH37" s="251"/>
      <c r="BYI37" s="251"/>
      <c r="BYJ37" s="251"/>
      <c r="BYK37" s="251"/>
      <c r="BYL37" s="251"/>
      <c r="BYM37" s="251"/>
      <c r="BYN37" s="251"/>
      <c r="BYO37" s="251"/>
      <c r="BYP37" s="251"/>
      <c r="BYQ37" s="251"/>
      <c r="BYR37" s="251"/>
      <c r="BYS37" s="251"/>
      <c r="BYT37" s="251"/>
      <c r="BYU37" s="251"/>
      <c r="BYV37" s="251"/>
      <c r="BYW37" s="251"/>
      <c r="BYX37" s="251"/>
      <c r="BYY37" s="251"/>
      <c r="BYZ37" s="251"/>
      <c r="BZA37" s="251"/>
      <c r="BZB37" s="251"/>
      <c r="BZC37" s="251"/>
      <c r="BZD37" s="251"/>
      <c r="BZE37" s="251"/>
      <c r="BZF37" s="251"/>
      <c r="BZG37" s="251"/>
      <c r="BZH37" s="251"/>
      <c r="BZI37" s="251"/>
      <c r="BZJ37" s="251"/>
      <c r="BZK37" s="251"/>
      <c r="BZL37" s="251"/>
      <c r="BZM37" s="251"/>
      <c r="BZN37" s="251"/>
      <c r="BZO37" s="251"/>
      <c r="BZP37" s="251"/>
      <c r="BZQ37" s="251"/>
      <c r="BZR37" s="251"/>
      <c r="BZS37" s="251"/>
      <c r="BZT37" s="251"/>
      <c r="BZU37" s="251"/>
      <c r="BZV37" s="251"/>
      <c r="BZW37" s="251"/>
      <c r="BZX37" s="251"/>
      <c r="BZY37" s="251"/>
      <c r="BZZ37" s="251"/>
      <c r="CAA37" s="251"/>
      <c r="CAB37" s="251"/>
      <c r="CAC37" s="251"/>
      <c r="CAD37" s="251"/>
      <c r="CAE37" s="251"/>
      <c r="CAF37" s="251"/>
      <c r="CAG37" s="251"/>
      <c r="CAH37" s="251"/>
      <c r="CAI37" s="251"/>
      <c r="CAJ37" s="251"/>
      <c r="CAK37" s="251"/>
      <c r="CAL37" s="251"/>
      <c r="CAM37" s="251"/>
      <c r="CAN37" s="251"/>
      <c r="CAO37" s="251"/>
      <c r="CAP37" s="251"/>
      <c r="CAQ37" s="251"/>
      <c r="CAR37" s="251"/>
      <c r="CAS37" s="251"/>
      <c r="CAT37" s="251"/>
      <c r="CAU37" s="251"/>
      <c r="CAV37" s="251"/>
      <c r="CAW37" s="251"/>
      <c r="CAX37" s="251"/>
      <c r="CAY37" s="251"/>
      <c r="CAZ37" s="251"/>
      <c r="CBA37" s="251"/>
      <c r="CBB37" s="251"/>
      <c r="CBC37" s="251"/>
      <c r="CBD37" s="251"/>
      <c r="CBE37" s="251"/>
      <c r="CBF37" s="251"/>
      <c r="CBG37" s="251"/>
      <c r="CBH37" s="251"/>
      <c r="CBI37" s="251"/>
      <c r="CBJ37" s="251"/>
      <c r="CBK37" s="251"/>
      <c r="CBL37" s="251"/>
      <c r="CBM37" s="251"/>
      <c r="CBN37" s="251"/>
      <c r="CBO37" s="251"/>
      <c r="CBP37" s="251"/>
      <c r="CBQ37" s="251"/>
      <c r="CBR37" s="251"/>
      <c r="CBS37" s="251"/>
      <c r="CBT37" s="251"/>
      <c r="CBU37" s="251"/>
      <c r="CBV37" s="251"/>
      <c r="CBW37" s="251"/>
      <c r="CBX37" s="251"/>
      <c r="CBY37" s="251"/>
      <c r="CBZ37" s="251"/>
      <c r="CCA37" s="251"/>
      <c r="CCB37" s="251"/>
      <c r="CCC37" s="251"/>
      <c r="CCD37" s="251"/>
      <c r="CCE37" s="251"/>
      <c r="CCF37" s="251"/>
      <c r="CCG37" s="251"/>
      <c r="CCH37" s="251"/>
      <c r="CCI37" s="251"/>
      <c r="CCJ37" s="251"/>
      <c r="CCK37" s="251"/>
      <c r="CCL37" s="251"/>
      <c r="CCM37" s="251"/>
      <c r="CCN37" s="251"/>
      <c r="CCO37" s="251"/>
      <c r="CCP37" s="251"/>
      <c r="CCQ37" s="251"/>
      <c r="CCR37" s="251"/>
      <c r="CCS37" s="251"/>
      <c r="CCT37" s="251"/>
      <c r="CCU37" s="251"/>
      <c r="CCV37" s="251"/>
      <c r="CCW37" s="251"/>
      <c r="CCX37" s="251"/>
      <c r="CCY37" s="251"/>
      <c r="CCZ37" s="251"/>
      <c r="CDA37" s="251"/>
      <c r="CDB37" s="251"/>
      <c r="CDC37" s="251"/>
      <c r="CDD37" s="251"/>
      <c r="CDE37" s="251"/>
      <c r="CDF37" s="251"/>
      <c r="CDG37" s="251"/>
      <c r="CDH37" s="251"/>
      <c r="CDI37" s="251"/>
      <c r="CDJ37" s="251"/>
      <c r="CDK37" s="251"/>
      <c r="CDL37" s="251"/>
      <c r="CDM37" s="251"/>
      <c r="CDN37" s="251"/>
      <c r="CDO37" s="251"/>
      <c r="CDP37" s="251"/>
      <c r="CDQ37" s="251"/>
      <c r="CDR37" s="251"/>
      <c r="CDS37" s="251"/>
      <c r="CDT37" s="251"/>
      <c r="CDU37" s="251"/>
      <c r="CDV37" s="251"/>
      <c r="CDW37" s="251"/>
      <c r="CDX37" s="251"/>
      <c r="CDY37" s="251"/>
      <c r="CDZ37" s="251"/>
      <c r="CEA37" s="251"/>
      <c r="CEB37" s="251"/>
      <c r="CEC37" s="251"/>
      <c r="CED37" s="251"/>
      <c r="CEE37" s="251"/>
      <c r="CEF37" s="251"/>
      <c r="CEG37" s="251"/>
      <c r="CEH37" s="251"/>
      <c r="CEI37" s="251"/>
      <c r="CEJ37" s="251"/>
      <c r="CEK37" s="251"/>
      <c r="CEL37" s="251"/>
      <c r="CEM37" s="251"/>
      <c r="CEN37" s="251"/>
      <c r="CEO37" s="251"/>
      <c r="CEP37" s="251"/>
      <c r="CEQ37" s="251"/>
      <c r="CER37" s="251"/>
      <c r="CES37" s="251"/>
      <c r="CET37" s="251"/>
      <c r="CEU37" s="251"/>
      <c r="CEV37" s="251"/>
      <c r="CEW37" s="251"/>
      <c r="CEX37" s="251"/>
      <c r="CEY37" s="251"/>
      <c r="CEZ37" s="251"/>
      <c r="CFA37" s="251"/>
      <c r="CFB37" s="251"/>
      <c r="CFC37" s="251"/>
      <c r="CFD37" s="251"/>
      <c r="CFE37" s="251"/>
      <c r="CFF37" s="251"/>
      <c r="CFG37" s="251"/>
      <c r="CFH37" s="251"/>
      <c r="CFI37" s="251"/>
      <c r="CFJ37" s="251"/>
      <c r="CFK37" s="251"/>
      <c r="CFL37" s="251"/>
      <c r="CFM37" s="251"/>
      <c r="CFN37" s="251"/>
      <c r="CFO37" s="251"/>
      <c r="CFP37" s="251"/>
      <c r="CFQ37" s="251"/>
      <c r="CFR37" s="251"/>
      <c r="CFS37" s="251"/>
      <c r="CFT37" s="251"/>
      <c r="CFU37" s="251"/>
      <c r="CFV37" s="251"/>
      <c r="CFW37" s="251"/>
      <c r="CFX37" s="251"/>
      <c r="CFY37" s="251"/>
      <c r="CFZ37" s="251"/>
      <c r="CGA37" s="251"/>
      <c r="CGB37" s="251"/>
      <c r="CGC37" s="251"/>
      <c r="CGD37" s="251"/>
      <c r="CGE37" s="251"/>
      <c r="CGF37" s="251"/>
      <c r="CGG37" s="251"/>
      <c r="CGH37" s="251"/>
      <c r="CGI37" s="251"/>
      <c r="CGJ37" s="251"/>
      <c r="CGK37" s="251"/>
      <c r="CGL37" s="251"/>
      <c r="CGM37" s="251"/>
      <c r="CGN37" s="251"/>
      <c r="CGO37" s="251"/>
      <c r="CGP37" s="251"/>
      <c r="CGQ37" s="251"/>
      <c r="CGR37" s="251"/>
      <c r="CGS37" s="251"/>
      <c r="CGT37" s="251"/>
      <c r="CGU37" s="251"/>
      <c r="CGV37" s="251"/>
      <c r="CGW37" s="251"/>
      <c r="CGX37" s="251"/>
      <c r="CGY37" s="251"/>
      <c r="CGZ37" s="251"/>
      <c r="CHA37" s="251"/>
      <c r="CHB37" s="251"/>
      <c r="CHC37" s="251"/>
      <c r="CHD37" s="251"/>
      <c r="CHE37" s="251"/>
      <c r="CHF37" s="251"/>
      <c r="CHG37" s="251"/>
      <c r="CHH37" s="251"/>
      <c r="CHI37" s="251"/>
      <c r="CHJ37" s="251"/>
      <c r="CHK37" s="251"/>
      <c r="CHL37" s="251"/>
      <c r="CHM37" s="251"/>
      <c r="CHN37" s="251"/>
      <c r="CHO37" s="251"/>
      <c r="CHP37" s="251"/>
      <c r="CHQ37" s="251"/>
      <c r="CHR37" s="251"/>
      <c r="CHS37" s="251"/>
      <c r="CHT37" s="251"/>
      <c r="CHU37" s="251"/>
      <c r="CHV37" s="251"/>
      <c r="CHW37" s="251"/>
      <c r="CHX37" s="251"/>
      <c r="CHY37" s="251"/>
      <c r="CHZ37" s="251"/>
      <c r="CIA37" s="251"/>
      <c r="CIB37" s="251"/>
      <c r="CIC37" s="251"/>
      <c r="CID37" s="251"/>
      <c r="CIE37" s="251"/>
      <c r="CIF37" s="251"/>
      <c r="CIG37" s="251"/>
      <c r="CIH37" s="251"/>
      <c r="CII37" s="251"/>
      <c r="CIJ37" s="251"/>
      <c r="CIK37" s="251"/>
      <c r="CIL37" s="251"/>
      <c r="CIM37" s="251"/>
      <c r="CIN37" s="251"/>
      <c r="CIO37" s="251"/>
      <c r="CIP37" s="251"/>
      <c r="CIQ37" s="251"/>
      <c r="CIR37" s="251"/>
      <c r="CIS37" s="251"/>
      <c r="CIT37" s="251"/>
      <c r="CIU37" s="251"/>
      <c r="CIV37" s="251"/>
      <c r="CIW37" s="251"/>
      <c r="CIX37" s="251"/>
      <c r="CIY37" s="251"/>
      <c r="CIZ37" s="251"/>
      <c r="CJA37" s="251"/>
      <c r="CJB37" s="251"/>
      <c r="CJC37" s="251"/>
      <c r="CJD37" s="251"/>
      <c r="CJE37" s="251"/>
      <c r="CJF37" s="251"/>
      <c r="CJG37" s="251"/>
      <c r="CJH37" s="251"/>
      <c r="CJI37" s="251"/>
      <c r="CJJ37" s="251"/>
      <c r="CJK37" s="251"/>
      <c r="CJL37" s="251"/>
      <c r="CJM37" s="251"/>
      <c r="CJN37" s="251"/>
      <c r="CJO37" s="251"/>
      <c r="CJP37" s="251"/>
      <c r="CJQ37" s="251"/>
      <c r="CJR37" s="251"/>
      <c r="CJS37" s="251"/>
      <c r="CJT37" s="251"/>
      <c r="CJU37" s="251"/>
      <c r="CJV37" s="251"/>
      <c r="CJW37" s="251"/>
      <c r="CJX37" s="251"/>
      <c r="CJY37" s="251"/>
      <c r="CJZ37" s="251"/>
      <c r="CKA37" s="251"/>
      <c r="CKB37" s="251"/>
      <c r="CKC37" s="251"/>
      <c r="CKD37" s="251"/>
      <c r="CKE37" s="251"/>
      <c r="CKF37" s="251"/>
      <c r="CKG37" s="251"/>
      <c r="CKH37" s="251"/>
      <c r="CKI37" s="251"/>
      <c r="CKJ37" s="251"/>
      <c r="CKK37" s="251"/>
      <c r="CKL37" s="251"/>
      <c r="CKM37" s="251"/>
      <c r="CKN37" s="251"/>
      <c r="CKO37" s="251"/>
      <c r="CKP37" s="251"/>
      <c r="CKQ37" s="251"/>
      <c r="CKR37" s="251"/>
      <c r="CKS37" s="251"/>
      <c r="CKT37" s="251"/>
      <c r="CKU37" s="251"/>
      <c r="CKV37" s="251"/>
      <c r="CKW37" s="251"/>
      <c r="CKX37" s="251"/>
      <c r="CKY37" s="251"/>
      <c r="CKZ37" s="251"/>
      <c r="CLA37" s="251"/>
      <c r="CLB37" s="251"/>
      <c r="CLC37" s="251"/>
      <c r="CLD37" s="251"/>
      <c r="CLE37" s="251"/>
      <c r="CLF37" s="251"/>
      <c r="CLG37" s="251"/>
      <c r="CLH37" s="251"/>
      <c r="CLI37" s="251"/>
      <c r="CLJ37" s="251"/>
      <c r="CLK37" s="251"/>
      <c r="CLL37" s="251"/>
      <c r="CLM37" s="251"/>
      <c r="CLN37" s="251"/>
      <c r="CLO37" s="251"/>
      <c r="CLP37" s="251"/>
      <c r="CLQ37" s="251"/>
      <c r="CLR37" s="251"/>
      <c r="CLS37" s="251"/>
      <c r="CLT37" s="251"/>
      <c r="CLU37" s="251"/>
      <c r="CLV37" s="251"/>
      <c r="CLW37" s="251"/>
      <c r="CLX37" s="251"/>
      <c r="CLY37" s="251"/>
      <c r="CLZ37" s="251"/>
      <c r="CMA37" s="251"/>
      <c r="CMB37" s="251"/>
      <c r="CMC37" s="251"/>
      <c r="CMD37" s="251"/>
      <c r="CME37" s="251"/>
      <c r="CMF37" s="251"/>
      <c r="CMG37" s="251"/>
      <c r="CMH37" s="251"/>
      <c r="CMI37" s="251"/>
      <c r="CMJ37" s="251"/>
      <c r="CMK37" s="251"/>
      <c r="CML37" s="251"/>
      <c r="CMM37" s="251"/>
      <c r="CMN37" s="251"/>
      <c r="CMO37" s="251"/>
      <c r="CMP37" s="251"/>
      <c r="CMQ37" s="251"/>
      <c r="CMR37" s="251"/>
      <c r="CMS37" s="251"/>
      <c r="CMT37" s="251"/>
      <c r="CMU37" s="251"/>
      <c r="CMV37" s="251"/>
      <c r="CMW37" s="251"/>
      <c r="CMX37" s="251"/>
      <c r="CMY37" s="251"/>
      <c r="CMZ37" s="251"/>
      <c r="CNA37" s="251"/>
      <c r="CNB37" s="251"/>
      <c r="CNC37" s="251"/>
      <c r="CND37" s="251"/>
      <c r="CNE37" s="251"/>
      <c r="CNF37" s="251"/>
      <c r="CNG37" s="251"/>
      <c r="CNH37" s="251"/>
      <c r="CNI37" s="251"/>
      <c r="CNJ37" s="251"/>
      <c r="CNK37" s="251"/>
      <c r="CNL37" s="251"/>
      <c r="CNM37" s="251"/>
      <c r="CNN37" s="251"/>
      <c r="CNO37" s="251"/>
      <c r="CNP37" s="251"/>
      <c r="CNQ37" s="251"/>
      <c r="CNR37" s="251"/>
      <c r="CNS37" s="251"/>
      <c r="CNT37" s="251"/>
      <c r="CNU37" s="251"/>
      <c r="CNV37" s="251"/>
      <c r="CNW37" s="251"/>
      <c r="CNX37" s="251"/>
      <c r="CNY37" s="251"/>
      <c r="CNZ37" s="251"/>
      <c r="COA37" s="251"/>
      <c r="COB37" s="251"/>
      <c r="COC37" s="251"/>
      <c r="COD37" s="251"/>
      <c r="COE37" s="251"/>
      <c r="COF37" s="251"/>
      <c r="COG37" s="251"/>
      <c r="COH37" s="251"/>
      <c r="COI37" s="251"/>
      <c r="COJ37" s="251"/>
      <c r="COK37" s="251"/>
      <c r="COL37" s="251"/>
      <c r="COM37" s="251"/>
      <c r="CON37" s="251"/>
      <c r="COO37" s="251"/>
      <c r="COP37" s="251"/>
      <c r="COQ37" s="251"/>
      <c r="COR37" s="251"/>
      <c r="COS37" s="251"/>
      <c r="COT37" s="251"/>
      <c r="COU37" s="251"/>
      <c r="COV37" s="251"/>
      <c r="COW37" s="251"/>
      <c r="COX37" s="251"/>
      <c r="COY37" s="251"/>
      <c r="COZ37" s="251"/>
      <c r="CPA37" s="251"/>
      <c r="CPB37" s="251"/>
      <c r="CPC37" s="251"/>
      <c r="CPD37" s="251"/>
      <c r="CPE37" s="251"/>
      <c r="CPF37" s="251"/>
      <c r="CPG37" s="251"/>
      <c r="CPH37" s="251"/>
      <c r="CPI37" s="251"/>
      <c r="CPJ37" s="251"/>
      <c r="CPK37" s="251"/>
      <c r="CPL37" s="251"/>
      <c r="CPM37" s="251"/>
      <c r="CPN37" s="251"/>
      <c r="CPO37" s="251"/>
      <c r="CPP37" s="251"/>
      <c r="CPQ37" s="251"/>
      <c r="CPR37" s="251"/>
      <c r="CPS37" s="251"/>
      <c r="CPT37" s="251"/>
      <c r="CPU37" s="251"/>
      <c r="CPV37" s="251"/>
      <c r="CPW37" s="251"/>
      <c r="CPX37" s="251"/>
      <c r="CPY37" s="251"/>
      <c r="CPZ37" s="251"/>
      <c r="CQA37" s="251"/>
      <c r="CQB37" s="251"/>
      <c r="CQC37" s="251"/>
      <c r="CQD37" s="251"/>
      <c r="CQE37" s="251"/>
      <c r="CQF37" s="251"/>
      <c r="CQG37" s="251"/>
      <c r="CQH37" s="251"/>
      <c r="CQI37" s="251"/>
      <c r="CQJ37" s="251"/>
      <c r="CQK37" s="251"/>
      <c r="CQL37" s="251"/>
      <c r="CQM37" s="251"/>
      <c r="CQN37" s="251"/>
      <c r="CQO37" s="251"/>
      <c r="CQP37" s="251"/>
      <c r="CQQ37" s="251"/>
      <c r="CQR37" s="251"/>
      <c r="CQS37" s="251"/>
      <c r="CQT37" s="251"/>
      <c r="CQU37" s="251"/>
      <c r="CQV37" s="251"/>
      <c r="CQW37" s="251"/>
      <c r="CQX37" s="251"/>
      <c r="CQY37" s="251"/>
      <c r="CQZ37" s="251"/>
      <c r="CRA37" s="251"/>
      <c r="CRB37" s="251"/>
      <c r="CRC37" s="251"/>
      <c r="CRD37" s="251"/>
      <c r="CRE37" s="251"/>
      <c r="CRF37" s="251"/>
      <c r="CRG37" s="251"/>
      <c r="CRH37" s="251"/>
      <c r="CRI37" s="251"/>
      <c r="CRJ37" s="251"/>
      <c r="CRK37" s="251"/>
      <c r="CRL37" s="251"/>
      <c r="CRM37" s="251"/>
      <c r="CRN37" s="251"/>
      <c r="CRO37" s="251"/>
      <c r="CRP37" s="251"/>
      <c r="CRQ37" s="251"/>
      <c r="CRR37" s="251"/>
      <c r="CRS37" s="251"/>
      <c r="CRT37" s="251"/>
      <c r="CRU37" s="251"/>
      <c r="CRV37" s="251"/>
      <c r="CRW37" s="251"/>
      <c r="CRX37" s="251"/>
      <c r="CRY37" s="251"/>
      <c r="CRZ37" s="251"/>
      <c r="CSA37" s="251"/>
      <c r="CSB37" s="251"/>
      <c r="CSC37" s="251"/>
      <c r="CSD37" s="251"/>
      <c r="CSE37" s="251"/>
      <c r="CSF37" s="251"/>
      <c r="CSG37" s="251"/>
      <c r="CSH37" s="251"/>
      <c r="CSI37" s="251"/>
      <c r="CSJ37" s="251"/>
      <c r="CSK37" s="251"/>
      <c r="CSL37" s="251"/>
      <c r="CSM37" s="251"/>
      <c r="CSN37" s="251"/>
      <c r="CSO37" s="251"/>
      <c r="CSP37" s="251"/>
      <c r="CSQ37" s="251"/>
      <c r="CSR37" s="251"/>
      <c r="CSS37" s="251"/>
      <c r="CST37" s="251"/>
      <c r="CSU37" s="251"/>
      <c r="CSV37" s="251"/>
      <c r="CSW37" s="251"/>
      <c r="CSX37" s="251"/>
      <c r="CSY37" s="251"/>
      <c r="CSZ37" s="251"/>
      <c r="CTA37" s="251"/>
      <c r="CTB37" s="251"/>
      <c r="CTC37" s="251"/>
      <c r="CTD37" s="251"/>
      <c r="CTE37" s="251"/>
      <c r="CTF37" s="251"/>
      <c r="CTG37" s="251"/>
      <c r="CTH37" s="251"/>
      <c r="CTI37" s="251"/>
      <c r="CTJ37" s="251"/>
      <c r="CTK37" s="251"/>
      <c r="CTL37" s="251"/>
      <c r="CTM37" s="251"/>
      <c r="CTN37" s="251"/>
      <c r="CTO37" s="251"/>
      <c r="CTP37" s="251"/>
      <c r="CTQ37" s="251"/>
      <c r="CTR37" s="251"/>
      <c r="CTS37" s="251"/>
      <c r="CTT37" s="251"/>
      <c r="CTU37" s="251"/>
      <c r="CTV37" s="251"/>
      <c r="CTW37" s="251"/>
      <c r="CTX37" s="251"/>
      <c r="CTY37" s="251"/>
      <c r="CTZ37" s="251"/>
      <c r="CUA37" s="251"/>
      <c r="CUB37" s="251"/>
      <c r="CUC37" s="251"/>
      <c r="CUD37" s="251"/>
      <c r="CUE37" s="251"/>
      <c r="CUF37" s="251"/>
      <c r="CUG37" s="251"/>
      <c r="CUH37" s="251"/>
      <c r="CUI37" s="251"/>
      <c r="CUJ37" s="251"/>
      <c r="CUK37" s="251"/>
      <c r="CUL37" s="251"/>
      <c r="CUM37" s="251"/>
      <c r="CUN37" s="251"/>
      <c r="CUO37" s="251"/>
      <c r="CUP37" s="251"/>
      <c r="CUQ37" s="251"/>
      <c r="CUR37" s="251"/>
      <c r="CUS37" s="251"/>
      <c r="CUT37" s="251"/>
      <c r="CUU37" s="251"/>
      <c r="CUV37" s="251"/>
      <c r="CUW37" s="251"/>
      <c r="CUX37" s="251"/>
      <c r="CUY37" s="251"/>
      <c r="CUZ37" s="251"/>
      <c r="CVA37" s="251"/>
      <c r="CVB37" s="251"/>
      <c r="CVC37" s="251"/>
      <c r="CVD37" s="251"/>
      <c r="CVE37" s="251"/>
      <c r="CVF37" s="251"/>
      <c r="CVG37" s="251"/>
      <c r="CVH37" s="251"/>
      <c r="CVI37" s="251"/>
      <c r="CVJ37" s="251"/>
      <c r="CVK37" s="251"/>
      <c r="CVL37" s="251"/>
      <c r="CVM37" s="251"/>
      <c r="CVN37" s="251"/>
      <c r="CVO37" s="251"/>
      <c r="CVP37" s="251"/>
      <c r="CVQ37" s="251"/>
      <c r="CVR37" s="251"/>
      <c r="CVS37" s="251"/>
      <c r="CVT37" s="251"/>
      <c r="CVU37" s="251"/>
      <c r="CVV37" s="251"/>
      <c r="CVW37" s="251"/>
      <c r="CVX37" s="251"/>
      <c r="CVY37" s="251"/>
      <c r="CVZ37" s="251"/>
      <c r="CWA37" s="251"/>
      <c r="CWB37" s="251"/>
      <c r="CWC37" s="251"/>
      <c r="CWD37" s="251"/>
      <c r="CWE37" s="251"/>
      <c r="CWF37" s="251"/>
      <c r="CWG37" s="251"/>
      <c r="CWH37" s="251"/>
      <c r="CWI37" s="251"/>
      <c r="CWJ37" s="251"/>
      <c r="CWK37" s="251"/>
      <c r="CWL37" s="251"/>
      <c r="CWM37" s="251"/>
      <c r="CWN37" s="251"/>
      <c r="CWO37" s="251"/>
      <c r="CWP37" s="251"/>
      <c r="CWQ37" s="251"/>
      <c r="CWR37" s="251"/>
      <c r="CWS37" s="251"/>
      <c r="CWT37" s="251"/>
      <c r="CWU37" s="251"/>
      <c r="CWV37" s="251"/>
      <c r="CWW37" s="251"/>
      <c r="CWX37" s="251"/>
      <c r="CWY37" s="251"/>
      <c r="CWZ37" s="251"/>
      <c r="CXA37" s="251"/>
      <c r="CXB37" s="251"/>
      <c r="CXC37" s="251"/>
      <c r="CXD37" s="251"/>
      <c r="CXE37" s="251"/>
      <c r="CXF37" s="251"/>
      <c r="CXG37" s="251"/>
      <c r="CXH37" s="251"/>
      <c r="CXI37" s="251"/>
      <c r="CXJ37" s="251"/>
      <c r="CXK37" s="251"/>
      <c r="CXL37" s="251"/>
      <c r="CXM37" s="251"/>
      <c r="CXN37" s="251"/>
      <c r="CXO37" s="251"/>
      <c r="CXP37" s="251"/>
      <c r="CXQ37" s="251"/>
      <c r="CXR37" s="251"/>
      <c r="CXS37" s="251"/>
      <c r="CXT37" s="251"/>
      <c r="CXU37" s="251"/>
      <c r="CXV37" s="251"/>
      <c r="CXW37" s="251"/>
      <c r="CXX37" s="251"/>
      <c r="CXY37" s="251"/>
      <c r="CXZ37" s="251"/>
      <c r="CYA37" s="251"/>
      <c r="CYB37" s="251"/>
      <c r="CYC37" s="251"/>
      <c r="CYD37" s="251"/>
      <c r="CYE37" s="251"/>
      <c r="CYF37" s="251"/>
      <c r="CYG37" s="251"/>
      <c r="CYH37" s="251"/>
      <c r="CYI37" s="251"/>
      <c r="CYJ37" s="251"/>
      <c r="CYK37" s="251"/>
      <c r="CYL37" s="251"/>
      <c r="CYM37" s="251"/>
      <c r="CYN37" s="251"/>
      <c r="CYO37" s="251"/>
      <c r="CYP37" s="251"/>
      <c r="CYQ37" s="251"/>
      <c r="CYR37" s="251"/>
      <c r="CYS37" s="251"/>
      <c r="CYT37" s="251"/>
      <c r="CYU37" s="251"/>
      <c r="CYV37" s="251"/>
      <c r="CYW37" s="251"/>
      <c r="CYX37" s="251"/>
      <c r="CYY37" s="251"/>
      <c r="CYZ37" s="251"/>
      <c r="CZA37" s="251"/>
      <c r="CZB37" s="251"/>
      <c r="CZC37" s="251"/>
      <c r="CZD37" s="251"/>
      <c r="CZE37" s="251"/>
      <c r="CZF37" s="251"/>
      <c r="CZG37" s="251"/>
      <c r="CZH37" s="251"/>
      <c r="CZI37" s="251"/>
      <c r="CZJ37" s="251"/>
      <c r="CZK37" s="251"/>
      <c r="CZL37" s="251"/>
      <c r="CZM37" s="251"/>
      <c r="CZN37" s="251"/>
      <c r="CZO37" s="251"/>
      <c r="CZP37" s="251"/>
      <c r="CZQ37" s="251"/>
      <c r="CZR37" s="251"/>
      <c r="CZS37" s="251"/>
      <c r="CZT37" s="251"/>
      <c r="CZU37" s="251"/>
      <c r="CZV37" s="251"/>
      <c r="CZW37" s="251"/>
      <c r="CZX37" s="251"/>
      <c r="CZY37" s="251"/>
      <c r="CZZ37" s="251"/>
      <c r="DAA37" s="251"/>
      <c r="DAB37" s="251"/>
      <c r="DAC37" s="251"/>
      <c r="DAD37" s="251"/>
      <c r="DAE37" s="251"/>
      <c r="DAF37" s="251"/>
      <c r="DAG37" s="251"/>
      <c r="DAH37" s="251"/>
      <c r="DAI37" s="251"/>
      <c r="DAJ37" s="251"/>
      <c r="DAK37" s="251"/>
      <c r="DAL37" s="251"/>
      <c r="DAM37" s="251"/>
      <c r="DAN37" s="251"/>
      <c r="DAO37" s="251"/>
      <c r="DAP37" s="251"/>
      <c r="DAQ37" s="251"/>
      <c r="DAR37" s="251"/>
      <c r="DAS37" s="251"/>
      <c r="DAT37" s="251"/>
      <c r="DAU37" s="251"/>
      <c r="DAV37" s="251"/>
      <c r="DAW37" s="251"/>
      <c r="DAX37" s="251"/>
      <c r="DAY37" s="251"/>
      <c r="DAZ37" s="251"/>
      <c r="DBA37" s="251"/>
      <c r="DBB37" s="251"/>
      <c r="DBC37" s="251"/>
      <c r="DBD37" s="251"/>
      <c r="DBE37" s="251"/>
      <c r="DBF37" s="251"/>
      <c r="DBG37" s="251"/>
      <c r="DBH37" s="251"/>
      <c r="DBI37" s="251"/>
      <c r="DBJ37" s="251"/>
      <c r="DBK37" s="251"/>
      <c r="DBL37" s="251"/>
      <c r="DBM37" s="251"/>
      <c r="DBN37" s="251"/>
      <c r="DBO37" s="251"/>
      <c r="DBP37" s="251"/>
      <c r="DBQ37" s="251"/>
      <c r="DBR37" s="251"/>
      <c r="DBS37" s="251"/>
      <c r="DBT37" s="251"/>
      <c r="DBU37" s="251"/>
      <c r="DBV37" s="251"/>
      <c r="DBW37" s="251"/>
      <c r="DBX37" s="251"/>
      <c r="DBY37" s="251"/>
      <c r="DBZ37" s="251"/>
      <c r="DCA37" s="251"/>
      <c r="DCB37" s="251"/>
      <c r="DCC37" s="251"/>
      <c r="DCD37" s="251"/>
      <c r="DCE37" s="251"/>
      <c r="DCF37" s="251"/>
      <c r="DCG37" s="251"/>
      <c r="DCH37" s="251"/>
      <c r="DCI37" s="251"/>
      <c r="DCJ37" s="251"/>
      <c r="DCK37" s="251"/>
      <c r="DCL37" s="251"/>
      <c r="DCM37" s="251"/>
      <c r="DCN37" s="251"/>
      <c r="DCO37" s="251"/>
      <c r="DCP37" s="251"/>
      <c r="DCQ37" s="251"/>
      <c r="DCR37" s="251"/>
      <c r="DCS37" s="251"/>
      <c r="DCT37" s="251"/>
      <c r="DCU37" s="251"/>
      <c r="DCV37" s="251"/>
      <c r="DCW37" s="251"/>
      <c r="DCX37" s="251"/>
      <c r="DCY37" s="251"/>
      <c r="DCZ37" s="251"/>
      <c r="DDA37" s="251"/>
      <c r="DDB37" s="251"/>
      <c r="DDC37" s="251"/>
      <c r="DDD37" s="251"/>
      <c r="DDE37" s="251"/>
      <c r="DDF37" s="251"/>
      <c r="DDG37" s="251"/>
      <c r="DDH37" s="251"/>
      <c r="DDI37" s="251"/>
      <c r="DDJ37" s="251"/>
      <c r="DDK37" s="251"/>
      <c r="DDL37" s="251"/>
      <c r="DDM37" s="251"/>
      <c r="DDN37" s="251"/>
      <c r="DDO37" s="251"/>
      <c r="DDP37" s="251"/>
      <c r="DDQ37" s="251"/>
      <c r="DDR37" s="251"/>
      <c r="DDS37" s="251"/>
      <c r="DDT37" s="251"/>
      <c r="DDU37" s="251"/>
      <c r="DDV37" s="251"/>
      <c r="DDW37" s="251"/>
      <c r="DDX37" s="251"/>
      <c r="DDY37" s="251"/>
      <c r="DDZ37" s="251"/>
      <c r="DEA37" s="251"/>
      <c r="DEB37" s="251"/>
      <c r="DEC37" s="251"/>
      <c r="DED37" s="251"/>
      <c r="DEE37" s="251"/>
      <c r="DEF37" s="251"/>
      <c r="DEG37" s="251"/>
      <c r="DEH37" s="251"/>
      <c r="DEI37" s="251"/>
      <c r="DEJ37" s="251"/>
      <c r="DEK37" s="251"/>
      <c r="DEL37" s="251"/>
      <c r="DEM37" s="251"/>
      <c r="DEN37" s="251"/>
      <c r="DEO37" s="251"/>
      <c r="DEP37" s="251"/>
      <c r="DEQ37" s="251"/>
      <c r="DER37" s="251"/>
      <c r="DES37" s="251"/>
      <c r="DET37" s="251"/>
      <c r="DEU37" s="251"/>
      <c r="DEV37" s="251"/>
      <c r="DEW37" s="251"/>
      <c r="DEX37" s="251"/>
      <c r="DEY37" s="251"/>
      <c r="DEZ37" s="251"/>
      <c r="DFA37" s="251"/>
      <c r="DFB37" s="251"/>
      <c r="DFC37" s="251"/>
      <c r="DFD37" s="251"/>
      <c r="DFE37" s="251"/>
      <c r="DFF37" s="251"/>
      <c r="DFG37" s="251"/>
      <c r="DFH37" s="251"/>
      <c r="DFI37" s="251"/>
      <c r="DFJ37" s="251"/>
      <c r="DFK37" s="251"/>
      <c r="DFL37" s="251"/>
      <c r="DFM37" s="251"/>
      <c r="DFN37" s="251"/>
      <c r="DFO37" s="251"/>
      <c r="DFP37" s="251"/>
      <c r="DFQ37" s="251"/>
      <c r="DFR37" s="251"/>
      <c r="DFS37" s="251"/>
      <c r="DFT37" s="251"/>
      <c r="DFU37" s="251"/>
      <c r="DFV37" s="251"/>
      <c r="DFW37" s="251"/>
      <c r="DFX37" s="251"/>
      <c r="DFY37" s="251"/>
      <c r="DFZ37" s="251"/>
      <c r="DGA37" s="251"/>
      <c r="DGB37" s="251"/>
      <c r="DGC37" s="251"/>
      <c r="DGD37" s="251"/>
      <c r="DGE37" s="251"/>
      <c r="DGF37" s="251"/>
      <c r="DGG37" s="251"/>
      <c r="DGH37" s="251"/>
      <c r="DGI37" s="251"/>
      <c r="DGJ37" s="251"/>
      <c r="DGK37" s="251"/>
      <c r="DGL37" s="251"/>
      <c r="DGM37" s="251"/>
      <c r="DGN37" s="251"/>
      <c r="DGO37" s="251"/>
      <c r="DGP37" s="251"/>
      <c r="DGQ37" s="251"/>
      <c r="DGR37" s="251"/>
      <c r="DGS37" s="251"/>
      <c r="DGT37" s="251"/>
      <c r="DGU37" s="251"/>
      <c r="DGV37" s="251"/>
      <c r="DGW37" s="251"/>
      <c r="DGX37" s="251"/>
      <c r="DGY37" s="251"/>
      <c r="DGZ37" s="251"/>
      <c r="DHA37" s="251"/>
      <c r="DHB37" s="251"/>
      <c r="DHC37" s="251"/>
      <c r="DHD37" s="251"/>
      <c r="DHE37" s="251"/>
      <c r="DHF37" s="251"/>
      <c r="DHG37" s="251"/>
      <c r="DHH37" s="251"/>
      <c r="DHI37" s="251"/>
      <c r="DHJ37" s="251"/>
      <c r="DHK37" s="251"/>
      <c r="DHL37" s="251"/>
      <c r="DHM37" s="251"/>
      <c r="DHN37" s="251"/>
      <c r="DHO37" s="251"/>
      <c r="DHP37" s="251"/>
      <c r="DHQ37" s="251"/>
      <c r="DHR37" s="251"/>
      <c r="DHS37" s="251"/>
      <c r="DHT37" s="251"/>
      <c r="DHU37" s="251"/>
      <c r="DHV37" s="251"/>
      <c r="DHW37" s="251"/>
      <c r="DHX37" s="251"/>
      <c r="DHY37" s="251"/>
      <c r="DHZ37" s="251"/>
      <c r="DIA37" s="251"/>
      <c r="DIB37" s="251"/>
      <c r="DIC37" s="251"/>
      <c r="DID37" s="251"/>
      <c r="DIE37" s="251"/>
      <c r="DIF37" s="251"/>
      <c r="DIG37" s="251"/>
      <c r="DIH37" s="251"/>
      <c r="DII37" s="251"/>
      <c r="DIJ37" s="251"/>
      <c r="DIK37" s="251"/>
      <c r="DIL37" s="251"/>
      <c r="DIM37" s="251"/>
      <c r="DIN37" s="251"/>
      <c r="DIO37" s="251"/>
      <c r="DIP37" s="251"/>
      <c r="DIQ37" s="251"/>
      <c r="DIR37" s="251"/>
      <c r="DIS37" s="251"/>
      <c r="DIT37" s="251"/>
      <c r="DIU37" s="251"/>
      <c r="DIV37" s="251"/>
      <c r="DIW37" s="251"/>
      <c r="DIX37" s="251"/>
      <c r="DIY37" s="251"/>
      <c r="DIZ37" s="251"/>
      <c r="DJA37" s="251"/>
      <c r="DJB37" s="251"/>
      <c r="DJC37" s="251"/>
      <c r="DJD37" s="251"/>
      <c r="DJE37" s="251"/>
      <c r="DJF37" s="251"/>
      <c r="DJG37" s="251"/>
      <c r="DJH37" s="251"/>
      <c r="DJI37" s="251"/>
      <c r="DJJ37" s="251"/>
      <c r="DJK37" s="251"/>
      <c r="DJL37" s="251"/>
      <c r="DJM37" s="251"/>
      <c r="DJN37" s="251"/>
      <c r="DJO37" s="251"/>
      <c r="DJP37" s="251"/>
      <c r="DJQ37" s="251"/>
      <c r="DJR37" s="251"/>
      <c r="DJS37" s="251"/>
      <c r="DJT37" s="251"/>
      <c r="DJU37" s="251"/>
      <c r="DJV37" s="251"/>
      <c r="DJW37" s="251"/>
      <c r="DJX37" s="251"/>
      <c r="DJY37" s="251"/>
      <c r="DJZ37" s="251"/>
      <c r="DKA37" s="251"/>
      <c r="DKB37" s="251"/>
      <c r="DKC37" s="251"/>
      <c r="DKD37" s="251"/>
      <c r="DKE37" s="251"/>
      <c r="DKF37" s="251"/>
      <c r="DKG37" s="251"/>
      <c r="DKH37" s="251"/>
      <c r="DKI37" s="251"/>
      <c r="DKJ37" s="251"/>
      <c r="DKK37" s="251"/>
      <c r="DKL37" s="251"/>
      <c r="DKM37" s="251"/>
      <c r="DKN37" s="251"/>
      <c r="DKO37" s="251"/>
      <c r="DKP37" s="251"/>
      <c r="DKQ37" s="251"/>
      <c r="DKR37" s="251"/>
      <c r="DKS37" s="251"/>
      <c r="DKT37" s="251"/>
      <c r="DKU37" s="251"/>
      <c r="DKV37" s="251"/>
      <c r="DKW37" s="251"/>
      <c r="DKX37" s="251"/>
      <c r="DKY37" s="251"/>
      <c r="DKZ37" s="251"/>
      <c r="DLA37" s="251"/>
      <c r="DLB37" s="251"/>
      <c r="DLC37" s="251"/>
      <c r="DLD37" s="251"/>
      <c r="DLE37" s="251"/>
      <c r="DLF37" s="251"/>
      <c r="DLG37" s="251"/>
      <c r="DLH37" s="251"/>
      <c r="DLI37" s="251"/>
      <c r="DLJ37" s="251"/>
      <c r="DLK37" s="251"/>
      <c r="DLL37" s="251"/>
      <c r="DLM37" s="251"/>
      <c r="DLN37" s="251"/>
      <c r="DLO37" s="251"/>
      <c r="DLP37" s="251"/>
      <c r="DLQ37" s="251"/>
      <c r="DLR37" s="251"/>
      <c r="DLS37" s="251"/>
      <c r="DLT37" s="251"/>
      <c r="DLU37" s="251"/>
      <c r="DLV37" s="251"/>
      <c r="DLW37" s="251"/>
      <c r="DLX37" s="251"/>
      <c r="DLY37" s="251"/>
      <c r="DLZ37" s="251"/>
      <c r="DMA37" s="251"/>
      <c r="DMB37" s="251"/>
      <c r="DMC37" s="251"/>
      <c r="DMD37" s="251"/>
      <c r="DME37" s="251"/>
      <c r="DMF37" s="251"/>
      <c r="DMG37" s="251"/>
      <c r="DMH37" s="251"/>
      <c r="DMI37" s="251"/>
      <c r="DMJ37" s="251"/>
      <c r="DMK37" s="251"/>
      <c r="DML37" s="251"/>
      <c r="DMM37" s="251"/>
      <c r="DMN37" s="251"/>
      <c r="DMO37" s="251"/>
      <c r="DMP37" s="251"/>
      <c r="DMQ37" s="251"/>
      <c r="DMR37" s="251"/>
      <c r="DMS37" s="251"/>
      <c r="DMT37" s="251"/>
      <c r="DMU37" s="251"/>
      <c r="DMV37" s="251"/>
      <c r="DMW37" s="251"/>
      <c r="DMX37" s="251"/>
      <c r="DMY37" s="251"/>
      <c r="DMZ37" s="251"/>
      <c r="DNA37" s="251"/>
      <c r="DNB37" s="251"/>
      <c r="DNC37" s="251"/>
      <c r="DND37" s="251"/>
      <c r="DNE37" s="251"/>
      <c r="DNF37" s="251"/>
      <c r="DNG37" s="251"/>
      <c r="DNH37" s="251"/>
      <c r="DNI37" s="251"/>
      <c r="DNJ37" s="251"/>
      <c r="DNK37" s="251"/>
      <c r="DNL37" s="251"/>
      <c r="DNM37" s="251"/>
      <c r="DNN37" s="251"/>
      <c r="DNO37" s="251"/>
      <c r="DNP37" s="251"/>
      <c r="DNQ37" s="251"/>
      <c r="DNR37" s="251"/>
      <c r="DNS37" s="251"/>
      <c r="DNT37" s="251"/>
      <c r="DNU37" s="251"/>
      <c r="DNV37" s="251"/>
      <c r="DNW37" s="251"/>
      <c r="DNX37" s="251"/>
      <c r="DNY37" s="251"/>
      <c r="DNZ37" s="251"/>
      <c r="DOA37" s="251"/>
      <c r="DOB37" s="251"/>
      <c r="DOC37" s="251"/>
      <c r="DOD37" s="251"/>
      <c r="DOE37" s="251"/>
      <c r="DOF37" s="251"/>
      <c r="DOG37" s="251"/>
      <c r="DOH37" s="251"/>
      <c r="DOI37" s="251"/>
      <c r="DOJ37" s="251"/>
      <c r="DOK37" s="251"/>
      <c r="DOL37" s="251"/>
      <c r="DOM37" s="251"/>
      <c r="DON37" s="251"/>
      <c r="DOO37" s="251"/>
      <c r="DOP37" s="251"/>
      <c r="DOQ37" s="251"/>
      <c r="DOR37" s="251"/>
      <c r="DOS37" s="251"/>
      <c r="DOT37" s="251"/>
      <c r="DOU37" s="251"/>
      <c r="DOV37" s="251"/>
      <c r="DOW37" s="251"/>
      <c r="DOX37" s="251"/>
      <c r="DOY37" s="251"/>
      <c r="DOZ37" s="251"/>
      <c r="DPA37" s="251"/>
      <c r="DPB37" s="251"/>
      <c r="DPC37" s="251"/>
      <c r="DPD37" s="251"/>
      <c r="DPE37" s="251"/>
      <c r="DPF37" s="251"/>
      <c r="DPG37" s="251"/>
      <c r="DPH37" s="251"/>
      <c r="DPI37" s="251"/>
      <c r="DPJ37" s="251"/>
      <c r="DPK37" s="251"/>
      <c r="DPL37" s="251"/>
      <c r="DPM37" s="251"/>
      <c r="DPN37" s="251"/>
      <c r="DPO37" s="251"/>
      <c r="DPP37" s="251"/>
      <c r="DPQ37" s="251"/>
      <c r="DPR37" s="251"/>
      <c r="DPS37" s="251"/>
      <c r="DPT37" s="251"/>
      <c r="DPU37" s="251"/>
      <c r="DPV37" s="251"/>
      <c r="DPW37" s="251"/>
      <c r="DPX37" s="251"/>
      <c r="DPY37" s="251"/>
      <c r="DPZ37" s="251"/>
      <c r="DQA37" s="251"/>
      <c r="DQB37" s="251"/>
      <c r="DQC37" s="251"/>
      <c r="DQD37" s="251"/>
      <c r="DQE37" s="251"/>
      <c r="DQF37" s="251"/>
      <c r="DQG37" s="251"/>
      <c r="DQH37" s="251"/>
      <c r="DQI37" s="251"/>
      <c r="DQJ37" s="251"/>
      <c r="DQK37" s="251"/>
      <c r="DQL37" s="251"/>
      <c r="DQM37" s="251"/>
      <c r="DQN37" s="251"/>
      <c r="DQO37" s="251"/>
      <c r="DQP37" s="251"/>
      <c r="DQQ37" s="251"/>
      <c r="DQR37" s="251"/>
      <c r="DQS37" s="251"/>
      <c r="DQT37" s="251"/>
      <c r="DQU37" s="251"/>
      <c r="DQV37" s="251"/>
      <c r="DQW37" s="251"/>
      <c r="DQX37" s="251"/>
      <c r="DQY37" s="251"/>
      <c r="DQZ37" s="251"/>
      <c r="DRA37" s="251"/>
      <c r="DRB37" s="251"/>
      <c r="DRC37" s="251"/>
      <c r="DRD37" s="251"/>
      <c r="DRE37" s="251"/>
      <c r="DRF37" s="251"/>
      <c r="DRG37" s="251"/>
      <c r="DRH37" s="251"/>
      <c r="DRI37" s="251"/>
      <c r="DRJ37" s="251"/>
      <c r="DRK37" s="251"/>
      <c r="DRL37" s="251"/>
      <c r="DRM37" s="251"/>
      <c r="DRN37" s="251"/>
      <c r="DRO37" s="251"/>
      <c r="DRP37" s="251"/>
      <c r="DRQ37" s="251"/>
      <c r="DRR37" s="251"/>
      <c r="DRS37" s="251"/>
      <c r="DRT37" s="251"/>
      <c r="DRU37" s="251"/>
      <c r="DRV37" s="251"/>
      <c r="DRW37" s="251"/>
      <c r="DRX37" s="251"/>
      <c r="DRY37" s="251"/>
      <c r="DRZ37" s="251"/>
      <c r="DSA37" s="251"/>
      <c r="DSB37" s="251"/>
      <c r="DSC37" s="251"/>
      <c r="DSD37" s="251"/>
      <c r="DSE37" s="251"/>
      <c r="DSF37" s="251"/>
      <c r="DSG37" s="251"/>
      <c r="DSH37" s="251"/>
      <c r="DSI37" s="251"/>
      <c r="DSJ37" s="251"/>
      <c r="DSK37" s="251"/>
      <c r="DSL37" s="251"/>
      <c r="DSM37" s="251"/>
      <c r="DSN37" s="251"/>
      <c r="DSO37" s="251"/>
      <c r="DSP37" s="251"/>
      <c r="DSQ37" s="251"/>
      <c r="DSR37" s="251"/>
      <c r="DSS37" s="251"/>
      <c r="DST37" s="251"/>
      <c r="DSU37" s="251"/>
      <c r="DSV37" s="251"/>
      <c r="DSW37" s="251"/>
      <c r="DSX37" s="251"/>
      <c r="DSY37" s="251"/>
      <c r="DSZ37" s="251"/>
      <c r="DTA37" s="251"/>
      <c r="DTB37" s="251"/>
      <c r="DTC37" s="251"/>
      <c r="DTD37" s="251"/>
      <c r="DTE37" s="251"/>
      <c r="DTF37" s="251"/>
      <c r="DTG37" s="251"/>
      <c r="DTH37" s="251"/>
      <c r="DTI37" s="251"/>
      <c r="DTJ37" s="251"/>
      <c r="DTK37" s="251"/>
      <c r="DTL37" s="251"/>
      <c r="DTM37" s="251"/>
      <c r="DTN37" s="251"/>
      <c r="DTO37" s="251"/>
      <c r="DTP37" s="251"/>
      <c r="DTQ37" s="251"/>
      <c r="DTR37" s="251"/>
      <c r="DTS37" s="251"/>
      <c r="DTT37" s="251"/>
      <c r="DTU37" s="251"/>
      <c r="DTV37" s="251"/>
      <c r="DTW37" s="251"/>
      <c r="DTX37" s="251"/>
      <c r="DTY37" s="251"/>
      <c r="DTZ37" s="251"/>
      <c r="DUA37" s="251"/>
      <c r="DUB37" s="251"/>
      <c r="DUC37" s="251"/>
      <c r="DUD37" s="251"/>
      <c r="DUE37" s="251"/>
      <c r="DUF37" s="251"/>
      <c r="DUG37" s="251"/>
      <c r="DUH37" s="251"/>
      <c r="DUI37" s="251"/>
      <c r="DUJ37" s="251"/>
      <c r="DUK37" s="251"/>
      <c r="DUL37" s="251"/>
      <c r="DUM37" s="251"/>
      <c r="DUN37" s="251"/>
      <c r="DUO37" s="251"/>
      <c r="DUP37" s="251"/>
      <c r="DUQ37" s="251"/>
      <c r="DUR37" s="251"/>
      <c r="DUS37" s="251"/>
      <c r="DUT37" s="251"/>
      <c r="DUU37" s="251"/>
      <c r="DUV37" s="251"/>
      <c r="DUW37" s="251"/>
      <c r="DUX37" s="251"/>
      <c r="DUY37" s="251"/>
      <c r="DUZ37" s="251"/>
      <c r="DVA37" s="251"/>
      <c r="DVB37" s="251"/>
      <c r="DVC37" s="251"/>
      <c r="DVD37" s="251"/>
      <c r="DVE37" s="251"/>
      <c r="DVF37" s="251"/>
      <c r="DVG37" s="251"/>
      <c r="DVH37" s="251"/>
      <c r="DVI37" s="251"/>
      <c r="DVJ37" s="251"/>
      <c r="DVK37" s="251"/>
      <c r="DVL37" s="251"/>
      <c r="DVM37" s="251"/>
      <c r="DVN37" s="251"/>
      <c r="DVO37" s="251"/>
      <c r="DVP37" s="251"/>
      <c r="DVQ37" s="251"/>
      <c r="DVR37" s="251"/>
      <c r="DVS37" s="251"/>
      <c r="DVT37" s="251"/>
      <c r="DVU37" s="251"/>
      <c r="DVV37" s="251"/>
      <c r="DVW37" s="251"/>
      <c r="DVX37" s="251"/>
      <c r="DVY37" s="251"/>
      <c r="DVZ37" s="251"/>
      <c r="DWA37" s="251"/>
      <c r="DWB37" s="251"/>
      <c r="DWC37" s="251"/>
      <c r="DWD37" s="251"/>
      <c r="DWE37" s="251"/>
      <c r="DWF37" s="251"/>
      <c r="DWG37" s="251"/>
      <c r="DWH37" s="251"/>
      <c r="DWI37" s="251"/>
      <c r="DWJ37" s="251"/>
      <c r="DWK37" s="251"/>
      <c r="DWL37" s="251"/>
      <c r="DWM37" s="251"/>
      <c r="DWN37" s="251"/>
      <c r="DWO37" s="251"/>
      <c r="DWP37" s="251"/>
      <c r="DWQ37" s="251"/>
      <c r="DWR37" s="251"/>
      <c r="DWS37" s="251"/>
      <c r="DWT37" s="251"/>
      <c r="DWU37" s="251"/>
      <c r="DWV37" s="251"/>
      <c r="DWW37" s="251"/>
      <c r="DWX37" s="251"/>
      <c r="DWY37" s="251"/>
      <c r="DWZ37" s="251"/>
      <c r="DXA37" s="251"/>
      <c r="DXB37" s="251"/>
      <c r="DXC37" s="251"/>
      <c r="DXD37" s="251"/>
      <c r="DXE37" s="251"/>
      <c r="DXF37" s="251"/>
      <c r="DXG37" s="251"/>
      <c r="DXH37" s="251"/>
      <c r="DXI37" s="251"/>
      <c r="DXJ37" s="251"/>
      <c r="DXK37" s="251"/>
      <c r="DXL37" s="251"/>
      <c r="DXM37" s="251"/>
      <c r="DXN37" s="251"/>
      <c r="DXO37" s="251"/>
      <c r="DXP37" s="251"/>
      <c r="DXQ37" s="251"/>
      <c r="DXR37" s="251"/>
      <c r="DXS37" s="251"/>
      <c r="DXT37" s="251"/>
      <c r="DXU37" s="251"/>
      <c r="DXV37" s="251"/>
      <c r="DXW37" s="251"/>
      <c r="DXX37" s="251"/>
      <c r="DXY37" s="251"/>
      <c r="DXZ37" s="251"/>
      <c r="DYA37" s="251"/>
      <c r="DYB37" s="251"/>
      <c r="DYC37" s="251"/>
      <c r="DYD37" s="251"/>
      <c r="DYE37" s="251"/>
      <c r="DYF37" s="251"/>
      <c r="DYG37" s="251"/>
      <c r="DYH37" s="251"/>
      <c r="DYI37" s="251"/>
      <c r="DYJ37" s="251"/>
      <c r="DYK37" s="251"/>
      <c r="DYL37" s="251"/>
      <c r="DYM37" s="251"/>
      <c r="DYN37" s="251"/>
      <c r="DYO37" s="251"/>
      <c r="DYP37" s="251"/>
      <c r="DYQ37" s="251"/>
      <c r="DYR37" s="251"/>
      <c r="DYS37" s="251"/>
      <c r="DYT37" s="251"/>
      <c r="DYU37" s="251"/>
      <c r="DYV37" s="251"/>
      <c r="DYW37" s="251"/>
      <c r="DYX37" s="251"/>
      <c r="DYY37" s="251"/>
      <c r="DYZ37" s="251"/>
      <c r="DZA37" s="251"/>
      <c r="DZB37" s="251"/>
      <c r="DZC37" s="251"/>
      <c r="DZD37" s="251"/>
      <c r="DZE37" s="251"/>
      <c r="DZF37" s="251"/>
      <c r="DZG37" s="251"/>
      <c r="DZH37" s="251"/>
      <c r="DZI37" s="251"/>
      <c r="DZJ37" s="251"/>
      <c r="DZK37" s="251"/>
      <c r="DZL37" s="251"/>
      <c r="DZM37" s="251"/>
      <c r="DZN37" s="251"/>
      <c r="DZO37" s="251"/>
      <c r="DZP37" s="251"/>
      <c r="DZQ37" s="251"/>
      <c r="DZR37" s="251"/>
      <c r="DZS37" s="251"/>
      <c r="DZT37" s="251"/>
      <c r="DZU37" s="251"/>
      <c r="DZV37" s="251"/>
      <c r="DZW37" s="251"/>
      <c r="DZX37" s="251"/>
      <c r="DZY37" s="251"/>
      <c r="DZZ37" s="251"/>
      <c r="EAA37" s="251"/>
      <c r="EAB37" s="251"/>
      <c r="EAC37" s="251"/>
      <c r="EAD37" s="251"/>
      <c r="EAE37" s="251"/>
      <c r="EAF37" s="251"/>
      <c r="EAG37" s="251"/>
      <c r="EAH37" s="251"/>
      <c r="EAI37" s="251"/>
      <c r="EAJ37" s="251"/>
      <c r="EAK37" s="251"/>
      <c r="EAL37" s="251"/>
      <c r="EAM37" s="251"/>
      <c r="EAN37" s="251"/>
      <c r="EAO37" s="251"/>
      <c r="EAP37" s="251"/>
      <c r="EAQ37" s="251"/>
      <c r="EAR37" s="251"/>
      <c r="EAS37" s="251"/>
      <c r="EAT37" s="251"/>
      <c r="EAU37" s="251"/>
      <c r="EAV37" s="251"/>
      <c r="EAW37" s="251"/>
      <c r="EAX37" s="251"/>
      <c r="EAY37" s="251"/>
      <c r="EAZ37" s="251"/>
      <c r="EBA37" s="251"/>
      <c r="EBB37" s="251"/>
      <c r="EBC37" s="251"/>
      <c r="EBD37" s="251"/>
      <c r="EBE37" s="251"/>
      <c r="EBF37" s="251"/>
      <c r="EBG37" s="251"/>
      <c r="EBH37" s="251"/>
      <c r="EBI37" s="251"/>
      <c r="EBJ37" s="251"/>
      <c r="EBK37" s="251"/>
      <c r="EBL37" s="251"/>
      <c r="EBM37" s="251"/>
      <c r="EBN37" s="251"/>
      <c r="EBO37" s="251"/>
      <c r="EBP37" s="251"/>
      <c r="EBQ37" s="251"/>
      <c r="EBR37" s="251"/>
      <c r="EBS37" s="251"/>
      <c r="EBT37" s="251"/>
      <c r="EBU37" s="251"/>
      <c r="EBV37" s="251"/>
      <c r="EBW37" s="251"/>
      <c r="EBX37" s="251"/>
      <c r="EBY37" s="251"/>
      <c r="EBZ37" s="251"/>
      <c r="ECA37" s="251"/>
      <c r="ECB37" s="251"/>
      <c r="ECC37" s="251"/>
      <c r="ECD37" s="251"/>
      <c r="ECE37" s="251"/>
      <c r="ECF37" s="251"/>
      <c r="ECG37" s="251"/>
      <c r="ECH37" s="251"/>
      <c r="ECI37" s="251"/>
      <c r="ECJ37" s="251"/>
      <c r="ECK37" s="251"/>
      <c r="ECL37" s="251"/>
      <c r="ECM37" s="251"/>
      <c r="ECN37" s="251"/>
      <c r="ECO37" s="251"/>
      <c r="ECP37" s="251"/>
      <c r="ECQ37" s="251"/>
      <c r="ECR37" s="251"/>
      <c r="ECS37" s="251"/>
      <c r="ECT37" s="251"/>
      <c r="ECU37" s="251"/>
      <c r="ECV37" s="251"/>
      <c r="ECW37" s="251"/>
      <c r="ECX37" s="251"/>
      <c r="ECY37" s="251"/>
      <c r="ECZ37" s="251"/>
      <c r="EDA37" s="251"/>
      <c r="EDB37" s="251"/>
      <c r="EDC37" s="251"/>
      <c r="EDD37" s="251"/>
      <c r="EDE37" s="251"/>
      <c r="EDF37" s="251"/>
      <c r="EDG37" s="251"/>
      <c r="EDH37" s="251"/>
      <c r="EDI37" s="251"/>
      <c r="EDJ37" s="251"/>
      <c r="EDK37" s="251"/>
      <c r="EDL37" s="251"/>
      <c r="EDM37" s="251"/>
      <c r="EDN37" s="251"/>
      <c r="EDO37" s="251"/>
      <c r="EDP37" s="251"/>
      <c r="EDQ37" s="251"/>
      <c r="EDR37" s="251"/>
      <c r="EDS37" s="251"/>
      <c r="EDT37" s="251"/>
      <c r="EDU37" s="251"/>
      <c r="EDV37" s="251"/>
      <c r="EDW37" s="251"/>
      <c r="EDX37" s="251"/>
      <c r="EDY37" s="251"/>
      <c r="EDZ37" s="251"/>
      <c r="EEA37" s="251"/>
      <c r="EEB37" s="251"/>
      <c r="EEC37" s="251"/>
      <c r="EED37" s="251"/>
      <c r="EEE37" s="251"/>
      <c r="EEF37" s="251"/>
      <c r="EEG37" s="251"/>
      <c r="EEH37" s="251"/>
      <c r="EEI37" s="251"/>
      <c r="EEJ37" s="251"/>
      <c r="EEK37" s="251"/>
      <c r="EEL37" s="251"/>
      <c r="EEM37" s="251"/>
      <c r="EEN37" s="251"/>
      <c r="EEO37" s="251"/>
      <c r="EEP37" s="251"/>
      <c r="EEQ37" s="251"/>
      <c r="EER37" s="251"/>
      <c r="EES37" s="251"/>
      <c r="EET37" s="251"/>
      <c r="EEU37" s="251"/>
      <c r="EEV37" s="251"/>
      <c r="EEW37" s="251"/>
      <c r="EEX37" s="251"/>
      <c r="EEY37" s="251"/>
      <c r="EEZ37" s="251"/>
      <c r="EFA37" s="251"/>
      <c r="EFB37" s="251"/>
      <c r="EFC37" s="251"/>
      <c r="EFD37" s="251"/>
      <c r="EFE37" s="251"/>
      <c r="EFF37" s="251"/>
      <c r="EFG37" s="251"/>
      <c r="EFH37" s="251"/>
      <c r="EFI37" s="251"/>
      <c r="EFJ37" s="251"/>
      <c r="EFK37" s="251"/>
      <c r="EFL37" s="251"/>
      <c r="EFM37" s="251"/>
      <c r="EFN37" s="251"/>
      <c r="EFO37" s="251"/>
      <c r="EFP37" s="251"/>
      <c r="EFQ37" s="251"/>
      <c r="EFR37" s="251"/>
      <c r="EFS37" s="251"/>
      <c r="EFT37" s="251"/>
      <c r="EFU37" s="251"/>
      <c r="EFV37" s="251"/>
      <c r="EFW37" s="251"/>
      <c r="EFX37" s="251"/>
      <c r="EFY37" s="251"/>
      <c r="EFZ37" s="251"/>
      <c r="EGA37" s="251"/>
      <c r="EGB37" s="251"/>
      <c r="EGC37" s="251"/>
      <c r="EGD37" s="251"/>
      <c r="EGE37" s="251"/>
      <c r="EGF37" s="251"/>
      <c r="EGG37" s="251"/>
      <c r="EGH37" s="251"/>
      <c r="EGI37" s="251"/>
      <c r="EGJ37" s="251"/>
      <c r="EGK37" s="251"/>
      <c r="EGL37" s="251"/>
      <c r="EGM37" s="251"/>
      <c r="EGN37" s="251"/>
      <c r="EGO37" s="251"/>
      <c r="EGP37" s="251"/>
      <c r="EGQ37" s="251"/>
      <c r="EGR37" s="251"/>
      <c r="EGS37" s="251"/>
      <c r="EGT37" s="251"/>
      <c r="EGU37" s="251"/>
      <c r="EGV37" s="251"/>
      <c r="EGW37" s="251"/>
      <c r="EGX37" s="251"/>
      <c r="EGY37" s="251"/>
      <c r="EGZ37" s="251"/>
      <c r="EHA37" s="251"/>
      <c r="EHB37" s="251"/>
      <c r="EHC37" s="251"/>
      <c r="EHD37" s="251"/>
      <c r="EHE37" s="251"/>
      <c r="EHF37" s="251"/>
      <c r="EHG37" s="251"/>
      <c r="EHH37" s="251"/>
      <c r="EHI37" s="251"/>
      <c r="EHJ37" s="251"/>
      <c r="EHK37" s="251"/>
      <c r="EHL37" s="251"/>
      <c r="EHM37" s="251"/>
      <c r="EHN37" s="251"/>
      <c r="EHO37" s="251"/>
      <c r="EHP37" s="251"/>
      <c r="EHQ37" s="251"/>
      <c r="EHR37" s="251"/>
      <c r="EHS37" s="251"/>
      <c r="EHT37" s="251"/>
      <c r="EHU37" s="251"/>
      <c r="EHV37" s="251"/>
      <c r="EHW37" s="251"/>
      <c r="EHX37" s="251"/>
      <c r="EHY37" s="251"/>
      <c r="EHZ37" s="251"/>
      <c r="EIA37" s="251"/>
      <c r="EIB37" s="251"/>
      <c r="EIC37" s="251"/>
      <c r="EID37" s="251"/>
      <c r="EIE37" s="251"/>
      <c r="EIF37" s="251"/>
      <c r="EIG37" s="251"/>
      <c r="EIH37" s="251"/>
      <c r="EII37" s="251"/>
      <c r="EIJ37" s="251"/>
      <c r="EIK37" s="251"/>
      <c r="EIL37" s="251"/>
      <c r="EIM37" s="251"/>
      <c r="EIN37" s="251"/>
      <c r="EIO37" s="251"/>
      <c r="EIP37" s="251"/>
      <c r="EIQ37" s="251"/>
      <c r="EIR37" s="251"/>
      <c r="EIS37" s="251"/>
      <c r="EIT37" s="251"/>
      <c r="EIU37" s="251"/>
      <c r="EIV37" s="251"/>
      <c r="EIW37" s="251"/>
      <c r="EIX37" s="251"/>
      <c r="EIY37" s="251"/>
      <c r="EIZ37" s="251"/>
      <c r="EJA37" s="251"/>
      <c r="EJB37" s="251"/>
      <c r="EJC37" s="251"/>
      <c r="EJD37" s="251"/>
      <c r="EJE37" s="251"/>
      <c r="EJF37" s="251"/>
      <c r="EJG37" s="251"/>
      <c r="EJH37" s="251"/>
      <c r="EJI37" s="251"/>
      <c r="EJJ37" s="251"/>
      <c r="EJK37" s="251"/>
      <c r="EJL37" s="251"/>
      <c r="EJM37" s="251"/>
      <c r="EJN37" s="251"/>
      <c r="EJO37" s="251"/>
      <c r="EJP37" s="251"/>
      <c r="EJQ37" s="251"/>
      <c r="EJR37" s="251"/>
      <c r="EJS37" s="251"/>
      <c r="EJT37" s="251"/>
      <c r="EJU37" s="251"/>
      <c r="EJV37" s="251"/>
      <c r="EJW37" s="251"/>
      <c r="EJX37" s="251"/>
      <c r="EJY37" s="251"/>
      <c r="EJZ37" s="251"/>
      <c r="EKA37" s="251"/>
      <c r="EKB37" s="251"/>
      <c r="EKC37" s="251"/>
      <c r="EKD37" s="251"/>
      <c r="EKE37" s="251"/>
      <c r="EKF37" s="251"/>
      <c r="EKG37" s="251"/>
      <c r="EKH37" s="251"/>
      <c r="EKI37" s="251"/>
      <c r="EKJ37" s="251"/>
      <c r="EKK37" s="251"/>
      <c r="EKL37" s="251"/>
      <c r="EKM37" s="251"/>
      <c r="EKN37" s="251"/>
      <c r="EKO37" s="251"/>
      <c r="EKP37" s="251"/>
      <c r="EKQ37" s="251"/>
      <c r="EKR37" s="251"/>
      <c r="EKS37" s="251"/>
      <c r="EKT37" s="251"/>
      <c r="EKU37" s="251"/>
      <c r="EKV37" s="251"/>
      <c r="EKW37" s="251"/>
      <c r="EKX37" s="251"/>
      <c r="EKY37" s="251"/>
      <c r="EKZ37" s="251"/>
      <c r="ELA37" s="251"/>
      <c r="ELB37" s="251"/>
      <c r="ELC37" s="251"/>
      <c r="ELD37" s="251"/>
      <c r="ELE37" s="251"/>
      <c r="ELF37" s="251"/>
      <c r="ELG37" s="251"/>
      <c r="ELH37" s="251"/>
      <c r="ELI37" s="251"/>
      <c r="ELJ37" s="251"/>
      <c r="ELK37" s="251"/>
      <c r="ELL37" s="251"/>
      <c r="ELM37" s="251"/>
      <c r="ELN37" s="251"/>
      <c r="ELO37" s="251"/>
      <c r="ELP37" s="251"/>
      <c r="ELQ37" s="251"/>
      <c r="ELR37" s="251"/>
      <c r="ELS37" s="251"/>
      <c r="ELT37" s="251"/>
      <c r="ELU37" s="251"/>
      <c r="ELV37" s="251"/>
      <c r="ELW37" s="251"/>
      <c r="ELX37" s="251"/>
      <c r="ELY37" s="251"/>
      <c r="ELZ37" s="251"/>
      <c r="EMA37" s="251"/>
      <c r="EMB37" s="251"/>
      <c r="EMC37" s="251"/>
      <c r="EMD37" s="251"/>
      <c r="EME37" s="251"/>
      <c r="EMF37" s="251"/>
      <c r="EMG37" s="251"/>
      <c r="EMH37" s="251"/>
      <c r="EMI37" s="251"/>
      <c r="EMJ37" s="251"/>
      <c r="EMK37" s="251"/>
      <c r="EML37" s="251"/>
      <c r="EMM37" s="251"/>
      <c r="EMN37" s="251"/>
      <c r="EMO37" s="251"/>
      <c r="EMP37" s="251"/>
      <c r="EMQ37" s="251"/>
      <c r="EMR37" s="251"/>
      <c r="EMS37" s="251"/>
      <c r="EMT37" s="251"/>
      <c r="EMU37" s="251"/>
      <c r="EMV37" s="251"/>
      <c r="EMW37" s="251"/>
      <c r="EMX37" s="251"/>
      <c r="EMY37" s="251"/>
      <c r="EMZ37" s="251"/>
      <c r="ENA37" s="251"/>
      <c r="ENB37" s="251"/>
      <c r="ENC37" s="251"/>
      <c r="END37" s="251"/>
      <c r="ENE37" s="251"/>
      <c r="ENF37" s="251"/>
      <c r="ENG37" s="251"/>
      <c r="ENH37" s="251"/>
      <c r="ENI37" s="251"/>
      <c r="ENJ37" s="251"/>
      <c r="ENK37" s="251"/>
      <c r="ENL37" s="251"/>
      <c r="ENM37" s="251"/>
      <c r="ENN37" s="251"/>
      <c r="ENO37" s="251"/>
      <c r="ENP37" s="251"/>
      <c r="ENQ37" s="251"/>
      <c r="ENR37" s="251"/>
      <c r="ENS37" s="251"/>
      <c r="ENT37" s="251"/>
      <c r="ENU37" s="251"/>
      <c r="ENV37" s="251"/>
      <c r="ENW37" s="251"/>
      <c r="ENX37" s="251"/>
      <c r="ENY37" s="251"/>
      <c r="ENZ37" s="251"/>
      <c r="EOA37" s="251"/>
      <c r="EOB37" s="251"/>
      <c r="EOC37" s="251"/>
      <c r="EOD37" s="251"/>
      <c r="EOE37" s="251"/>
      <c r="EOF37" s="251"/>
      <c r="EOG37" s="251"/>
      <c r="EOH37" s="251"/>
      <c r="EOI37" s="251"/>
      <c r="EOJ37" s="251"/>
      <c r="EOK37" s="251"/>
      <c r="EOL37" s="251"/>
      <c r="EOM37" s="251"/>
      <c r="EON37" s="251"/>
      <c r="EOO37" s="251"/>
      <c r="EOP37" s="251"/>
      <c r="EOQ37" s="251"/>
      <c r="EOR37" s="251"/>
      <c r="EOS37" s="251"/>
      <c r="EOT37" s="251"/>
      <c r="EOU37" s="251"/>
      <c r="EOV37" s="251"/>
      <c r="EOW37" s="251"/>
      <c r="EOX37" s="251"/>
      <c r="EOY37" s="251"/>
      <c r="EOZ37" s="251"/>
      <c r="EPA37" s="251"/>
      <c r="EPB37" s="251"/>
      <c r="EPC37" s="251"/>
      <c r="EPD37" s="251"/>
      <c r="EPE37" s="251"/>
      <c r="EPF37" s="251"/>
      <c r="EPG37" s="251"/>
      <c r="EPH37" s="251"/>
      <c r="EPI37" s="251"/>
      <c r="EPJ37" s="251"/>
      <c r="EPK37" s="251"/>
      <c r="EPL37" s="251"/>
      <c r="EPM37" s="251"/>
      <c r="EPN37" s="251"/>
      <c r="EPO37" s="251"/>
      <c r="EPP37" s="251"/>
      <c r="EPQ37" s="251"/>
      <c r="EPR37" s="251"/>
      <c r="EPS37" s="251"/>
      <c r="EPT37" s="251"/>
      <c r="EPU37" s="251"/>
      <c r="EPV37" s="251"/>
      <c r="EPW37" s="251"/>
      <c r="EPX37" s="251"/>
      <c r="EPY37" s="251"/>
      <c r="EPZ37" s="251"/>
      <c r="EQA37" s="251"/>
      <c r="EQB37" s="251"/>
      <c r="EQC37" s="251"/>
      <c r="EQD37" s="251"/>
      <c r="EQE37" s="251"/>
      <c r="EQF37" s="251"/>
      <c r="EQG37" s="251"/>
      <c r="EQH37" s="251"/>
      <c r="EQI37" s="251"/>
      <c r="EQJ37" s="251"/>
      <c r="EQK37" s="251"/>
      <c r="EQL37" s="251"/>
      <c r="EQM37" s="251"/>
      <c r="EQN37" s="251"/>
      <c r="EQO37" s="251"/>
      <c r="EQP37" s="251"/>
      <c r="EQQ37" s="251"/>
      <c r="EQR37" s="251"/>
      <c r="EQS37" s="251"/>
      <c r="EQT37" s="251"/>
      <c r="EQU37" s="251"/>
      <c r="EQV37" s="251"/>
      <c r="EQW37" s="251"/>
      <c r="EQX37" s="251"/>
      <c r="EQY37" s="251"/>
      <c r="EQZ37" s="251"/>
      <c r="ERA37" s="251"/>
      <c r="ERB37" s="251"/>
      <c r="ERC37" s="251"/>
      <c r="ERD37" s="251"/>
      <c r="ERE37" s="251"/>
      <c r="ERF37" s="251"/>
      <c r="ERG37" s="251"/>
      <c r="ERH37" s="251"/>
      <c r="ERI37" s="251"/>
      <c r="ERJ37" s="251"/>
      <c r="ERK37" s="251"/>
      <c r="ERL37" s="251"/>
      <c r="ERM37" s="251"/>
      <c r="ERN37" s="251"/>
      <c r="ERO37" s="251"/>
      <c r="ERP37" s="251"/>
      <c r="ERQ37" s="251"/>
      <c r="ERR37" s="251"/>
      <c r="ERS37" s="251"/>
      <c r="ERT37" s="251"/>
      <c r="ERU37" s="251"/>
      <c r="ERV37" s="251"/>
      <c r="ERW37" s="251"/>
      <c r="ERX37" s="251"/>
      <c r="ERY37" s="251"/>
      <c r="ERZ37" s="251"/>
      <c r="ESA37" s="251"/>
      <c r="ESB37" s="251"/>
      <c r="ESC37" s="251"/>
      <c r="ESD37" s="251"/>
      <c r="ESE37" s="251"/>
      <c r="ESF37" s="251"/>
      <c r="ESG37" s="251"/>
      <c r="ESH37" s="251"/>
      <c r="ESI37" s="251"/>
      <c r="ESJ37" s="251"/>
      <c r="ESK37" s="251"/>
      <c r="ESL37" s="251"/>
      <c r="ESM37" s="251"/>
      <c r="ESN37" s="251"/>
      <c r="ESO37" s="251"/>
      <c r="ESP37" s="251"/>
      <c r="ESQ37" s="251"/>
      <c r="ESR37" s="251"/>
      <c r="ESS37" s="251"/>
      <c r="EST37" s="251"/>
      <c r="ESU37" s="251"/>
      <c r="ESV37" s="251"/>
      <c r="ESW37" s="251"/>
      <c r="ESX37" s="251"/>
      <c r="ESY37" s="251"/>
      <c r="ESZ37" s="251"/>
      <c r="ETA37" s="251"/>
      <c r="ETB37" s="251"/>
      <c r="ETC37" s="251"/>
      <c r="ETD37" s="251"/>
      <c r="ETE37" s="251"/>
      <c r="ETF37" s="251"/>
      <c r="ETG37" s="251"/>
      <c r="ETH37" s="251"/>
      <c r="ETI37" s="251"/>
      <c r="ETJ37" s="251"/>
      <c r="ETK37" s="251"/>
      <c r="ETL37" s="251"/>
      <c r="ETM37" s="251"/>
      <c r="ETN37" s="251"/>
      <c r="ETO37" s="251"/>
      <c r="ETP37" s="251"/>
      <c r="ETQ37" s="251"/>
      <c r="ETR37" s="251"/>
      <c r="ETS37" s="251"/>
      <c r="ETT37" s="251"/>
      <c r="ETU37" s="251"/>
      <c r="ETV37" s="251"/>
      <c r="ETW37" s="251"/>
      <c r="ETX37" s="251"/>
      <c r="ETY37" s="251"/>
      <c r="ETZ37" s="251"/>
      <c r="EUA37" s="251"/>
      <c r="EUB37" s="251"/>
      <c r="EUC37" s="251"/>
      <c r="EUD37" s="251"/>
      <c r="EUE37" s="251"/>
      <c r="EUF37" s="251"/>
      <c r="EUG37" s="251"/>
      <c r="EUH37" s="251"/>
      <c r="EUI37" s="251"/>
      <c r="EUJ37" s="251"/>
      <c r="EUK37" s="251"/>
      <c r="EUL37" s="251"/>
      <c r="EUM37" s="251"/>
      <c r="EUN37" s="251"/>
      <c r="EUO37" s="251"/>
      <c r="EUP37" s="251"/>
      <c r="EUQ37" s="251"/>
      <c r="EUR37" s="251"/>
      <c r="EUS37" s="251"/>
      <c r="EUT37" s="251"/>
      <c r="EUU37" s="251"/>
      <c r="EUV37" s="251"/>
      <c r="EUW37" s="251"/>
      <c r="EUX37" s="251"/>
      <c r="EUY37" s="251"/>
      <c r="EUZ37" s="251"/>
      <c r="EVA37" s="251"/>
      <c r="EVB37" s="251"/>
      <c r="EVC37" s="251"/>
      <c r="EVD37" s="251"/>
      <c r="EVE37" s="251"/>
      <c r="EVF37" s="251"/>
      <c r="EVG37" s="251"/>
      <c r="EVH37" s="251"/>
      <c r="EVI37" s="251"/>
      <c r="EVJ37" s="251"/>
      <c r="EVK37" s="251"/>
      <c r="EVL37" s="251"/>
      <c r="EVM37" s="251"/>
      <c r="EVN37" s="251"/>
      <c r="EVO37" s="251"/>
      <c r="EVP37" s="251"/>
      <c r="EVQ37" s="251"/>
      <c r="EVR37" s="251"/>
      <c r="EVS37" s="251"/>
      <c r="EVT37" s="251"/>
      <c r="EVU37" s="251"/>
      <c r="EVV37" s="251"/>
      <c r="EVW37" s="251"/>
      <c r="EVX37" s="251"/>
      <c r="EVY37" s="251"/>
      <c r="EVZ37" s="251"/>
      <c r="EWA37" s="251"/>
      <c r="EWB37" s="251"/>
      <c r="EWC37" s="251"/>
      <c r="EWD37" s="251"/>
      <c r="EWE37" s="251"/>
      <c r="EWF37" s="251"/>
      <c r="EWG37" s="251"/>
      <c r="EWH37" s="251"/>
      <c r="EWI37" s="251"/>
      <c r="EWJ37" s="251"/>
      <c r="EWK37" s="251"/>
      <c r="EWL37" s="251"/>
      <c r="EWM37" s="251"/>
      <c r="EWN37" s="251"/>
      <c r="EWO37" s="251"/>
      <c r="EWP37" s="251"/>
      <c r="EWQ37" s="251"/>
      <c r="EWR37" s="251"/>
      <c r="EWS37" s="251"/>
      <c r="EWT37" s="251"/>
      <c r="EWU37" s="251"/>
      <c r="EWV37" s="251"/>
      <c r="EWW37" s="251"/>
      <c r="EWX37" s="251"/>
      <c r="EWY37" s="251"/>
      <c r="EWZ37" s="251"/>
      <c r="EXA37" s="251"/>
      <c r="EXB37" s="251"/>
      <c r="EXC37" s="251"/>
      <c r="EXD37" s="251"/>
      <c r="EXE37" s="251"/>
      <c r="EXF37" s="251"/>
      <c r="EXG37" s="251"/>
      <c r="EXH37" s="251"/>
      <c r="EXI37" s="251"/>
      <c r="EXJ37" s="251"/>
      <c r="EXK37" s="251"/>
      <c r="EXL37" s="251"/>
      <c r="EXM37" s="251"/>
      <c r="EXN37" s="251"/>
      <c r="EXO37" s="251"/>
      <c r="EXP37" s="251"/>
      <c r="EXQ37" s="251"/>
      <c r="EXR37" s="251"/>
      <c r="EXS37" s="251"/>
      <c r="EXT37" s="251"/>
      <c r="EXU37" s="251"/>
      <c r="EXV37" s="251"/>
      <c r="EXW37" s="251"/>
      <c r="EXX37" s="251"/>
      <c r="EXY37" s="251"/>
      <c r="EXZ37" s="251"/>
      <c r="EYA37" s="251"/>
      <c r="EYB37" s="251"/>
      <c r="EYC37" s="251"/>
      <c r="EYD37" s="251"/>
      <c r="EYE37" s="251"/>
      <c r="EYF37" s="251"/>
      <c r="EYG37" s="251"/>
      <c r="EYH37" s="251"/>
      <c r="EYI37" s="251"/>
      <c r="EYJ37" s="251"/>
      <c r="EYK37" s="251"/>
      <c r="EYL37" s="251"/>
      <c r="EYM37" s="251"/>
      <c r="EYN37" s="251"/>
      <c r="EYO37" s="251"/>
      <c r="EYP37" s="251"/>
      <c r="EYQ37" s="251"/>
      <c r="EYR37" s="251"/>
      <c r="EYS37" s="251"/>
      <c r="EYT37" s="251"/>
      <c r="EYU37" s="251"/>
      <c r="EYV37" s="251"/>
      <c r="EYW37" s="251"/>
      <c r="EYX37" s="251"/>
      <c r="EYY37" s="251"/>
      <c r="EYZ37" s="251"/>
      <c r="EZA37" s="251"/>
      <c r="EZB37" s="251"/>
      <c r="EZC37" s="251"/>
      <c r="EZD37" s="251"/>
      <c r="EZE37" s="251"/>
      <c r="EZF37" s="251"/>
      <c r="EZG37" s="251"/>
      <c r="EZH37" s="251"/>
      <c r="EZI37" s="251"/>
      <c r="EZJ37" s="251"/>
      <c r="EZK37" s="251"/>
      <c r="EZL37" s="251"/>
      <c r="EZM37" s="251"/>
      <c r="EZN37" s="251"/>
      <c r="EZO37" s="251"/>
      <c r="EZP37" s="251"/>
      <c r="EZQ37" s="251"/>
      <c r="EZR37" s="251"/>
      <c r="EZS37" s="251"/>
      <c r="EZT37" s="251"/>
      <c r="EZU37" s="251"/>
      <c r="EZV37" s="251"/>
      <c r="EZW37" s="251"/>
      <c r="EZX37" s="251"/>
      <c r="EZY37" s="251"/>
      <c r="EZZ37" s="251"/>
      <c r="FAA37" s="251"/>
      <c r="FAB37" s="251"/>
      <c r="FAC37" s="251"/>
      <c r="FAD37" s="251"/>
      <c r="FAE37" s="251"/>
      <c r="FAF37" s="251"/>
      <c r="FAG37" s="251"/>
      <c r="FAH37" s="251"/>
      <c r="FAI37" s="251"/>
      <c r="FAJ37" s="251"/>
      <c r="FAK37" s="251"/>
      <c r="FAL37" s="251"/>
      <c r="FAM37" s="251"/>
      <c r="FAN37" s="251"/>
      <c r="FAO37" s="251"/>
      <c r="FAP37" s="251"/>
      <c r="FAQ37" s="251"/>
      <c r="FAR37" s="251"/>
      <c r="FAS37" s="251"/>
      <c r="FAT37" s="251"/>
      <c r="FAU37" s="251"/>
      <c r="FAV37" s="251"/>
      <c r="FAW37" s="251"/>
      <c r="FAX37" s="251"/>
      <c r="FAY37" s="251"/>
      <c r="FAZ37" s="251"/>
      <c r="FBA37" s="251"/>
      <c r="FBB37" s="251"/>
      <c r="FBC37" s="251"/>
      <c r="FBD37" s="251"/>
      <c r="FBE37" s="251"/>
      <c r="FBF37" s="251"/>
      <c r="FBG37" s="251"/>
      <c r="FBH37" s="251"/>
      <c r="FBI37" s="251"/>
      <c r="FBJ37" s="251"/>
      <c r="FBK37" s="251"/>
      <c r="FBL37" s="251"/>
      <c r="FBM37" s="251"/>
      <c r="FBN37" s="251"/>
      <c r="FBO37" s="251"/>
      <c r="FBP37" s="251"/>
      <c r="FBQ37" s="251"/>
      <c r="FBR37" s="251"/>
      <c r="FBS37" s="251"/>
      <c r="FBT37" s="251"/>
      <c r="FBU37" s="251"/>
      <c r="FBV37" s="251"/>
      <c r="FBW37" s="251"/>
      <c r="FBX37" s="251"/>
      <c r="FBY37" s="251"/>
      <c r="FBZ37" s="251"/>
      <c r="FCA37" s="251"/>
      <c r="FCB37" s="251"/>
      <c r="FCC37" s="251"/>
      <c r="FCD37" s="251"/>
      <c r="FCE37" s="251"/>
      <c r="FCF37" s="251"/>
      <c r="FCG37" s="251"/>
      <c r="FCH37" s="251"/>
      <c r="FCI37" s="251"/>
      <c r="FCJ37" s="251"/>
      <c r="FCK37" s="251"/>
      <c r="FCL37" s="251"/>
      <c r="FCM37" s="251"/>
      <c r="FCN37" s="251"/>
      <c r="FCO37" s="251"/>
      <c r="FCP37" s="251"/>
      <c r="FCQ37" s="251"/>
      <c r="FCR37" s="251"/>
      <c r="FCS37" s="251"/>
      <c r="FCT37" s="251"/>
      <c r="FCU37" s="251"/>
      <c r="FCV37" s="251"/>
      <c r="FCW37" s="251"/>
      <c r="FCX37" s="251"/>
      <c r="FCY37" s="251"/>
      <c r="FCZ37" s="251"/>
      <c r="FDA37" s="251"/>
      <c r="FDB37" s="251"/>
      <c r="FDC37" s="251"/>
      <c r="FDD37" s="251"/>
      <c r="FDE37" s="251"/>
      <c r="FDF37" s="251"/>
      <c r="FDG37" s="251"/>
      <c r="FDH37" s="251"/>
      <c r="FDI37" s="251"/>
      <c r="FDJ37" s="251"/>
      <c r="FDK37" s="251"/>
      <c r="FDL37" s="251"/>
      <c r="FDM37" s="251"/>
      <c r="FDN37" s="251"/>
      <c r="FDO37" s="251"/>
      <c r="FDP37" s="251"/>
      <c r="FDQ37" s="251"/>
      <c r="FDR37" s="251"/>
      <c r="FDS37" s="251"/>
      <c r="FDT37" s="251"/>
      <c r="FDU37" s="251"/>
      <c r="FDV37" s="251"/>
      <c r="FDW37" s="251"/>
      <c r="FDX37" s="251"/>
      <c r="FDY37" s="251"/>
      <c r="FDZ37" s="251"/>
      <c r="FEA37" s="251"/>
      <c r="FEB37" s="251"/>
      <c r="FEC37" s="251"/>
      <c r="FED37" s="251"/>
      <c r="FEE37" s="251"/>
      <c r="FEF37" s="251"/>
      <c r="FEG37" s="251"/>
      <c r="FEH37" s="251"/>
      <c r="FEI37" s="251"/>
      <c r="FEJ37" s="251"/>
      <c r="FEK37" s="251"/>
      <c r="FEL37" s="251"/>
      <c r="FEM37" s="251"/>
      <c r="FEN37" s="251"/>
      <c r="FEO37" s="251"/>
      <c r="FEP37" s="251"/>
      <c r="FEQ37" s="251"/>
      <c r="FER37" s="251"/>
      <c r="FES37" s="251"/>
      <c r="FET37" s="251"/>
      <c r="FEU37" s="251"/>
      <c r="FEV37" s="251"/>
      <c r="FEW37" s="251"/>
      <c r="FEX37" s="251"/>
      <c r="FEY37" s="251"/>
      <c r="FEZ37" s="251"/>
      <c r="FFA37" s="251"/>
      <c r="FFB37" s="251"/>
      <c r="FFC37" s="251"/>
      <c r="FFD37" s="251"/>
      <c r="FFE37" s="251"/>
      <c r="FFF37" s="251"/>
      <c r="FFG37" s="251"/>
      <c r="FFH37" s="251"/>
      <c r="FFI37" s="251"/>
      <c r="FFJ37" s="251"/>
      <c r="FFK37" s="251"/>
      <c r="FFL37" s="251"/>
      <c r="FFM37" s="251"/>
      <c r="FFN37" s="251"/>
      <c r="FFO37" s="251"/>
      <c r="FFP37" s="251"/>
      <c r="FFQ37" s="251"/>
      <c r="FFR37" s="251"/>
      <c r="FFS37" s="251"/>
      <c r="FFT37" s="251"/>
      <c r="FFU37" s="251"/>
      <c r="FFV37" s="251"/>
      <c r="FFW37" s="251"/>
      <c r="FFX37" s="251"/>
      <c r="FFY37" s="251"/>
      <c r="FFZ37" s="251"/>
      <c r="FGA37" s="251"/>
      <c r="FGB37" s="251"/>
      <c r="FGC37" s="251"/>
      <c r="FGD37" s="251"/>
      <c r="FGE37" s="251"/>
      <c r="FGF37" s="251"/>
      <c r="FGG37" s="251"/>
      <c r="FGH37" s="251"/>
      <c r="FGI37" s="251"/>
      <c r="FGJ37" s="251"/>
      <c r="FGK37" s="251"/>
      <c r="FGL37" s="251"/>
      <c r="FGM37" s="251"/>
      <c r="FGN37" s="251"/>
      <c r="FGO37" s="251"/>
      <c r="FGP37" s="251"/>
      <c r="FGQ37" s="251"/>
      <c r="FGR37" s="251"/>
      <c r="FGS37" s="251"/>
      <c r="FGT37" s="251"/>
      <c r="FGU37" s="251"/>
      <c r="FGV37" s="251"/>
      <c r="FGW37" s="251"/>
      <c r="FGX37" s="251"/>
      <c r="FGY37" s="251"/>
      <c r="FGZ37" s="251"/>
      <c r="FHA37" s="251"/>
      <c r="FHB37" s="251"/>
      <c r="FHC37" s="251"/>
      <c r="FHD37" s="251"/>
      <c r="FHE37" s="251"/>
      <c r="FHF37" s="251"/>
      <c r="FHG37" s="251"/>
      <c r="FHH37" s="251"/>
      <c r="FHI37" s="251"/>
      <c r="FHJ37" s="251"/>
      <c r="FHK37" s="251"/>
      <c r="FHL37" s="251"/>
      <c r="FHM37" s="251"/>
      <c r="FHN37" s="251"/>
      <c r="FHO37" s="251"/>
      <c r="FHP37" s="251"/>
      <c r="FHQ37" s="251"/>
      <c r="FHR37" s="251"/>
      <c r="FHS37" s="251"/>
      <c r="FHT37" s="251"/>
      <c r="FHU37" s="251"/>
      <c r="FHV37" s="251"/>
      <c r="FHW37" s="251"/>
      <c r="FHX37" s="251"/>
      <c r="FHY37" s="251"/>
      <c r="FHZ37" s="251"/>
      <c r="FIA37" s="251"/>
      <c r="FIB37" s="251"/>
      <c r="FIC37" s="251"/>
      <c r="FID37" s="251"/>
      <c r="FIE37" s="251"/>
      <c r="FIF37" s="251"/>
      <c r="FIG37" s="251"/>
      <c r="FIH37" s="251"/>
      <c r="FII37" s="251"/>
      <c r="FIJ37" s="251"/>
      <c r="FIK37" s="251"/>
      <c r="FIL37" s="251"/>
      <c r="FIM37" s="251"/>
      <c r="FIN37" s="251"/>
      <c r="FIO37" s="251"/>
      <c r="FIP37" s="251"/>
      <c r="FIQ37" s="251"/>
      <c r="FIR37" s="251"/>
      <c r="FIS37" s="251"/>
      <c r="FIT37" s="251"/>
      <c r="FIU37" s="251"/>
      <c r="FIV37" s="251"/>
      <c r="FIW37" s="251"/>
      <c r="FIX37" s="251"/>
      <c r="FIY37" s="251"/>
      <c r="FIZ37" s="251"/>
      <c r="FJA37" s="251"/>
      <c r="FJB37" s="251"/>
      <c r="FJC37" s="251"/>
      <c r="FJD37" s="251"/>
      <c r="FJE37" s="251"/>
      <c r="FJF37" s="251"/>
      <c r="FJG37" s="251"/>
      <c r="FJH37" s="251"/>
      <c r="FJI37" s="251"/>
      <c r="FJJ37" s="251"/>
      <c r="FJK37" s="251"/>
      <c r="FJL37" s="251"/>
      <c r="FJM37" s="251"/>
      <c r="FJN37" s="251"/>
      <c r="FJO37" s="251"/>
      <c r="FJP37" s="251"/>
      <c r="FJQ37" s="251"/>
      <c r="FJR37" s="251"/>
      <c r="FJS37" s="251"/>
      <c r="FJT37" s="251"/>
      <c r="FJU37" s="251"/>
      <c r="FJV37" s="251"/>
      <c r="FJW37" s="251"/>
      <c r="FJX37" s="251"/>
      <c r="FJY37" s="251"/>
      <c r="FJZ37" s="251"/>
      <c r="FKA37" s="251"/>
      <c r="FKB37" s="251"/>
      <c r="FKC37" s="251"/>
      <c r="FKD37" s="251"/>
      <c r="FKE37" s="251"/>
      <c r="FKF37" s="251"/>
      <c r="FKG37" s="251"/>
      <c r="FKH37" s="251"/>
      <c r="FKI37" s="251"/>
      <c r="FKJ37" s="251"/>
      <c r="FKK37" s="251"/>
      <c r="FKL37" s="251"/>
      <c r="FKM37" s="251"/>
      <c r="FKN37" s="251"/>
      <c r="FKO37" s="251"/>
      <c r="FKP37" s="251"/>
      <c r="FKQ37" s="251"/>
      <c r="FKR37" s="251"/>
      <c r="FKS37" s="251"/>
      <c r="FKT37" s="251"/>
      <c r="FKU37" s="251"/>
      <c r="FKV37" s="251"/>
      <c r="FKW37" s="251"/>
      <c r="FKX37" s="251"/>
      <c r="FKY37" s="251"/>
      <c r="FKZ37" s="251"/>
      <c r="FLA37" s="251"/>
      <c r="FLB37" s="251"/>
      <c r="FLC37" s="251"/>
      <c r="FLD37" s="251"/>
      <c r="FLE37" s="251"/>
      <c r="FLF37" s="251"/>
      <c r="FLG37" s="251"/>
      <c r="FLH37" s="251"/>
      <c r="FLI37" s="251"/>
      <c r="FLJ37" s="251"/>
      <c r="FLK37" s="251"/>
      <c r="FLL37" s="251"/>
      <c r="FLM37" s="251"/>
      <c r="FLN37" s="251"/>
      <c r="FLO37" s="251"/>
      <c r="FLP37" s="251"/>
      <c r="FLQ37" s="251"/>
      <c r="FLR37" s="251"/>
      <c r="FLS37" s="251"/>
      <c r="FLT37" s="251"/>
      <c r="FLU37" s="251"/>
      <c r="FLV37" s="251"/>
      <c r="FLW37" s="251"/>
      <c r="FLX37" s="251"/>
      <c r="FLY37" s="251"/>
      <c r="FLZ37" s="251"/>
      <c r="FMA37" s="251"/>
      <c r="FMB37" s="251"/>
      <c r="FMC37" s="251"/>
      <c r="FMD37" s="251"/>
      <c r="FME37" s="251"/>
      <c r="FMF37" s="251"/>
      <c r="FMG37" s="251"/>
      <c r="FMH37" s="251"/>
      <c r="FMI37" s="251"/>
      <c r="FMJ37" s="251"/>
      <c r="FMK37" s="251"/>
      <c r="FML37" s="251"/>
      <c r="FMM37" s="251"/>
      <c r="FMN37" s="251"/>
      <c r="FMO37" s="251"/>
      <c r="FMP37" s="251"/>
      <c r="FMQ37" s="251"/>
      <c r="FMR37" s="251"/>
      <c r="FMS37" s="251"/>
      <c r="FMT37" s="251"/>
      <c r="FMU37" s="251"/>
      <c r="FMV37" s="251"/>
      <c r="FMW37" s="251"/>
      <c r="FMX37" s="251"/>
      <c r="FMY37" s="251"/>
      <c r="FMZ37" s="251"/>
      <c r="FNA37" s="251"/>
      <c r="FNB37" s="251"/>
      <c r="FNC37" s="251"/>
      <c r="FND37" s="251"/>
      <c r="FNE37" s="251"/>
      <c r="FNF37" s="251"/>
      <c r="FNG37" s="251"/>
      <c r="FNH37" s="251"/>
      <c r="FNI37" s="251"/>
      <c r="FNJ37" s="251"/>
      <c r="FNK37" s="251"/>
      <c r="FNL37" s="251"/>
      <c r="FNM37" s="251"/>
      <c r="FNN37" s="251"/>
      <c r="FNO37" s="251"/>
      <c r="FNP37" s="251"/>
      <c r="FNQ37" s="251"/>
      <c r="FNR37" s="251"/>
      <c r="FNS37" s="251"/>
      <c r="FNT37" s="251"/>
      <c r="FNU37" s="251"/>
      <c r="FNV37" s="251"/>
      <c r="FNW37" s="251"/>
      <c r="FNX37" s="251"/>
      <c r="FNY37" s="251"/>
      <c r="FNZ37" s="251"/>
      <c r="FOA37" s="251"/>
      <c r="FOB37" s="251"/>
      <c r="FOC37" s="251"/>
      <c r="FOD37" s="251"/>
      <c r="FOE37" s="251"/>
      <c r="FOF37" s="251"/>
      <c r="FOG37" s="251"/>
      <c r="FOH37" s="251"/>
      <c r="FOI37" s="251"/>
      <c r="FOJ37" s="251"/>
      <c r="FOK37" s="251"/>
      <c r="FOL37" s="251"/>
      <c r="FOM37" s="251"/>
      <c r="FON37" s="251"/>
      <c r="FOO37" s="251"/>
      <c r="FOP37" s="251"/>
      <c r="FOQ37" s="251"/>
      <c r="FOR37" s="251"/>
      <c r="FOS37" s="251"/>
      <c r="FOT37" s="251"/>
      <c r="FOU37" s="251"/>
      <c r="FOV37" s="251"/>
      <c r="FOW37" s="251"/>
      <c r="FOX37" s="251"/>
      <c r="FOY37" s="251"/>
      <c r="FOZ37" s="251"/>
      <c r="FPA37" s="251"/>
      <c r="FPB37" s="251"/>
      <c r="FPC37" s="251"/>
      <c r="FPD37" s="251"/>
      <c r="FPE37" s="251"/>
      <c r="FPF37" s="251"/>
      <c r="FPG37" s="251"/>
      <c r="FPH37" s="251"/>
      <c r="FPI37" s="251"/>
      <c r="FPJ37" s="251"/>
      <c r="FPK37" s="251"/>
      <c r="FPL37" s="251"/>
      <c r="FPM37" s="251"/>
      <c r="FPN37" s="251"/>
      <c r="FPO37" s="251"/>
      <c r="FPP37" s="251"/>
      <c r="FPQ37" s="251"/>
      <c r="FPR37" s="251"/>
      <c r="FPS37" s="251"/>
      <c r="FPT37" s="251"/>
      <c r="FPU37" s="251"/>
      <c r="FPV37" s="251"/>
      <c r="FPW37" s="251"/>
      <c r="FPX37" s="251"/>
      <c r="FPY37" s="251"/>
      <c r="FPZ37" s="251"/>
      <c r="FQA37" s="251"/>
      <c r="FQB37" s="251"/>
      <c r="FQC37" s="251"/>
      <c r="FQD37" s="251"/>
      <c r="FQE37" s="251"/>
      <c r="FQF37" s="251"/>
      <c r="FQG37" s="251"/>
      <c r="FQH37" s="251"/>
      <c r="FQI37" s="251"/>
      <c r="FQJ37" s="251"/>
      <c r="FQK37" s="251"/>
      <c r="FQL37" s="251"/>
      <c r="FQM37" s="251"/>
      <c r="FQN37" s="251"/>
      <c r="FQO37" s="251"/>
      <c r="FQP37" s="251"/>
      <c r="FQQ37" s="251"/>
      <c r="FQR37" s="251"/>
      <c r="FQS37" s="251"/>
      <c r="FQT37" s="251"/>
      <c r="FQU37" s="251"/>
      <c r="FQV37" s="251"/>
      <c r="FQW37" s="251"/>
      <c r="FQX37" s="251"/>
      <c r="FQY37" s="251"/>
      <c r="FQZ37" s="251"/>
      <c r="FRA37" s="251"/>
      <c r="FRB37" s="251"/>
      <c r="FRC37" s="251"/>
      <c r="FRD37" s="251"/>
      <c r="FRE37" s="251"/>
      <c r="FRF37" s="251"/>
      <c r="FRG37" s="251"/>
      <c r="FRH37" s="251"/>
      <c r="FRI37" s="251"/>
      <c r="FRJ37" s="251"/>
      <c r="FRK37" s="251"/>
      <c r="FRL37" s="251"/>
      <c r="FRM37" s="251"/>
      <c r="FRN37" s="251"/>
      <c r="FRO37" s="251"/>
      <c r="FRP37" s="251"/>
      <c r="FRQ37" s="251"/>
      <c r="FRR37" s="251"/>
      <c r="FRS37" s="251"/>
      <c r="FRT37" s="251"/>
      <c r="FRU37" s="251"/>
      <c r="FRV37" s="251"/>
      <c r="FRW37" s="251"/>
      <c r="FRX37" s="251"/>
      <c r="FRY37" s="251"/>
      <c r="FRZ37" s="251"/>
      <c r="FSA37" s="251"/>
      <c r="FSB37" s="251"/>
      <c r="FSC37" s="251"/>
      <c r="FSD37" s="251"/>
      <c r="FSE37" s="251"/>
      <c r="FSF37" s="251"/>
      <c r="FSG37" s="251"/>
      <c r="FSH37" s="251"/>
      <c r="FSI37" s="251"/>
      <c r="FSJ37" s="251"/>
      <c r="FSK37" s="251"/>
      <c r="FSL37" s="251"/>
      <c r="FSM37" s="251"/>
      <c r="FSN37" s="251"/>
      <c r="FSO37" s="251"/>
      <c r="FSP37" s="251"/>
      <c r="FSQ37" s="251"/>
      <c r="FSR37" s="251"/>
      <c r="FSS37" s="251"/>
      <c r="FST37" s="251"/>
      <c r="FSU37" s="251"/>
      <c r="FSV37" s="251"/>
      <c r="FSW37" s="251"/>
      <c r="FSX37" s="251"/>
      <c r="FSY37" s="251"/>
      <c r="FSZ37" s="251"/>
      <c r="FTA37" s="251"/>
      <c r="FTB37" s="251"/>
      <c r="FTC37" s="251"/>
      <c r="FTD37" s="251"/>
      <c r="FTE37" s="251"/>
      <c r="FTF37" s="251"/>
      <c r="FTG37" s="251"/>
      <c r="FTH37" s="251"/>
      <c r="FTI37" s="251"/>
      <c r="FTJ37" s="251"/>
      <c r="FTK37" s="251"/>
      <c r="FTL37" s="251"/>
      <c r="FTM37" s="251"/>
      <c r="FTN37" s="251"/>
      <c r="FTO37" s="251"/>
      <c r="FTP37" s="251"/>
      <c r="FTQ37" s="251"/>
      <c r="FTR37" s="251"/>
      <c r="FTS37" s="251"/>
      <c r="FTT37" s="251"/>
      <c r="FTU37" s="251"/>
      <c r="FTV37" s="251"/>
      <c r="FTW37" s="251"/>
      <c r="FTX37" s="251"/>
      <c r="FTY37" s="251"/>
      <c r="FTZ37" s="251"/>
      <c r="FUA37" s="251"/>
      <c r="FUB37" s="251"/>
      <c r="FUC37" s="251"/>
      <c r="FUD37" s="251"/>
      <c r="FUE37" s="251"/>
      <c r="FUF37" s="251"/>
      <c r="FUG37" s="251"/>
      <c r="FUH37" s="251"/>
      <c r="FUI37" s="251"/>
      <c r="FUJ37" s="251"/>
      <c r="FUK37" s="251"/>
      <c r="FUL37" s="251"/>
      <c r="FUM37" s="251"/>
      <c r="FUN37" s="251"/>
      <c r="FUO37" s="251"/>
      <c r="FUP37" s="251"/>
      <c r="FUQ37" s="251"/>
      <c r="FUR37" s="251"/>
      <c r="FUS37" s="251"/>
      <c r="FUT37" s="251"/>
      <c r="FUU37" s="251"/>
      <c r="FUV37" s="251"/>
      <c r="FUW37" s="251"/>
      <c r="FUX37" s="251"/>
      <c r="FUY37" s="251"/>
      <c r="FUZ37" s="251"/>
      <c r="FVA37" s="251"/>
      <c r="FVB37" s="251"/>
      <c r="FVC37" s="251"/>
      <c r="FVD37" s="251"/>
      <c r="FVE37" s="251"/>
      <c r="FVF37" s="251"/>
      <c r="FVG37" s="251"/>
      <c r="FVH37" s="251"/>
      <c r="FVI37" s="251"/>
      <c r="FVJ37" s="251"/>
      <c r="FVK37" s="251"/>
      <c r="FVL37" s="251"/>
      <c r="FVM37" s="251"/>
      <c r="FVN37" s="251"/>
      <c r="FVO37" s="251"/>
      <c r="FVP37" s="251"/>
      <c r="FVQ37" s="251"/>
      <c r="FVR37" s="251"/>
      <c r="FVS37" s="251"/>
      <c r="FVT37" s="251"/>
      <c r="FVU37" s="251"/>
      <c r="FVV37" s="251"/>
      <c r="FVW37" s="251"/>
      <c r="FVX37" s="251"/>
      <c r="FVY37" s="251"/>
      <c r="FVZ37" s="251"/>
      <c r="FWA37" s="251"/>
      <c r="FWB37" s="251"/>
      <c r="FWC37" s="251"/>
      <c r="FWD37" s="251"/>
      <c r="FWE37" s="251"/>
      <c r="FWF37" s="251"/>
      <c r="FWG37" s="251"/>
      <c r="FWH37" s="251"/>
      <c r="FWI37" s="251"/>
      <c r="FWJ37" s="251"/>
      <c r="FWK37" s="251"/>
      <c r="FWL37" s="251"/>
      <c r="FWM37" s="251"/>
      <c r="FWN37" s="251"/>
      <c r="FWO37" s="251"/>
      <c r="FWP37" s="251"/>
      <c r="FWQ37" s="251"/>
      <c r="FWR37" s="251"/>
      <c r="FWS37" s="251"/>
      <c r="FWT37" s="251"/>
      <c r="FWU37" s="251"/>
      <c r="FWV37" s="251"/>
      <c r="FWW37" s="251"/>
      <c r="FWX37" s="251"/>
      <c r="FWY37" s="251"/>
      <c r="FWZ37" s="251"/>
      <c r="FXA37" s="251"/>
      <c r="FXB37" s="251"/>
      <c r="FXC37" s="251"/>
      <c r="FXD37" s="251"/>
      <c r="FXE37" s="251"/>
      <c r="FXF37" s="251"/>
      <c r="FXG37" s="251"/>
      <c r="FXH37" s="251"/>
      <c r="FXI37" s="251"/>
      <c r="FXJ37" s="251"/>
      <c r="FXK37" s="251"/>
      <c r="FXL37" s="251"/>
      <c r="FXM37" s="251"/>
      <c r="FXN37" s="251"/>
      <c r="FXO37" s="251"/>
      <c r="FXP37" s="251"/>
      <c r="FXQ37" s="251"/>
      <c r="FXR37" s="251"/>
      <c r="FXS37" s="251"/>
      <c r="FXT37" s="251"/>
      <c r="FXU37" s="251"/>
      <c r="FXV37" s="251"/>
      <c r="FXW37" s="251"/>
      <c r="FXX37" s="251"/>
      <c r="FXY37" s="251"/>
      <c r="FXZ37" s="251"/>
      <c r="FYA37" s="251"/>
      <c r="FYB37" s="251"/>
      <c r="FYC37" s="251"/>
      <c r="FYD37" s="251"/>
      <c r="FYE37" s="251"/>
      <c r="FYF37" s="251"/>
      <c r="FYG37" s="251"/>
      <c r="FYH37" s="251"/>
      <c r="FYI37" s="251"/>
      <c r="FYJ37" s="251"/>
      <c r="FYK37" s="251"/>
      <c r="FYL37" s="251"/>
      <c r="FYM37" s="251"/>
      <c r="FYN37" s="251"/>
      <c r="FYO37" s="251"/>
      <c r="FYP37" s="251"/>
      <c r="FYQ37" s="251"/>
      <c r="FYR37" s="251"/>
      <c r="FYS37" s="251"/>
      <c r="FYT37" s="251"/>
      <c r="FYU37" s="251"/>
      <c r="FYV37" s="251"/>
      <c r="FYW37" s="251"/>
      <c r="FYX37" s="251"/>
      <c r="FYY37" s="251"/>
      <c r="FYZ37" s="251"/>
      <c r="FZA37" s="251"/>
      <c r="FZB37" s="251"/>
      <c r="FZC37" s="251"/>
      <c r="FZD37" s="251"/>
      <c r="FZE37" s="251"/>
      <c r="FZF37" s="251"/>
      <c r="FZG37" s="251"/>
      <c r="FZH37" s="251"/>
      <c r="FZI37" s="251"/>
      <c r="FZJ37" s="251"/>
      <c r="FZK37" s="251"/>
      <c r="FZL37" s="251"/>
      <c r="FZM37" s="251"/>
      <c r="FZN37" s="251"/>
      <c r="FZO37" s="251"/>
      <c r="FZP37" s="251"/>
      <c r="FZQ37" s="251"/>
      <c r="FZR37" s="251"/>
      <c r="FZS37" s="251"/>
      <c r="FZT37" s="251"/>
      <c r="FZU37" s="251"/>
      <c r="FZV37" s="251"/>
      <c r="FZW37" s="251"/>
      <c r="FZX37" s="251"/>
      <c r="FZY37" s="251"/>
      <c r="FZZ37" s="251"/>
      <c r="GAA37" s="251"/>
      <c r="GAB37" s="251"/>
      <c r="GAC37" s="251"/>
      <c r="GAD37" s="251"/>
      <c r="GAE37" s="251"/>
      <c r="GAF37" s="251"/>
      <c r="GAG37" s="251"/>
      <c r="GAH37" s="251"/>
      <c r="GAI37" s="251"/>
      <c r="GAJ37" s="251"/>
      <c r="GAK37" s="251"/>
      <c r="GAL37" s="251"/>
      <c r="GAM37" s="251"/>
      <c r="GAN37" s="251"/>
      <c r="GAO37" s="251"/>
      <c r="GAP37" s="251"/>
      <c r="GAQ37" s="251"/>
      <c r="GAR37" s="251"/>
      <c r="GAS37" s="251"/>
      <c r="GAT37" s="251"/>
      <c r="GAU37" s="251"/>
      <c r="GAV37" s="251"/>
      <c r="GAW37" s="251"/>
      <c r="GAX37" s="251"/>
      <c r="GAY37" s="251"/>
      <c r="GAZ37" s="251"/>
      <c r="GBA37" s="251"/>
      <c r="GBB37" s="251"/>
      <c r="GBC37" s="251"/>
      <c r="GBD37" s="251"/>
      <c r="GBE37" s="251"/>
      <c r="GBF37" s="251"/>
      <c r="GBG37" s="251"/>
      <c r="GBH37" s="251"/>
      <c r="GBI37" s="251"/>
      <c r="GBJ37" s="251"/>
      <c r="GBK37" s="251"/>
      <c r="GBL37" s="251"/>
      <c r="GBM37" s="251"/>
      <c r="GBN37" s="251"/>
      <c r="GBO37" s="251"/>
      <c r="GBP37" s="251"/>
      <c r="GBQ37" s="251"/>
      <c r="GBR37" s="251"/>
      <c r="GBS37" s="251"/>
      <c r="GBT37" s="251"/>
      <c r="GBU37" s="251"/>
      <c r="GBV37" s="251"/>
      <c r="GBW37" s="251"/>
      <c r="GBX37" s="251"/>
      <c r="GBY37" s="251"/>
      <c r="GBZ37" s="251"/>
      <c r="GCA37" s="251"/>
      <c r="GCB37" s="251"/>
      <c r="GCC37" s="251"/>
      <c r="GCD37" s="251"/>
      <c r="GCE37" s="251"/>
      <c r="GCF37" s="251"/>
      <c r="GCG37" s="251"/>
      <c r="GCH37" s="251"/>
      <c r="GCI37" s="251"/>
      <c r="GCJ37" s="251"/>
      <c r="GCK37" s="251"/>
      <c r="GCL37" s="251"/>
      <c r="GCM37" s="251"/>
      <c r="GCN37" s="251"/>
      <c r="GCO37" s="251"/>
      <c r="GCP37" s="251"/>
      <c r="GCQ37" s="251"/>
      <c r="GCR37" s="251"/>
      <c r="GCS37" s="251"/>
      <c r="GCT37" s="251"/>
      <c r="GCU37" s="251"/>
      <c r="GCV37" s="251"/>
      <c r="GCW37" s="251"/>
      <c r="GCX37" s="251"/>
      <c r="GCY37" s="251"/>
      <c r="GCZ37" s="251"/>
      <c r="GDA37" s="251"/>
      <c r="GDB37" s="251"/>
      <c r="GDC37" s="251"/>
      <c r="GDD37" s="251"/>
      <c r="GDE37" s="251"/>
      <c r="GDF37" s="251"/>
      <c r="GDG37" s="251"/>
      <c r="GDH37" s="251"/>
      <c r="GDI37" s="251"/>
      <c r="GDJ37" s="251"/>
      <c r="GDK37" s="251"/>
      <c r="GDL37" s="251"/>
      <c r="GDM37" s="251"/>
      <c r="GDN37" s="251"/>
      <c r="GDO37" s="251"/>
      <c r="GDP37" s="251"/>
      <c r="GDQ37" s="251"/>
      <c r="GDR37" s="251"/>
      <c r="GDS37" s="251"/>
      <c r="GDT37" s="251"/>
      <c r="GDU37" s="251"/>
      <c r="GDV37" s="251"/>
      <c r="GDW37" s="251"/>
      <c r="GDX37" s="251"/>
      <c r="GDY37" s="251"/>
      <c r="GDZ37" s="251"/>
      <c r="GEA37" s="251"/>
      <c r="GEB37" s="251"/>
      <c r="GEC37" s="251"/>
      <c r="GED37" s="251"/>
      <c r="GEE37" s="251"/>
      <c r="GEF37" s="251"/>
      <c r="GEG37" s="251"/>
      <c r="GEH37" s="251"/>
      <c r="GEI37" s="251"/>
      <c r="GEJ37" s="251"/>
      <c r="GEK37" s="251"/>
      <c r="GEL37" s="251"/>
      <c r="GEM37" s="251"/>
      <c r="GEN37" s="251"/>
      <c r="GEO37" s="251"/>
      <c r="GEP37" s="251"/>
      <c r="GEQ37" s="251"/>
      <c r="GER37" s="251"/>
      <c r="GES37" s="251"/>
      <c r="GET37" s="251"/>
      <c r="GEU37" s="251"/>
      <c r="GEV37" s="251"/>
      <c r="GEW37" s="251"/>
      <c r="GEX37" s="251"/>
      <c r="GEY37" s="251"/>
      <c r="GEZ37" s="251"/>
      <c r="GFA37" s="251"/>
      <c r="GFB37" s="251"/>
      <c r="GFC37" s="251"/>
      <c r="GFD37" s="251"/>
      <c r="GFE37" s="251"/>
      <c r="GFF37" s="251"/>
      <c r="GFG37" s="251"/>
      <c r="GFH37" s="251"/>
      <c r="GFI37" s="251"/>
      <c r="GFJ37" s="251"/>
      <c r="GFK37" s="251"/>
      <c r="GFL37" s="251"/>
      <c r="GFM37" s="251"/>
      <c r="GFN37" s="251"/>
      <c r="GFO37" s="251"/>
      <c r="GFP37" s="251"/>
      <c r="GFQ37" s="251"/>
      <c r="GFR37" s="251"/>
      <c r="GFS37" s="251"/>
      <c r="GFT37" s="251"/>
      <c r="GFU37" s="251"/>
      <c r="GFV37" s="251"/>
      <c r="GFW37" s="251"/>
      <c r="GFX37" s="251"/>
      <c r="GFY37" s="251"/>
      <c r="GFZ37" s="251"/>
      <c r="GGA37" s="251"/>
      <c r="GGB37" s="251"/>
      <c r="GGC37" s="251"/>
      <c r="GGD37" s="251"/>
      <c r="GGE37" s="251"/>
      <c r="GGF37" s="251"/>
      <c r="GGG37" s="251"/>
      <c r="GGH37" s="251"/>
      <c r="GGI37" s="251"/>
      <c r="GGJ37" s="251"/>
      <c r="GGK37" s="251"/>
      <c r="GGL37" s="251"/>
      <c r="GGM37" s="251"/>
      <c r="GGN37" s="251"/>
      <c r="GGO37" s="251"/>
      <c r="GGP37" s="251"/>
      <c r="GGQ37" s="251"/>
      <c r="GGR37" s="251"/>
      <c r="GGS37" s="251"/>
      <c r="GGT37" s="251"/>
      <c r="GGU37" s="251"/>
      <c r="GGV37" s="251"/>
      <c r="GGW37" s="251"/>
      <c r="GGX37" s="251"/>
      <c r="GGY37" s="251"/>
      <c r="GGZ37" s="251"/>
      <c r="GHA37" s="251"/>
      <c r="GHB37" s="251"/>
      <c r="GHC37" s="251"/>
      <c r="GHD37" s="251"/>
      <c r="GHE37" s="251"/>
      <c r="GHF37" s="251"/>
      <c r="GHG37" s="251"/>
      <c r="GHH37" s="251"/>
      <c r="GHI37" s="251"/>
      <c r="GHJ37" s="251"/>
      <c r="GHK37" s="251"/>
      <c r="GHL37" s="251"/>
      <c r="GHM37" s="251"/>
      <c r="GHN37" s="251"/>
      <c r="GHO37" s="251"/>
      <c r="GHP37" s="251"/>
      <c r="GHQ37" s="251"/>
      <c r="GHR37" s="251"/>
      <c r="GHS37" s="251"/>
      <c r="GHT37" s="251"/>
      <c r="GHU37" s="251"/>
      <c r="GHV37" s="251"/>
      <c r="GHW37" s="251"/>
      <c r="GHX37" s="251"/>
      <c r="GHY37" s="251"/>
      <c r="GHZ37" s="251"/>
      <c r="GIA37" s="251"/>
      <c r="GIB37" s="251"/>
      <c r="GIC37" s="251"/>
      <c r="GID37" s="251"/>
      <c r="GIE37" s="251"/>
      <c r="GIF37" s="251"/>
      <c r="GIG37" s="251"/>
      <c r="GIH37" s="251"/>
      <c r="GII37" s="251"/>
      <c r="GIJ37" s="251"/>
      <c r="GIK37" s="251"/>
      <c r="GIL37" s="251"/>
      <c r="GIM37" s="251"/>
      <c r="GIN37" s="251"/>
      <c r="GIO37" s="251"/>
      <c r="GIP37" s="251"/>
      <c r="GIQ37" s="251"/>
      <c r="GIR37" s="251"/>
      <c r="GIS37" s="251"/>
      <c r="GIT37" s="251"/>
      <c r="GIU37" s="251"/>
      <c r="GIV37" s="251"/>
      <c r="GIW37" s="251"/>
      <c r="GIX37" s="251"/>
      <c r="GIY37" s="251"/>
      <c r="GIZ37" s="251"/>
      <c r="GJA37" s="251"/>
      <c r="GJB37" s="251"/>
      <c r="GJC37" s="251"/>
      <c r="GJD37" s="251"/>
      <c r="GJE37" s="251"/>
      <c r="GJF37" s="251"/>
      <c r="GJG37" s="251"/>
      <c r="GJH37" s="251"/>
      <c r="GJI37" s="251"/>
      <c r="GJJ37" s="251"/>
      <c r="GJK37" s="251"/>
      <c r="GJL37" s="251"/>
      <c r="GJM37" s="251"/>
      <c r="GJN37" s="251"/>
      <c r="GJO37" s="251"/>
      <c r="GJP37" s="251"/>
      <c r="GJQ37" s="251"/>
      <c r="GJR37" s="251"/>
      <c r="GJS37" s="251"/>
      <c r="GJT37" s="251"/>
      <c r="GJU37" s="251"/>
      <c r="GJV37" s="251"/>
      <c r="GJW37" s="251"/>
      <c r="GJX37" s="251"/>
      <c r="GJY37" s="251"/>
      <c r="GJZ37" s="251"/>
      <c r="GKA37" s="251"/>
      <c r="GKB37" s="251"/>
      <c r="GKC37" s="251"/>
      <c r="GKD37" s="251"/>
      <c r="GKE37" s="251"/>
      <c r="GKF37" s="251"/>
      <c r="GKG37" s="251"/>
      <c r="GKH37" s="251"/>
      <c r="GKI37" s="251"/>
      <c r="GKJ37" s="251"/>
      <c r="GKK37" s="251"/>
      <c r="GKL37" s="251"/>
      <c r="GKM37" s="251"/>
      <c r="GKN37" s="251"/>
      <c r="GKO37" s="251"/>
      <c r="GKP37" s="251"/>
      <c r="GKQ37" s="251"/>
      <c r="GKR37" s="251"/>
      <c r="GKS37" s="251"/>
      <c r="GKT37" s="251"/>
      <c r="GKU37" s="251"/>
      <c r="GKV37" s="251"/>
      <c r="GKW37" s="251"/>
      <c r="GKX37" s="251"/>
      <c r="GKY37" s="251"/>
      <c r="GKZ37" s="251"/>
      <c r="GLA37" s="251"/>
      <c r="GLB37" s="251"/>
      <c r="GLC37" s="251"/>
      <c r="GLD37" s="251"/>
      <c r="GLE37" s="251"/>
      <c r="GLF37" s="251"/>
      <c r="GLG37" s="251"/>
      <c r="GLH37" s="251"/>
      <c r="GLI37" s="251"/>
      <c r="GLJ37" s="251"/>
      <c r="GLK37" s="251"/>
      <c r="GLL37" s="251"/>
      <c r="GLM37" s="251"/>
      <c r="GLN37" s="251"/>
      <c r="GLO37" s="251"/>
      <c r="GLP37" s="251"/>
      <c r="GLQ37" s="251"/>
      <c r="GLR37" s="251"/>
      <c r="GLS37" s="251"/>
      <c r="GLT37" s="251"/>
      <c r="GLU37" s="251"/>
      <c r="GLV37" s="251"/>
      <c r="GLW37" s="251"/>
      <c r="GLX37" s="251"/>
      <c r="GLY37" s="251"/>
      <c r="GLZ37" s="251"/>
      <c r="GMA37" s="251"/>
      <c r="GMB37" s="251"/>
      <c r="GMC37" s="251"/>
      <c r="GMD37" s="251"/>
      <c r="GME37" s="251"/>
      <c r="GMF37" s="251"/>
      <c r="GMG37" s="251"/>
      <c r="GMH37" s="251"/>
      <c r="GMI37" s="251"/>
      <c r="GMJ37" s="251"/>
      <c r="GMK37" s="251"/>
      <c r="GML37" s="251"/>
      <c r="GMM37" s="251"/>
      <c r="GMN37" s="251"/>
      <c r="GMO37" s="251"/>
      <c r="GMP37" s="251"/>
      <c r="GMQ37" s="251"/>
      <c r="GMR37" s="251"/>
      <c r="GMS37" s="251"/>
      <c r="GMT37" s="251"/>
      <c r="GMU37" s="251"/>
      <c r="GMV37" s="251"/>
      <c r="GMW37" s="251"/>
      <c r="GMX37" s="251"/>
      <c r="GMY37" s="251"/>
      <c r="GMZ37" s="251"/>
      <c r="GNA37" s="251"/>
      <c r="GNB37" s="251"/>
      <c r="GNC37" s="251"/>
      <c r="GND37" s="251"/>
      <c r="GNE37" s="251"/>
      <c r="GNF37" s="251"/>
      <c r="GNG37" s="251"/>
      <c r="GNH37" s="251"/>
      <c r="GNI37" s="251"/>
      <c r="GNJ37" s="251"/>
      <c r="GNK37" s="251"/>
      <c r="GNL37" s="251"/>
      <c r="GNM37" s="251"/>
      <c r="GNN37" s="251"/>
      <c r="GNO37" s="251"/>
      <c r="GNP37" s="251"/>
      <c r="GNQ37" s="251"/>
      <c r="GNR37" s="251"/>
      <c r="GNS37" s="251"/>
      <c r="GNT37" s="251"/>
      <c r="GNU37" s="251"/>
      <c r="GNV37" s="251"/>
      <c r="GNW37" s="251"/>
      <c r="GNX37" s="251"/>
      <c r="GNY37" s="251"/>
      <c r="GNZ37" s="251"/>
      <c r="GOA37" s="251"/>
      <c r="GOB37" s="251"/>
      <c r="GOC37" s="251"/>
      <c r="GOD37" s="251"/>
      <c r="GOE37" s="251"/>
      <c r="GOF37" s="251"/>
      <c r="GOG37" s="251"/>
      <c r="GOH37" s="251"/>
      <c r="GOI37" s="251"/>
      <c r="GOJ37" s="251"/>
      <c r="GOK37" s="251"/>
      <c r="GOL37" s="251"/>
      <c r="GOM37" s="251"/>
      <c r="GON37" s="251"/>
      <c r="GOO37" s="251"/>
      <c r="GOP37" s="251"/>
      <c r="GOQ37" s="251"/>
      <c r="GOR37" s="251"/>
      <c r="GOS37" s="251"/>
      <c r="GOT37" s="251"/>
      <c r="GOU37" s="251"/>
      <c r="GOV37" s="251"/>
      <c r="GOW37" s="251"/>
      <c r="GOX37" s="251"/>
      <c r="GOY37" s="251"/>
      <c r="GOZ37" s="251"/>
      <c r="GPA37" s="251"/>
      <c r="GPB37" s="251"/>
      <c r="GPC37" s="251"/>
      <c r="GPD37" s="251"/>
      <c r="GPE37" s="251"/>
      <c r="GPF37" s="251"/>
      <c r="GPG37" s="251"/>
      <c r="GPH37" s="251"/>
      <c r="GPI37" s="251"/>
      <c r="GPJ37" s="251"/>
      <c r="GPK37" s="251"/>
      <c r="GPL37" s="251"/>
      <c r="GPM37" s="251"/>
      <c r="GPN37" s="251"/>
      <c r="GPO37" s="251"/>
      <c r="GPP37" s="251"/>
      <c r="GPQ37" s="251"/>
      <c r="GPR37" s="251"/>
      <c r="GPS37" s="251"/>
      <c r="GPT37" s="251"/>
      <c r="GPU37" s="251"/>
      <c r="GPV37" s="251"/>
      <c r="GPW37" s="251"/>
      <c r="GPX37" s="251"/>
      <c r="GPY37" s="251"/>
      <c r="GPZ37" s="251"/>
      <c r="GQA37" s="251"/>
      <c r="GQB37" s="251"/>
      <c r="GQC37" s="251"/>
      <c r="GQD37" s="251"/>
      <c r="GQE37" s="251"/>
      <c r="GQF37" s="251"/>
      <c r="GQG37" s="251"/>
      <c r="GQH37" s="251"/>
      <c r="GQI37" s="251"/>
      <c r="GQJ37" s="251"/>
      <c r="GQK37" s="251"/>
      <c r="GQL37" s="251"/>
      <c r="GQM37" s="251"/>
      <c r="GQN37" s="251"/>
      <c r="GQO37" s="251"/>
      <c r="GQP37" s="251"/>
      <c r="GQQ37" s="251"/>
      <c r="GQR37" s="251"/>
      <c r="GQS37" s="251"/>
      <c r="GQT37" s="251"/>
      <c r="GQU37" s="251"/>
      <c r="GQV37" s="251"/>
      <c r="GQW37" s="251"/>
      <c r="GQX37" s="251"/>
      <c r="GQY37" s="251"/>
      <c r="GQZ37" s="251"/>
      <c r="GRA37" s="251"/>
      <c r="GRB37" s="251"/>
      <c r="GRC37" s="251"/>
      <c r="GRD37" s="251"/>
      <c r="GRE37" s="251"/>
      <c r="GRF37" s="251"/>
      <c r="GRG37" s="251"/>
      <c r="GRH37" s="251"/>
      <c r="GRI37" s="251"/>
      <c r="GRJ37" s="251"/>
      <c r="GRK37" s="251"/>
      <c r="GRL37" s="251"/>
      <c r="GRM37" s="251"/>
      <c r="GRN37" s="251"/>
      <c r="GRO37" s="251"/>
      <c r="GRP37" s="251"/>
      <c r="GRQ37" s="251"/>
      <c r="GRR37" s="251"/>
      <c r="GRS37" s="251"/>
      <c r="GRT37" s="251"/>
      <c r="GRU37" s="251"/>
      <c r="GRV37" s="251"/>
      <c r="GRW37" s="251"/>
      <c r="GRX37" s="251"/>
      <c r="GRY37" s="251"/>
      <c r="GRZ37" s="251"/>
      <c r="GSA37" s="251"/>
      <c r="GSB37" s="251"/>
      <c r="GSC37" s="251"/>
      <c r="GSD37" s="251"/>
      <c r="GSE37" s="251"/>
      <c r="GSF37" s="251"/>
      <c r="GSG37" s="251"/>
      <c r="GSH37" s="251"/>
      <c r="GSI37" s="251"/>
      <c r="GSJ37" s="251"/>
      <c r="GSK37" s="251"/>
      <c r="GSL37" s="251"/>
      <c r="GSM37" s="251"/>
      <c r="GSN37" s="251"/>
      <c r="GSO37" s="251"/>
      <c r="GSP37" s="251"/>
      <c r="GSQ37" s="251"/>
      <c r="GSR37" s="251"/>
      <c r="GSS37" s="251"/>
      <c r="GST37" s="251"/>
      <c r="GSU37" s="251"/>
      <c r="GSV37" s="251"/>
      <c r="GSW37" s="251"/>
      <c r="GSX37" s="251"/>
      <c r="GSY37" s="251"/>
      <c r="GSZ37" s="251"/>
      <c r="GTA37" s="251"/>
      <c r="GTB37" s="251"/>
      <c r="GTC37" s="251"/>
      <c r="GTD37" s="251"/>
      <c r="GTE37" s="251"/>
      <c r="GTF37" s="251"/>
      <c r="GTG37" s="251"/>
      <c r="GTH37" s="251"/>
      <c r="GTI37" s="251"/>
      <c r="GTJ37" s="251"/>
      <c r="GTK37" s="251"/>
      <c r="GTL37" s="251"/>
      <c r="GTM37" s="251"/>
      <c r="GTN37" s="251"/>
      <c r="GTO37" s="251"/>
      <c r="GTP37" s="251"/>
      <c r="GTQ37" s="251"/>
      <c r="GTR37" s="251"/>
      <c r="GTS37" s="251"/>
      <c r="GTT37" s="251"/>
      <c r="GTU37" s="251"/>
      <c r="GTV37" s="251"/>
      <c r="GTW37" s="251"/>
      <c r="GTX37" s="251"/>
      <c r="GTY37" s="251"/>
      <c r="GTZ37" s="251"/>
      <c r="GUA37" s="251"/>
      <c r="GUB37" s="251"/>
      <c r="GUC37" s="251"/>
      <c r="GUD37" s="251"/>
      <c r="GUE37" s="251"/>
      <c r="GUF37" s="251"/>
      <c r="GUG37" s="251"/>
      <c r="GUH37" s="251"/>
      <c r="GUI37" s="251"/>
      <c r="GUJ37" s="251"/>
      <c r="GUK37" s="251"/>
      <c r="GUL37" s="251"/>
      <c r="GUM37" s="251"/>
      <c r="GUN37" s="251"/>
      <c r="GUO37" s="251"/>
      <c r="GUP37" s="251"/>
      <c r="GUQ37" s="251"/>
      <c r="GUR37" s="251"/>
      <c r="GUS37" s="251"/>
      <c r="GUT37" s="251"/>
      <c r="GUU37" s="251"/>
      <c r="GUV37" s="251"/>
      <c r="GUW37" s="251"/>
      <c r="GUX37" s="251"/>
      <c r="GUY37" s="251"/>
      <c r="GUZ37" s="251"/>
      <c r="GVA37" s="251"/>
      <c r="GVB37" s="251"/>
      <c r="GVC37" s="251"/>
      <c r="GVD37" s="251"/>
      <c r="GVE37" s="251"/>
      <c r="GVF37" s="251"/>
      <c r="GVG37" s="251"/>
      <c r="GVH37" s="251"/>
      <c r="GVI37" s="251"/>
      <c r="GVJ37" s="251"/>
      <c r="GVK37" s="251"/>
      <c r="GVL37" s="251"/>
      <c r="GVM37" s="251"/>
      <c r="GVN37" s="251"/>
      <c r="GVO37" s="251"/>
      <c r="GVP37" s="251"/>
      <c r="GVQ37" s="251"/>
      <c r="GVR37" s="251"/>
      <c r="GVS37" s="251"/>
      <c r="GVT37" s="251"/>
      <c r="GVU37" s="251"/>
      <c r="GVV37" s="251"/>
      <c r="GVW37" s="251"/>
      <c r="GVX37" s="251"/>
      <c r="GVY37" s="251"/>
      <c r="GVZ37" s="251"/>
      <c r="GWA37" s="251"/>
      <c r="GWB37" s="251"/>
      <c r="GWC37" s="251"/>
      <c r="GWD37" s="251"/>
      <c r="GWE37" s="251"/>
      <c r="GWF37" s="251"/>
      <c r="GWG37" s="251"/>
      <c r="GWH37" s="251"/>
      <c r="GWI37" s="251"/>
      <c r="GWJ37" s="251"/>
      <c r="GWK37" s="251"/>
      <c r="GWL37" s="251"/>
      <c r="GWM37" s="251"/>
      <c r="GWN37" s="251"/>
      <c r="GWO37" s="251"/>
      <c r="GWP37" s="251"/>
      <c r="GWQ37" s="251"/>
      <c r="GWR37" s="251"/>
      <c r="GWS37" s="251"/>
      <c r="GWT37" s="251"/>
      <c r="GWU37" s="251"/>
      <c r="GWV37" s="251"/>
      <c r="GWW37" s="251"/>
      <c r="GWX37" s="251"/>
      <c r="GWY37" s="251"/>
      <c r="GWZ37" s="251"/>
      <c r="GXA37" s="251"/>
      <c r="GXB37" s="251"/>
      <c r="GXC37" s="251"/>
      <c r="GXD37" s="251"/>
      <c r="GXE37" s="251"/>
      <c r="GXF37" s="251"/>
      <c r="GXG37" s="251"/>
      <c r="GXH37" s="251"/>
      <c r="GXI37" s="251"/>
      <c r="GXJ37" s="251"/>
      <c r="GXK37" s="251"/>
      <c r="GXL37" s="251"/>
      <c r="GXM37" s="251"/>
      <c r="GXN37" s="251"/>
      <c r="GXO37" s="251"/>
      <c r="GXP37" s="251"/>
      <c r="GXQ37" s="251"/>
      <c r="GXR37" s="251"/>
      <c r="GXS37" s="251"/>
      <c r="GXT37" s="251"/>
      <c r="GXU37" s="251"/>
      <c r="GXV37" s="251"/>
      <c r="GXW37" s="251"/>
      <c r="GXX37" s="251"/>
      <c r="GXY37" s="251"/>
      <c r="GXZ37" s="251"/>
      <c r="GYA37" s="251"/>
      <c r="GYB37" s="251"/>
      <c r="GYC37" s="251"/>
      <c r="GYD37" s="251"/>
      <c r="GYE37" s="251"/>
      <c r="GYF37" s="251"/>
      <c r="GYG37" s="251"/>
      <c r="GYH37" s="251"/>
      <c r="GYI37" s="251"/>
      <c r="GYJ37" s="251"/>
      <c r="GYK37" s="251"/>
      <c r="GYL37" s="251"/>
      <c r="GYM37" s="251"/>
      <c r="GYN37" s="251"/>
      <c r="GYO37" s="251"/>
      <c r="GYP37" s="251"/>
      <c r="GYQ37" s="251"/>
      <c r="GYR37" s="251"/>
      <c r="GYS37" s="251"/>
      <c r="GYT37" s="251"/>
      <c r="GYU37" s="251"/>
      <c r="GYV37" s="251"/>
      <c r="GYW37" s="251"/>
      <c r="GYX37" s="251"/>
      <c r="GYY37" s="251"/>
      <c r="GYZ37" s="251"/>
      <c r="GZA37" s="251"/>
      <c r="GZB37" s="251"/>
      <c r="GZC37" s="251"/>
      <c r="GZD37" s="251"/>
      <c r="GZE37" s="251"/>
      <c r="GZF37" s="251"/>
      <c r="GZG37" s="251"/>
      <c r="GZH37" s="251"/>
      <c r="GZI37" s="251"/>
      <c r="GZJ37" s="251"/>
      <c r="GZK37" s="251"/>
      <c r="GZL37" s="251"/>
      <c r="GZM37" s="251"/>
      <c r="GZN37" s="251"/>
      <c r="GZO37" s="251"/>
      <c r="GZP37" s="251"/>
      <c r="GZQ37" s="251"/>
      <c r="GZR37" s="251"/>
      <c r="GZS37" s="251"/>
      <c r="GZT37" s="251"/>
      <c r="GZU37" s="251"/>
      <c r="GZV37" s="251"/>
      <c r="GZW37" s="251"/>
      <c r="GZX37" s="251"/>
      <c r="GZY37" s="251"/>
      <c r="GZZ37" s="251"/>
      <c r="HAA37" s="251"/>
      <c r="HAB37" s="251"/>
      <c r="HAC37" s="251"/>
      <c r="HAD37" s="251"/>
      <c r="HAE37" s="251"/>
      <c r="HAF37" s="251"/>
      <c r="HAG37" s="251"/>
      <c r="HAH37" s="251"/>
      <c r="HAI37" s="251"/>
      <c r="HAJ37" s="251"/>
      <c r="HAK37" s="251"/>
      <c r="HAL37" s="251"/>
      <c r="HAM37" s="251"/>
      <c r="HAN37" s="251"/>
      <c r="HAO37" s="251"/>
      <c r="HAP37" s="251"/>
      <c r="HAQ37" s="251"/>
      <c r="HAR37" s="251"/>
      <c r="HAS37" s="251"/>
      <c r="HAT37" s="251"/>
      <c r="HAU37" s="251"/>
      <c r="HAV37" s="251"/>
      <c r="HAW37" s="251"/>
      <c r="HAX37" s="251"/>
      <c r="HAY37" s="251"/>
      <c r="HAZ37" s="251"/>
      <c r="HBA37" s="251"/>
      <c r="HBB37" s="251"/>
      <c r="HBC37" s="251"/>
      <c r="HBD37" s="251"/>
      <c r="HBE37" s="251"/>
      <c r="HBF37" s="251"/>
      <c r="HBG37" s="251"/>
      <c r="HBH37" s="251"/>
      <c r="HBI37" s="251"/>
      <c r="HBJ37" s="251"/>
      <c r="HBK37" s="251"/>
      <c r="HBL37" s="251"/>
      <c r="HBM37" s="251"/>
      <c r="HBN37" s="251"/>
      <c r="HBO37" s="251"/>
      <c r="HBP37" s="251"/>
      <c r="HBQ37" s="251"/>
      <c r="HBR37" s="251"/>
      <c r="HBS37" s="251"/>
      <c r="HBT37" s="251"/>
      <c r="HBU37" s="251"/>
      <c r="HBV37" s="251"/>
      <c r="HBW37" s="251"/>
      <c r="HBX37" s="251"/>
      <c r="HBY37" s="251"/>
      <c r="HBZ37" s="251"/>
      <c r="HCA37" s="251"/>
      <c r="HCB37" s="251"/>
      <c r="HCC37" s="251"/>
      <c r="HCD37" s="251"/>
      <c r="HCE37" s="251"/>
      <c r="HCF37" s="251"/>
      <c r="HCG37" s="251"/>
      <c r="HCH37" s="251"/>
      <c r="HCI37" s="251"/>
      <c r="HCJ37" s="251"/>
      <c r="HCK37" s="251"/>
      <c r="HCL37" s="251"/>
      <c r="HCM37" s="251"/>
      <c r="HCN37" s="251"/>
      <c r="HCO37" s="251"/>
      <c r="HCP37" s="251"/>
      <c r="HCQ37" s="251"/>
      <c r="HCR37" s="251"/>
      <c r="HCS37" s="251"/>
      <c r="HCT37" s="251"/>
      <c r="HCU37" s="251"/>
      <c r="HCV37" s="251"/>
      <c r="HCW37" s="251"/>
      <c r="HCX37" s="251"/>
      <c r="HCY37" s="251"/>
      <c r="HCZ37" s="251"/>
      <c r="HDA37" s="251"/>
      <c r="HDB37" s="251"/>
      <c r="HDC37" s="251"/>
      <c r="HDD37" s="251"/>
      <c r="HDE37" s="251"/>
      <c r="HDF37" s="251"/>
      <c r="HDG37" s="251"/>
      <c r="HDH37" s="251"/>
      <c r="HDI37" s="251"/>
      <c r="HDJ37" s="251"/>
      <c r="HDK37" s="251"/>
      <c r="HDL37" s="251"/>
      <c r="HDM37" s="251"/>
      <c r="HDN37" s="251"/>
      <c r="HDO37" s="251"/>
      <c r="HDP37" s="251"/>
      <c r="HDQ37" s="251"/>
      <c r="HDR37" s="251"/>
      <c r="HDS37" s="251"/>
      <c r="HDT37" s="251"/>
      <c r="HDU37" s="251"/>
      <c r="HDV37" s="251"/>
      <c r="HDW37" s="251"/>
      <c r="HDX37" s="251"/>
      <c r="HDY37" s="251"/>
      <c r="HDZ37" s="251"/>
      <c r="HEA37" s="251"/>
      <c r="HEB37" s="251"/>
      <c r="HEC37" s="251"/>
      <c r="HED37" s="251"/>
      <c r="HEE37" s="251"/>
      <c r="HEF37" s="251"/>
      <c r="HEG37" s="251"/>
      <c r="HEH37" s="251"/>
      <c r="HEI37" s="251"/>
      <c r="HEJ37" s="251"/>
      <c r="HEK37" s="251"/>
      <c r="HEL37" s="251"/>
      <c r="HEM37" s="251"/>
      <c r="HEN37" s="251"/>
      <c r="HEO37" s="251"/>
      <c r="HEP37" s="251"/>
      <c r="HEQ37" s="251"/>
      <c r="HER37" s="251"/>
      <c r="HES37" s="251"/>
      <c r="HET37" s="251"/>
      <c r="HEU37" s="251"/>
      <c r="HEV37" s="251"/>
      <c r="HEW37" s="251"/>
      <c r="HEX37" s="251"/>
      <c r="HEY37" s="251"/>
      <c r="HEZ37" s="251"/>
      <c r="HFA37" s="251"/>
      <c r="HFB37" s="251"/>
      <c r="HFC37" s="251"/>
      <c r="HFD37" s="251"/>
      <c r="HFE37" s="251"/>
      <c r="HFF37" s="251"/>
      <c r="HFG37" s="251"/>
      <c r="HFH37" s="251"/>
      <c r="HFI37" s="251"/>
      <c r="HFJ37" s="251"/>
      <c r="HFK37" s="251"/>
      <c r="HFL37" s="251"/>
      <c r="HFM37" s="251"/>
      <c r="HFN37" s="251"/>
      <c r="HFO37" s="251"/>
      <c r="HFP37" s="251"/>
      <c r="HFQ37" s="251"/>
      <c r="HFR37" s="251"/>
      <c r="HFS37" s="251"/>
      <c r="HFT37" s="251"/>
      <c r="HFU37" s="251"/>
      <c r="HFV37" s="251"/>
      <c r="HFW37" s="251"/>
      <c r="HFX37" s="251"/>
      <c r="HFY37" s="251"/>
      <c r="HFZ37" s="251"/>
      <c r="HGA37" s="251"/>
      <c r="HGB37" s="251"/>
      <c r="HGC37" s="251"/>
      <c r="HGD37" s="251"/>
      <c r="HGE37" s="251"/>
      <c r="HGF37" s="251"/>
      <c r="HGG37" s="251"/>
      <c r="HGH37" s="251"/>
      <c r="HGI37" s="251"/>
      <c r="HGJ37" s="251"/>
      <c r="HGK37" s="251"/>
      <c r="HGL37" s="251"/>
      <c r="HGM37" s="251"/>
      <c r="HGN37" s="251"/>
      <c r="HGO37" s="251"/>
      <c r="HGP37" s="251"/>
      <c r="HGQ37" s="251"/>
      <c r="HGR37" s="251"/>
      <c r="HGS37" s="251"/>
      <c r="HGT37" s="251"/>
      <c r="HGU37" s="251"/>
      <c r="HGV37" s="251"/>
      <c r="HGW37" s="251"/>
      <c r="HGX37" s="251"/>
      <c r="HGY37" s="251"/>
      <c r="HGZ37" s="251"/>
      <c r="HHA37" s="251"/>
      <c r="HHB37" s="251"/>
      <c r="HHC37" s="251"/>
      <c r="HHD37" s="251"/>
      <c r="HHE37" s="251"/>
      <c r="HHF37" s="251"/>
      <c r="HHG37" s="251"/>
      <c r="HHH37" s="251"/>
      <c r="HHI37" s="251"/>
      <c r="HHJ37" s="251"/>
      <c r="HHK37" s="251"/>
      <c r="HHL37" s="251"/>
      <c r="HHM37" s="251"/>
      <c r="HHN37" s="251"/>
      <c r="HHO37" s="251"/>
      <c r="HHP37" s="251"/>
      <c r="HHQ37" s="251"/>
      <c r="HHR37" s="251"/>
      <c r="HHS37" s="251"/>
      <c r="HHT37" s="251"/>
      <c r="HHU37" s="251"/>
      <c r="HHV37" s="251"/>
      <c r="HHW37" s="251"/>
      <c r="HHX37" s="251"/>
      <c r="HHY37" s="251"/>
      <c r="HHZ37" s="251"/>
      <c r="HIA37" s="251"/>
      <c r="HIB37" s="251"/>
      <c r="HIC37" s="251"/>
      <c r="HID37" s="251"/>
      <c r="HIE37" s="251"/>
      <c r="HIF37" s="251"/>
      <c r="HIG37" s="251"/>
      <c r="HIH37" s="251"/>
      <c r="HII37" s="251"/>
      <c r="HIJ37" s="251"/>
      <c r="HIK37" s="251"/>
      <c r="HIL37" s="251"/>
      <c r="HIM37" s="251"/>
      <c r="HIN37" s="251"/>
      <c r="HIO37" s="251"/>
      <c r="HIP37" s="251"/>
      <c r="HIQ37" s="251"/>
      <c r="HIR37" s="251"/>
      <c r="HIS37" s="251"/>
      <c r="HIT37" s="251"/>
      <c r="HIU37" s="251"/>
      <c r="HIV37" s="251"/>
      <c r="HIW37" s="251"/>
      <c r="HIX37" s="251"/>
      <c r="HIY37" s="251"/>
      <c r="HIZ37" s="251"/>
      <c r="HJA37" s="251"/>
      <c r="HJB37" s="251"/>
      <c r="HJC37" s="251"/>
      <c r="HJD37" s="251"/>
      <c r="HJE37" s="251"/>
      <c r="HJF37" s="251"/>
      <c r="HJG37" s="251"/>
      <c r="HJH37" s="251"/>
      <c r="HJI37" s="251"/>
      <c r="HJJ37" s="251"/>
      <c r="HJK37" s="251"/>
      <c r="HJL37" s="251"/>
      <c r="HJM37" s="251"/>
      <c r="HJN37" s="251"/>
      <c r="HJO37" s="251"/>
      <c r="HJP37" s="251"/>
      <c r="HJQ37" s="251"/>
      <c r="HJR37" s="251"/>
      <c r="HJS37" s="251"/>
      <c r="HJT37" s="251"/>
      <c r="HJU37" s="251"/>
      <c r="HJV37" s="251"/>
      <c r="HJW37" s="251"/>
      <c r="HJX37" s="251"/>
      <c r="HJY37" s="251"/>
      <c r="HJZ37" s="251"/>
      <c r="HKA37" s="251"/>
      <c r="HKB37" s="251"/>
      <c r="HKC37" s="251"/>
      <c r="HKD37" s="251"/>
      <c r="HKE37" s="251"/>
      <c r="HKF37" s="251"/>
      <c r="HKG37" s="251"/>
      <c r="HKH37" s="251"/>
      <c r="HKI37" s="251"/>
      <c r="HKJ37" s="251"/>
      <c r="HKK37" s="251"/>
      <c r="HKL37" s="251"/>
      <c r="HKM37" s="251"/>
      <c r="HKN37" s="251"/>
      <c r="HKO37" s="251"/>
      <c r="HKP37" s="251"/>
      <c r="HKQ37" s="251"/>
      <c r="HKR37" s="251"/>
      <c r="HKS37" s="251"/>
      <c r="HKT37" s="251"/>
      <c r="HKU37" s="251"/>
      <c r="HKV37" s="251"/>
      <c r="HKW37" s="251"/>
      <c r="HKX37" s="251"/>
      <c r="HKY37" s="251"/>
      <c r="HKZ37" s="251"/>
      <c r="HLA37" s="251"/>
      <c r="HLB37" s="251"/>
      <c r="HLC37" s="251"/>
      <c r="HLD37" s="251"/>
      <c r="HLE37" s="251"/>
      <c r="HLF37" s="251"/>
      <c r="HLG37" s="251"/>
      <c r="HLH37" s="251"/>
      <c r="HLI37" s="251"/>
      <c r="HLJ37" s="251"/>
      <c r="HLK37" s="251"/>
      <c r="HLL37" s="251"/>
      <c r="HLM37" s="251"/>
      <c r="HLN37" s="251"/>
      <c r="HLO37" s="251"/>
      <c r="HLP37" s="251"/>
      <c r="HLQ37" s="251"/>
      <c r="HLR37" s="251"/>
      <c r="HLS37" s="251"/>
      <c r="HLT37" s="251"/>
      <c r="HLU37" s="251"/>
      <c r="HLV37" s="251"/>
      <c r="HLW37" s="251"/>
      <c r="HLX37" s="251"/>
      <c r="HLY37" s="251"/>
      <c r="HLZ37" s="251"/>
      <c r="HMA37" s="251"/>
      <c r="HMB37" s="251"/>
      <c r="HMC37" s="251"/>
      <c r="HMD37" s="251"/>
      <c r="HME37" s="251"/>
      <c r="HMF37" s="251"/>
      <c r="HMG37" s="251"/>
      <c r="HMH37" s="251"/>
      <c r="HMI37" s="251"/>
      <c r="HMJ37" s="251"/>
      <c r="HMK37" s="251"/>
      <c r="HML37" s="251"/>
      <c r="HMM37" s="251"/>
      <c r="HMN37" s="251"/>
      <c r="HMO37" s="251"/>
      <c r="HMP37" s="251"/>
      <c r="HMQ37" s="251"/>
      <c r="HMR37" s="251"/>
      <c r="HMS37" s="251"/>
      <c r="HMT37" s="251"/>
      <c r="HMU37" s="251"/>
      <c r="HMV37" s="251"/>
      <c r="HMW37" s="251"/>
      <c r="HMX37" s="251"/>
      <c r="HMY37" s="251"/>
      <c r="HMZ37" s="251"/>
      <c r="HNA37" s="251"/>
      <c r="HNB37" s="251"/>
      <c r="HNC37" s="251"/>
      <c r="HND37" s="251"/>
      <c r="HNE37" s="251"/>
      <c r="HNF37" s="251"/>
      <c r="HNG37" s="251"/>
      <c r="HNH37" s="251"/>
      <c r="HNI37" s="251"/>
      <c r="HNJ37" s="251"/>
      <c r="HNK37" s="251"/>
      <c r="HNL37" s="251"/>
      <c r="HNM37" s="251"/>
      <c r="HNN37" s="251"/>
      <c r="HNO37" s="251"/>
      <c r="HNP37" s="251"/>
      <c r="HNQ37" s="251"/>
      <c r="HNR37" s="251"/>
      <c r="HNS37" s="251"/>
      <c r="HNT37" s="251"/>
      <c r="HNU37" s="251"/>
      <c r="HNV37" s="251"/>
      <c r="HNW37" s="251"/>
      <c r="HNX37" s="251"/>
      <c r="HNY37" s="251"/>
      <c r="HNZ37" s="251"/>
      <c r="HOA37" s="251"/>
      <c r="HOB37" s="251"/>
      <c r="HOC37" s="251"/>
      <c r="HOD37" s="251"/>
      <c r="HOE37" s="251"/>
      <c r="HOF37" s="251"/>
      <c r="HOG37" s="251"/>
      <c r="HOH37" s="251"/>
      <c r="HOI37" s="251"/>
      <c r="HOJ37" s="251"/>
      <c r="HOK37" s="251"/>
      <c r="HOL37" s="251"/>
      <c r="HOM37" s="251"/>
      <c r="HON37" s="251"/>
      <c r="HOO37" s="251"/>
      <c r="HOP37" s="251"/>
      <c r="HOQ37" s="251"/>
      <c r="HOR37" s="251"/>
      <c r="HOS37" s="251"/>
      <c r="HOT37" s="251"/>
      <c r="HOU37" s="251"/>
      <c r="HOV37" s="251"/>
      <c r="HOW37" s="251"/>
      <c r="HOX37" s="251"/>
      <c r="HOY37" s="251"/>
      <c r="HOZ37" s="251"/>
      <c r="HPA37" s="251"/>
      <c r="HPB37" s="251"/>
      <c r="HPC37" s="251"/>
      <c r="HPD37" s="251"/>
      <c r="HPE37" s="251"/>
      <c r="HPF37" s="251"/>
      <c r="HPG37" s="251"/>
      <c r="HPH37" s="251"/>
      <c r="HPI37" s="251"/>
      <c r="HPJ37" s="251"/>
      <c r="HPK37" s="251"/>
      <c r="HPL37" s="251"/>
      <c r="HPM37" s="251"/>
      <c r="HPN37" s="251"/>
      <c r="HPO37" s="251"/>
      <c r="HPP37" s="251"/>
      <c r="HPQ37" s="251"/>
      <c r="HPR37" s="251"/>
      <c r="HPS37" s="251"/>
      <c r="HPT37" s="251"/>
      <c r="HPU37" s="251"/>
      <c r="HPV37" s="251"/>
      <c r="HPW37" s="251"/>
      <c r="HPX37" s="251"/>
      <c r="HPY37" s="251"/>
      <c r="HPZ37" s="251"/>
      <c r="HQA37" s="251"/>
      <c r="HQB37" s="251"/>
      <c r="HQC37" s="251"/>
      <c r="HQD37" s="251"/>
      <c r="HQE37" s="251"/>
      <c r="HQF37" s="251"/>
      <c r="HQG37" s="251"/>
      <c r="HQH37" s="251"/>
      <c r="HQI37" s="251"/>
      <c r="HQJ37" s="251"/>
      <c r="HQK37" s="251"/>
      <c r="HQL37" s="251"/>
      <c r="HQM37" s="251"/>
      <c r="HQN37" s="251"/>
      <c r="HQO37" s="251"/>
      <c r="HQP37" s="251"/>
      <c r="HQQ37" s="251"/>
      <c r="HQR37" s="251"/>
      <c r="HQS37" s="251"/>
      <c r="HQT37" s="251"/>
      <c r="HQU37" s="251"/>
      <c r="HQV37" s="251"/>
      <c r="HQW37" s="251"/>
      <c r="HQX37" s="251"/>
      <c r="HQY37" s="251"/>
      <c r="HQZ37" s="251"/>
      <c r="HRA37" s="251"/>
      <c r="HRB37" s="251"/>
      <c r="HRC37" s="251"/>
      <c r="HRD37" s="251"/>
      <c r="HRE37" s="251"/>
      <c r="HRF37" s="251"/>
      <c r="HRG37" s="251"/>
      <c r="HRH37" s="251"/>
      <c r="HRI37" s="251"/>
      <c r="HRJ37" s="251"/>
      <c r="HRK37" s="251"/>
      <c r="HRL37" s="251"/>
      <c r="HRM37" s="251"/>
      <c r="HRN37" s="251"/>
      <c r="HRO37" s="251"/>
      <c r="HRP37" s="251"/>
      <c r="HRQ37" s="251"/>
      <c r="HRR37" s="251"/>
      <c r="HRS37" s="251"/>
      <c r="HRT37" s="251"/>
      <c r="HRU37" s="251"/>
      <c r="HRV37" s="251"/>
      <c r="HRW37" s="251"/>
      <c r="HRX37" s="251"/>
      <c r="HRY37" s="251"/>
      <c r="HRZ37" s="251"/>
      <c r="HSA37" s="251"/>
      <c r="HSB37" s="251"/>
      <c r="HSC37" s="251"/>
      <c r="HSD37" s="251"/>
      <c r="HSE37" s="251"/>
      <c r="HSF37" s="251"/>
      <c r="HSG37" s="251"/>
      <c r="HSH37" s="251"/>
      <c r="HSI37" s="251"/>
      <c r="HSJ37" s="251"/>
      <c r="HSK37" s="251"/>
      <c r="HSL37" s="251"/>
      <c r="HSM37" s="251"/>
      <c r="HSN37" s="251"/>
      <c r="HSO37" s="251"/>
      <c r="HSP37" s="251"/>
      <c r="HSQ37" s="251"/>
      <c r="HSR37" s="251"/>
      <c r="HSS37" s="251"/>
      <c r="HST37" s="251"/>
      <c r="HSU37" s="251"/>
      <c r="HSV37" s="251"/>
      <c r="HSW37" s="251"/>
      <c r="HSX37" s="251"/>
      <c r="HSY37" s="251"/>
      <c r="HSZ37" s="251"/>
      <c r="HTA37" s="251"/>
      <c r="HTB37" s="251"/>
      <c r="HTC37" s="251"/>
      <c r="HTD37" s="251"/>
      <c r="HTE37" s="251"/>
      <c r="HTF37" s="251"/>
      <c r="HTG37" s="251"/>
      <c r="HTH37" s="251"/>
      <c r="HTI37" s="251"/>
      <c r="HTJ37" s="251"/>
      <c r="HTK37" s="251"/>
      <c r="HTL37" s="251"/>
      <c r="HTM37" s="251"/>
      <c r="HTN37" s="251"/>
      <c r="HTO37" s="251"/>
      <c r="HTP37" s="251"/>
      <c r="HTQ37" s="251"/>
      <c r="HTR37" s="251"/>
      <c r="HTS37" s="251"/>
      <c r="HTT37" s="251"/>
      <c r="HTU37" s="251"/>
      <c r="HTV37" s="251"/>
      <c r="HTW37" s="251"/>
      <c r="HTX37" s="251"/>
      <c r="HTY37" s="251"/>
      <c r="HTZ37" s="251"/>
      <c r="HUA37" s="251"/>
      <c r="HUB37" s="251"/>
      <c r="HUC37" s="251"/>
      <c r="HUD37" s="251"/>
      <c r="HUE37" s="251"/>
      <c r="HUF37" s="251"/>
      <c r="HUG37" s="251"/>
      <c r="HUH37" s="251"/>
      <c r="HUI37" s="251"/>
      <c r="HUJ37" s="251"/>
      <c r="HUK37" s="251"/>
      <c r="HUL37" s="251"/>
      <c r="HUM37" s="251"/>
      <c r="HUN37" s="251"/>
      <c r="HUO37" s="251"/>
      <c r="HUP37" s="251"/>
      <c r="HUQ37" s="251"/>
      <c r="HUR37" s="251"/>
      <c r="HUS37" s="251"/>
      <c r="HUT37" s="251"/>
      <c r="HUU37" s="251"/>
      <c r="HUV37" s="251"/>
      <c r="HUW37" s="251"/>
      <c r="HUX37" s="251"/>
      <c r="HUY37" s="251"/>
      <c r="HUZ37" s="251"/>
      <c r="HVA37" s="251"/>
      <c r="HVB37" s="251"/>
      <c r="HVC37" s="251"/>
      <c r="HVD37" s="251"/>
      <c r="HVE37" s="251"/>
      <c r="HVF37" s="251"/>
      <c r="HVG37" s="251"/>
      <c r="HVH37" s="251"/>
      <c r="HVI37" s="251"/>
      <c r="HVJ37" s="251"/>
      <c r="HVK37" s="251"/>
      <c r="HVL37" s="251"/>
      <c r="HVM37" s="251"/>
      <c r="HVN37" s="251"/>
      <c r="HVO37" s="251"/>
      <c r="HVP37" s="251"/>
      <c r="HVQ37" s="251"/>
      <c r="HVR37" s="251"/>
      <c r="HVS37" s="251"/>
      <c r="HVT37" s="251"/>
      <c r="HVU37" s="251"/>
      <c r="HVV37" s="251"/>
      <c r="HVW37" s="251"/>
      <c r="HVX37" s="251"/>
      <c r="HVY37" s="251"/>
      <c r="HVZ37" s="251"/>
      <c r="HWA37" s="251"/>
      <c r="HWB37" s="251"/>
      <c r="HWC37" s="251"/>
      <c r="HWD37" s="251"/>
      <c r="HWE37" s="251"/>
      <c r="HWF37" s="251"/>
      <c r="HWG37" s="251"/>
      <c r="HWH37" s="251"/>
      <c r="HWI37" s="251"/>
      <c r="HWJ37" s="251"/>
      <c r="HWK37" s="251"/>
      <c r="HWL37" s="251"/>
      <c r="HWM37" s="251"/>
      <c r="HWN37" s="251"/>
      <c r="HWO37" s="251"/>
      <c r="HWP37" s="251"/>
      <c r="HWQ37" s="251"/>
      <c r="HWR37" s="251"/>
      <c r="HWS37" s="251"/>
      <c r="HWT37" s="251"/>
      <c r="HWU37" s="251"/>
      <c r="HWV37" s="251"/>
      <c r="HWW37" s="251"/>
      <c r="HWX37" s="251"/>
      <c r="HWY37" s="251"/>
      <c r="HWZ37" s="251"/>
      <c r="HXA37" s="251"/>
      <c r="HXB37" s="251"/>
      <c r="HXC37" s="251"/>
      <c r="HXD37" s="251"/>
      <c r="HXE37" s="251"/>
      <c r="HXF37" s="251"/>
      <c r="HXG37" s="251"/>
      <c r="HXH37" s="251"/>
      <c r="HXI37" s="251"/>
      <c r="HXJ37" s="251"/>
      <c r="HXK37" s="251"/>
      <c r="HXL37" s="251"/>
      <c r="HXM37" s="251"/>
      <c r="HXN37" s="251"/>
      <c r="HXO37" s="251"/>
      <c r="HXP37" s="251"/>
      <c r="HXQ37" s="251"/>
      <c r="HXR37" s="251"/>
      <c r="HXS37" s="251"/>
      <c r="HXT37" s="251"/>
      <c r="HXU37" s="251"/>
      <c r="HXV37" s="251"/>
      <c r="HXW37" s="251"/>
      <c r="HXX37" s="251"/>
      <c r="HXY37" s="251"/>
      <c r="HXZ37" s="251"/>
      <c r="HYA37" s="251"/>
      <c r="HYB37" s="251"/>
      <c r="HYC37" s="251"/>
      <c r="HYD37" s="251"/>
      <c r="HYE37" s="251"/>
      <c r="HYF37" s="251"/>
      <c r="HYG37" s="251"/>
      <c r="HYH37" s="251"/>
      <c r="HYI37" s="251"/>
      <c r="HYJ37" s="251"/>
      <c r="HYK37" s="251"/>
      <c r="HYL37" s="251"/>
      <c r="HYM37" s="251"/>
      <c r="HYN37" s="251"/>
      <c r="HYO37" s="251"/>
      <c r="HYP37" s="251"/>
      <c r="HYQ37" s="251"/>
      <c r="HYR37" s="251"/>
      <c r="HYS37" s="251"/>
      <c r="HYT37" s="251"/>
      <c r="HYU37" s="251"/>
      <c r="HYV37" s="251"/>
      <c r="HYW37" s="251"/>
      <c r="HYX37" s="251"/>
      <c r="HYY37" s="251"/>
      <c r="HYZ37" s="251"/>
      <c r="HZA37" s="251"/>
      <c r="HZB37" s="251"/>
      <c r="HZC37" s="251"/>
      <c r="HZD37" s="251"/>
      <c r="HZE37" s="251"/>
      <c r="HZF37" s="251"/>
      <c r="HZG37" s="251"/>
      <c r="HZH37" s="251"/>
      <c r="HZI37" s="251"/>
      <c r="HZJ37" s="251"/>
      <c r="HZK37" s="251"/>
      <c r="HZL37" s="251"/>
      <c r="HZM37" s="251"/>
      <c r="HZN37" s="251"/>
      <c r="HZO37" s="251"/>
      <c r="HZP37" s="251"/>
      <c r="HZQ37" s="251"/>
      <c r="HZR37" s="251"/>
      <c r="HZS37" s="251"/>
      <c r="HZT37" s="251"/>
      <c r="HZU37" s="251"/>
      <c r="HZV37" s="251"/>
      <c r="HZW37" s="251"/>
      <c r="HZX37" s="251"/>
      <c r="HZY37" s="251"/>
      <c r="HZZ37" s="251"/>
      <c r="IAA37" s="251"/>
      <c r="IAB37" s="251"/>
      <c r="IAC37" s="251"/>
      <c r="IAD37" s="251"/>
      <c r="IAE37" s="251"/>
      <c r="IAF37" s="251"/>
      <c r="IAG37" s="251"/>
      <c r="IAH37" s="251"/>
      <c r="IAI37" s="251"/>
      <c r="IAJ37" s="251"/>
      <c r="IAK37" s="251"/>
      <c r="IAL37" s="251"/>
      <c r="IAM37" s="251"/>
      <c r="IAN37" s="251"/>
      <c r="IAO37" s="251"/>
      <c r="IAP37" s="251"/>
      <c r="IAQ37" s="251"/>
      <c r="IAR37" s="251"/>
      <c r="IAS37" s="251"/>
      <c r="IAT37" s="251"/>
      <c r="IAU37" s="251"/>
      <c r="IAV37" s="251"/>
      <c r="IAW37" s="251"/>
      <c r="IAX37" s="251"/>
      <c r="IAY37" s="251"/>
      <c r="IAZ37" s="251"/>
      <c r="IBA37" s="251"/>
      <c r="IBB37" s="251"/>
      <c r="IBC37" s="251"/>
      <c r="IBD37" s="251"/>
      <c r="IBE37" s="251"/>
      <c r="IBF37" s="251"/>
      <c r="IBG37" s="251"/>
      <c r="IBH37" s="251"/>
      <c r="IBI37" s="251"/>
      <c r="IBJ37" s="251"/>
      <c r="IBK37" s="251"/>
      <c r="IBL37" s="251"/>
      <c r="IBM37" s="251"/>
      <c r="IBN37" s="251"/>
      <c r="IBO37" s="251"/>
      <c r="IBP37" s="251"/>
      <c r="IBQ37" s="251"/>
      <c r="IBR37" s="251"/>
      <c r="IBS37" s="251"/>
      <c r="IBT37" s="251"/>
      <c r="IBU37" s="251"/>
      <c r="IBV37" s="251"/>
      <c r="IBW37" s="251"/>
      <c r="IBX37" s="251"/>
      <c r="IBY37" s="251"/>
      <c r="IBZ37" s="251"/>
      <c r="ICA37" s="251"/>
      <c r="ICB37" s="251"/>
      <c r="ICC37" s="251"/>
      <c r="ICD37" s="251"/>
      <c r="ICE37" s="251"/>
      <c r="ICF37" s="251"/>
      <c r="ICG37" s="251"/>
      <c r="ICH37" s="251"/>
      <c r="ICI37" s="251"/>
      <c r="ICJ37" s="251"/>
      <c r="ICK37" s="251"/>
      <c r="ICL37" s="251"/>
      <c r="ICM37" s="251"/>
      <c r="ICN37" s="251"/>
      <c r="ICO37" s="251"/>
      <c r="ICP37" s="251"/>
      <c r="ICQ37" s="251"/>
      <c r="ICR37" s="251"/>
      <c r="ICS37" s="251"/>
      <c r="ICT37" s="251"/>
      <c r="ICU37" s="251"/>
      <c r="ICV37" s="251"/>
      <c r="ICW37" s="251"/>
      <c r="ICX37" s="251"/>
      <c r="ICY37" s="251"/>
      <c r="ICZ37" s="251"/>
      <c r="IDA37" s="251"/>
      <c r="IDB37" s="251"/>
      <c r="IDC37" s="251"/>
      <c r="IDD37" s="251"/>
      <c r="IDE37" s="251"/>
      <c r="IDF37" s="251"/>
      <c r="IDG37" s="251"/>
      <c r="IDH37" s="251"/>
      <c r="IDI37" s="251"/>
      <c r="IDJ37" s="251"/>
      <c r="IDK37" s="251"/>
      <c r="IDL37" s="251"/>
      <c r="IDM37" s="251"/>
      <c r="IDN37" s="251"/>
      <c r="IDO37" s="251"/>
      <c r="IDP37" s="251"/>
      <c r="IDQ37" s="251"/>
      <c r="IDR37" s="251"/>
      <c r="IDS37" s="251"/>
      <c r="IDT37" s="251"/>
      <c r="IDU37" s="251"/>
      <c r="IDV37" s="251"/>
      <c r="IDW37" s="251"/>
      <c r="IDX37" s="251"/>
      <c r="IDY37" s="251"/>
      <c r="IDZ37" s="251"/>
      <c r="IEA37" s="251"/>
      <c r="IEB37" s="251"/>
      <c r="IEC37" s="251"/>
      <c r="IED37" s="251"/>
      <c r="IEE37" s="251"/>
      <c r="IEF37" s="251"/>
      <c r="IEG37" s="251"/>
      <c r="IEH37" s="251"/>
      <c r="IEI37" s="251"/>
      <c r="IEJ37" s="251"/>
      <c r="IEK37" s="251"/>
      <c r="IEL37" s="251"/>
      <c r="IEM37" s="251"/>
      <c r="IEN37" s="251"/>
      <c r="IEO37" s="251"/>
      <c r="IEP37" s="251"/>
      <c r="IEQ37" s="251"/>
      <c r="IER37" s="251"/>
      <c r="IES37" s="251"/>
      <c r="IET37" s="251"/>
      <c r="IEU37" s="251"/>
      <c r="IEV37" s="251"/>
      <c r="IEW37" s="251"/>
      <c r="IEX37" s="251"/>
      <c r="IEY37" s="251"/>
      <c r="IEZ37" s="251"/>
      <c r="IFA37" s="251"/>
      <c r="IFB37" s="251"/>
      <c r="IFC37" s="251"/>
      <c r="IFD37" s="251"/>
      <c r="IFE37" s="251"/>
      <c r="IFF37" s="251"/>
      <c r="IFG37" s="251"/>
      <c r="IFH37" s="251"/>
      <c r="IFI37" s="251"/>
      <c r="IFJ37" s="251"/>
      <c r="IFK37" s="251"/>
      <c r="IFL37" s="251"/>
      <c r="IFM37" s="251"/>
      <c r="IFN37" s="251"/>
      <c r="IFO37" s="251"/>
      <c r="IFP37" s="251"/>
      <c r="IFQ37" s="251"/>
      <c r="IFR37" s="251"/>
      <c r="IFS37" s="251"/>
      <c r="IFT37" s="251"/>
      <c r="IFU37" s="251"/>
      <c r="IFV37" s="251"/>
      <c r="IFW37" s="251"/>
      <c r="IFX37" s="251"/>
      <c r="IFY37" s="251"/>
      <c r="IFZ37" s="251"/>
      <c r="IGA37" s="251"/>
      <c r="IGB37" s="251"/>
      <c r="IGC37" s="251"/>
      <c r="IGD37" s="251"/>
      <c r="IGE37" s="251"/>
      <c r="IGF37" s="251"/>
      <c r="IGG37" s="251"/>
      <c r="IGH37" s="251"/>
      <c r="IGI37" s="251"/>
      <c r="IGJ37" s="251"/>
      <c r="IGK37" s="251"/>
      <c r="IGL37" s="251"/>
      <c r="IGM37" s="251"/>
      <c r="IGN37" s="251"/>
      <c r="IGO37" s="251"/>
      <c r="IGP37" s="251"/>
      <c r="IGQ37" s="251"/>
      <c r="IGR37" s="251"/>
      <c r="IGS37" s="251"/>
      <c r="IGT37" s="251"/>
      <c r="IGU37" s="251"/>
      <c r="IGV37" s="251"/>
      <c r="IGW37" s="251"/>
      <c r="IGX37" s="251"/>
      <c r="IGY37" s="251"/>
      <c r="IGZ37" s="251"/>
      <c r="IHA37" s="251"/>
      <c r="IHB37" s="251"/>
      <c r="IHC37" s="251"/>
      <c r="IHD37" s="251"/>
      <c r="IHE37" s="251"/>
      <c r="IHF37" s="251"/>
      <c r="IHG37" s="251"/>
      <c r="IHH37" s="251"/>
      <c r="IHI37" s="251"/>
      <c r="IHJ37" s="251"/>
      <c r="IHK37" s="251"/>
      <c r="IHL37" s="251"/>
      <c r="IHM37" s="251"/>
      <c r="IHN37" s="251"/>
      <c r="IHO37" s="251"/>
      <c r="IHP37" s="251"/>
      <c r="IHQ37" s="251"/>
      <c r="IHR37" s="251"/>
      <c r="IHS37" s="251"/>
      <c r="IHT37" s="251"/>
      <c r="IHU37" s="251"/>
      <c r="IHV37" s="251"/>
      <c r="IHW37" s="251"/>
      <c r="IHX37" s="251"/>
      <c r="IHY37" s="251"/>
      <c r="IHZ37" s="251"/>
      <c r="IIA37" s="251"/>
      <c r="IIB37" s="251"/>
      <c r="IIC37" s="251"/>
      <c r="IID37" s="251"/>
      <c r="IIE37" s="251"/>
      <c r="IIF37" s="251"/>
      <c r="IIG37" s="251"/>
      <c r="IIH37" s="251"/>
      <c r="III37" s="251"/>
      <c r="IIJ37" s="251"/>
      <c r="IIK37" s="251"/>
      <c r="IIL37" s="251"/>
      <c r="IIM37" s="251"/>
      <c r="IIN37" s="251"/>
      <c r="IIO37" s="251"/>
      <c r="IIP37" s="251"/>
      <c r="IIQ37" s="251"/>
      <c r="IIR37" s="251"/>
      <c r="IIS37" s="251"/>
      <c r="IIT37" s="251"/>
      <c r="IIU37" s="251"/>
      <c r="IIV37" s="251"/>
      <c r="IIW37" s="251"/>
      <c r="IIX37" s="251"/>
      <c r="IIY37" s="251"/>
      <c r="IIZ37" s="251"/>
      <c r="IJA37" s="251"/>
      <c r="IJB37" s="251"/>
      <c r="IJC37" s="251"/>
      <c r="IJD37" s="251"/>
      <c r="IJE37" s="251"/>
      <c r="IJF37" s="251"/>
      <c r="IJG37" s="251"/>
      <c r="IJH37" s="251"/>
      <c r="IJI37" s="251"/>
      <c r="IJJ37" s="251"/>
      <c r="IJK37" s="251"/>
      <c r="IJL37" s="251"/>
      <c r="IJM37" s="251"/>
      <c r="IJN37" s="251"/>
      <c r="IJO37" s="251"/>
      <c r="IJP37" s="251"/>
      <c r="IJQ37" s="251"/>
      <c r="IJR37" s="251"/>
      <c r="IJS37" s="251"/>
      <c r="IJT37" s="251"/>
      <c r="IJU37" s="251"/>
      <c r="IJV37" s="251"/>
      <c r="IJW37" s="251"/>
      <c r="IJX37" s="251"/>
      <c r="IJY37" s="251"/>
      <c r="IJZ37" s="251"/>
      <c r="IKA37" s="251"/>
      <c r="IKB37" s="251"/>
      <c r="IKC37" s="251"/>
      <c r="IKD37" s="251"/>
      <c r="IKE37" s="251"/>
      <c r="IKF37" s="251"/>
      <c r="IKG37" s="251"/>
      <c r="IKH37" s="251"/>
      <c r="IKI37" s="251"/>
      <c r="IKJ37" s="251"/>
      <c r="IKK37" s="251"/>
      <c r="IKL37" s="251"/>
      <c r="IKM37" s="251"/>
      <c r="IKN37" s="251"/>
      <c r="IKO37" s="251"/>
      <c r="IKP37" s="251"/>
      <c r="IKQ37" s="251"/>
      <c r="IKR37" s="251"/>
      <c r="IKS37" s="251"/>
      <c r="IKT37" s="251"/>
      <c r="IKU37" s="251"/>
      <c r="IKV37" s="251"/>
      <c r="IKW37" s="251"/>
      <c r="IKX37" s="251"/>
      <c r="IKY37" s="251"/>
      <c r="IKZ37" s="251"/>
      <c r="ILA37" s="251"/>
      <c r="ILB37" s="251"/>
      <c r="ILC37" s="251"/>
      <c r="ILD37" s="251"/>
      <c r="ILE37" s="251"/>
      <c r="ILF37" s="251"/>
      <c r="ILG37" s="251"/>
      <c r="ILH37" s="251"/>
      <c r="ILI37" s="251"/>
      <c r="ILJ37" s="251"/>
      <c r="ILK37" s="251"/>
      <c r="ILL37" s="251"/>
      <c r="ILM37" s="251"/>
      <c r="ILN37" s="251"/>
      <c r="ILO37" s="251"/>
      <c r="ILP37" s="251"/>
      <c r="ILQ37" s="251"/>
      <c r="ILR37" s="251"/>
      <c r="ILS37" s="251"/>
      <c r="ILT37" s="251"/>
      <c r="ILU37" s="251"/>
      <c r="ILV37" s="251"/>
      <c r="ILW37" s="251"/>
      <c r="ILX37" s="251"/>
      <c r="ILY37" s="251"/>
      <c r="ILZ37" s="251"/>
      <c r="IMA37" s="251"/>
      <c r="IMB37" s="251"/>
      <c r="IMC37" s="251"/>
      <c r="IMD37" s="251"/>
      <c r="IME37" s="251"/>
      <c r="IMF37" s="251"/>
      <c r="IMG37" s="251"/>
      <c r="IMH37" s="251"/>
      <c r="IMI37" s="251"/>
      <c r="IMJ37" s="251"/>
      <c r="IMK37" s="251"/>
      <c r="IML37" s="251"/>
      <c r="IMM37" s="251"/>
      <c r="IMN37" s="251"/>
      <c r="IMO37" s="251"/>
      <c r="IMP37" s="251"/>
      <c r="IMQ37" s="251"/>
      <c r="IMR37" s="251"/>
      <c r="IMS37" s="251"/>
      <c r="IMT37" s="251"/>
      <c r="IMU37" s="251"/>
      <c r="IMV37" s="251"/>
      <c r="IMW37" s="251"/>
      <c r="IMX37" s="251"/>
      <c r="IMY37" s="251"/>
      <c r="IMZ37" s="251"/>
      <c r="INA37" s="251"/>
      <c r="INB37" s="251"/>
      <c r="INC37" s="251"/>
      <c r="IND37" s="251"/>
      <c r="INE37" s="251"/>
      <c r="INF37" s="251"/>
      <c r="ING37" s="251"/>
      <c r="INH37" s="251"/>
      <c r="INI37" s="251"/>
      <c r="INJ37" s="251"/>
      <c r="INK37" s="251"/>
      <c r="INL37" s="251"/>
      <c r="INM37" s="251"/>
      <c r="INN37" s="251"/>
      <c r="INO37" s="251"/>
      <c r="INP37" s="251"/>
      <c r="INQ37" s="251"/>
      <c r="INR37" s="251"/>
      <c r="INS37" s="251"/>
      <c r="INT37" s="251"/>
      <c r="INU37" s="251"/>
      <c r="INV37" s="251"/>
      <c r="INW37" s="251"/>
      <c r="INX37" s="251"/>
      <c r="INY37" s="251"/>
      <c r="INZ37" s="251"/>
      <c r="IOA37" s="251"/>
      <c r="IOB37" s="251"/>
      <c r="IOC37" s="251"/>
      <c r="IOD37" s="251"/>
      <c r="IOE37" s="251"/>
      <c r="IOF37" s="251"/>
      <c r="IOG37" s="251"/>
      <c r="IOH37" s="251"/>
      <c r="IOI37" s="251"/>
      <c r="IOJ37" s="251"/>
      <c r="IOK37" s="251"/>
      <c r="IOL37" s="251"/>
      <c r="IOM37" s="251"/>
      <c r="ION37" s="251"/>
      <c r="IOO37" s="251"/>
      <c r="IOP37" s="251"/>
      <c r="IOQ37" s="251"/>
      <c r="IOR37" s="251"/>
      <c r="IOS37" s="251"/>
      <c r="IOT37" s="251"/>
      <c r="IOU37" s="251"/>
      <c r="IOV37" s="251"/>
      <c r="IOW37" s="251"/>
      <c r="IOX37" s="251"/>
      <c r="IOY37" s="251"/>
      <c r="IOZ37" s="251"/>
      <c r="IPA37" s="251"/>
      <c r="IPB37" s="251"/>
      <c r="IPC37" s="251"/>
      <c r="IPD37" s="251"/>
      <c r="IPE37" s="251"/>
      <c r="IPF37" s="251"/>
      <c r="IPG37" s="251"/>
      <c r="IPH37" s="251"/>
      <c r="IPI37" s="251"/>
      <c r="IPJ37" s="251"/>
      <c r="IPK37" s="251"/>
      <c r="IPL37" s="251"/>
      <c r="IPM37" s="251"/>
      <c r="IPN37" s="251"/>
      <c r="IPO37" s="251"/>
      <c r="IPP37" s="251"/>
      <c r="IPQ37" s="251"/>
      <c r="IPR37" s="251"/>
      <c r="IPS37" s="251"/>
      <c r="IPT37" s="251"/>
      <c r="IPU37" s="251"/>
      <c r="IPV37" s="251"/>
      <c r="IPW37" s="251"/>
      <c r="IPX37" s="251"/>
      <c r="IPY37" s="251"/>
      <c r="IPZ37" s="251"/>
      <c r="IQA37" s="251"/>
      <c r="IQB37" s="251"/>
      <c r="IQC37" s="251"/>
      <c r="IQD37" s="251"/>
      <c r="IQE37" s="251"/>
      <c r="IQF37" s="251"/>
      <c r="IQG37" s="251"/>
      <c r="IQH37" s="251"/>
      <c r="IQI37" s="251"/>
      <c r="IQJ37" s="251"/>
      <c r="IQK37" s="251"/>
      <c r="IQL37" s="251"/>
      <c r="IQM37" s="251"/>
      <c r="IQN37" s="251"/>
      <c r="IQO37" s="251"/>
      <c r="IQP37" s="251"/>
      <c r="IQQ37" s="251"/>
      <c r="IQR37" s="251"/>
      <c r="IQS37" s="251"/>
      <c r="IQT37" s="251"/>
      <c r="IQU37" s="251"/>
      <c r="IQV37" s="251"/>
      <c r="IQW37" s="251"/>
      <c r="IQX37" s="251"/>
      <c r="IQY37" s="251"/>
      <c r="IQZ37" s="251"/>
      <c r="IRA37" s="251"/>
      <c r="IRB37" s="251"/>
      <c r="IRC37" s="251"/>
      <c r="IRD37" s="251"/>
      <c r="IRE37" s="251"/>
      <c r="IRF37" s="251"/>
      <c r="IRG37" s="251"/>
      <c r="IRH37" s="251"/>
      <c r="IRI37" s="251"/>
      <c r="IRJ37" s="251"/>
      <c r="IRK37" s="251"/>
      <c r="IRL37" s="251"/>
      <c r="IRM37" s="251"/>
      <c r="IRN37" s="251"/>
      <c r="IRO37" s="251"/>
      <c r="IRP37" s="251"/>
      <c r="IRQ37" s="251"/>
      <c r="IRR37" s="251"/>
      <c r="IRS37" s="251"/>
      <c r="IRT37" s="251"/>
      <c r="IRU37" s="251"/>
      <c r="IRV37" s="251"/>
      <c r="IRW37" s="251"/>
      <c r="IRX37" s="251"/>
      <c r="IRY37" s="251"/>
      <c r="IRZ37" s="251"/>
      <c r="ISA37" s="251"/>
      <c r="ISB37" s="251"/>
      <c r="ISC37" s="251"/>
      <c r="ISD37" s="251"/>
      <c r="ISE37" s="251"/>
      <c r="ISF37" s="251"/>
      <c r="ISG37" s="251"/>
      <c r="ISH37" s="251"/>
      <c r="ISI37" s="251"/>
      <c r="ISJ37" s="251"/>
      <c r="ISK37" s="251"/>
      <c r="ISL37" s="251"/>
      <c r="ISM37" s="251"/>
      <c r="ISN37" s="251"/>
      <c r="ISO37" s="251"/>
      <c r="ISP37" s="251"/>
      <c r="ISQ37" s="251"/>
      <c r="ISR37" s="251"/>
      <c r="ISS37" s="251"/>
      <c r="IST37" s="251"/>
      <c r="ISU37" s="251"/>
      <c r="ISV37" s="251"/>
      <c r="ISW37" s="251"/>
      <c r="ISX37" s="251"/>
      <c r="ISY37" s="251"/>
      <c r="ISZ37" s="251"/>
      <c r="ITA37" s="251"/>
      <c r="ITB37" s="251"/>
      <c r="ITC37" s="251"/>
      <c r="ITD37" s="251"/>
      <c r="ITE37" s="251"/>
      <c r="ITF37" s="251"/>
      <c r="ITG37" s="251"/>
      <c r="ITH37" s="251"/>
      <c r="ITI37" s="251"/>
      <c r="ITJ37" s="251"/>
      <c r="ITK37" s="251"/>
      <c r="ITL37" s="251"/>
      <c r="ITM37" s="251"/>
      <c r="ITN37" s="251"/>
      <c r="ITO37" s="251"/>
      <c r="ITP37" s="251"/>
      <c r="ITQ37" s="251"/>
      <c r="ITR37" s="251"/>
      <c r="ITS37" s="251"/>
      <c r="ITT37" s="251"/>
      <c r="ITU37" s="251"/>
      <c r="ITV37" s="251"/>
      <c r="ITW37" s="251"/>
      <c r="ITX37" s="251"/>
      <c r="ITY37" s="251"/>
      <c r="ITZ37" s="251"/>
      <c r="IUA37" s="251"/>
      <c r="IUB37" s="251"/>
      <c r="IUC37" s="251"/>
      <c r="IUD37" s="251"/>
      <c r="IUE37" s="251"/>
      <c r="IUF37" s="251"/>
      <c r="IUG37" s="251"/>
      <c r="IUH37" s="251"/>
      <c r="IUI37" s="251"/>
      <c r="IUJ37" s="251"/>
      <c r="IUK37" s="251"/>
      <c r="IUL37" s="251"/>
      <c r="IUM37" s="251"/>
      <c r="IUN37" s="251"/>
      <c r="IUO37" s="251"/>
      <c r="IUP37" s="251"/>
      <c r="IUQ37" s="251"/>
      <c r="IUR37" s="251"/>
      <c r="IUS37" s="251"/>
      <c r="IUT37" s="251"/>
      <c r="IUU37" s="251"/>
      <c r="IUV37" s="251"/>
      <c r="IUW37" s="251"/>
      <c r="IUX37" s="251"/>
      <c r="IUY37" s="251"/>
      <c r="IUZ37" s="251"/>
      <c r="IVA37" s="251"/>
      <c r="IVB37" s="251"/>
      <c r="IVC37" s="251"/>
      <c r="IVD37" s="251"/>
      <c r="IVE37" s="251"/>
      <c r="IVF37" s="251"/>
      <c r="IVG37" s="251"/>
      <c r="IVH37" s="251"/>
      <c r="IVI37" s="251"/>
      <c r="IVJ37" s="251"/>
      <c r="IVK37" s="251"/>
      <c r="IVL37" s="251"/>
      <c r="IVM37" s="251"/>
      <c r="IVN37" s="251"/>
      <c r="IVO37" s="251"/>
      <c r="IVP37" s="251"/>
      <c r="IVQ37" s="251"/>
      <c r="IVR37" s="251"/>
      <c r="IVS37" s="251"/>
      <c r="IVT37" s="251"/>
      <c r="IVU37" s="251"/>
      <c r="IVV37" s="251"/>
      <c r="IVW37" s="251"/>
      <c r="IVX37" s="251"/>
      <c r="IVY37" s="251"/>
      <c r="IVZ37" s="251"/>
      <c r="IWA37" s="251"/>
      <c r="IWB37" s="251"/>
      <c r="IWC37" s="251"/>
      <c r="IWD37" s="251"/>
      <c r="IWE37" s="251"/>
      <c r="IWF37" s="251"/>
      <c r="IWG37" s="251"/>
      <c r="IWH37" s="251"/>
      <c r="IWI37" s="251"/>
      <c r="IWJ37" s="251"/>
      <c r="IWK37" s="251"/>
      <c r="IWL37" s="251"/>
      <c r="IWM37" s="251"/>
      <c r="IWN37" s="251"/>
      <c r="IWO37" s="251"/>
      <c r="IWP37" s="251"/>
      <c r="IWQ37" s="251"/>
      <c r="IWR37" s="251"/>
      <c r="IWS37" s="251"/>
      <c r="IWT37" s="251"/>
      <c r="IWU37" s="251"/>
      <c r="IWV37" s="251"/>
      <c r="IWW37" s="251"/>
      <c r="IWX37" s="251"/>
      <c r="IWY37" s="251"/>
      <c r="IWZ37" s="251"/>
      <c r="IXA37" s="251"/>
      <c r="IXB37" s="251"/>
      <c r="IXC37" s="251"/>
      <c r="IXD37" s="251"/>
      <c r="IXE37" s="251"/>
      <c r="IXF37" s="251"/>
      <c r="IXG37" s="251"/>
      <c r="IXH37" s="251"/>
      <c r="IXI37" s="251"/>
      <c r="IXJ37" s="251"/>
      <c r="IXK37" s="251"/>
      <c r="IXL37" s="251"/>
      <c r="IXM37" s="251"/>
      <c r="IXN37" s="251"/>
      <c r="IXO37" s="251"/>
      <c r="IXP37" s="251"/>
      <c r="IXQ37" s="251"/>
      <c r="IXR37" s="251"/>
      <c r="IXS37" s="251"/>
      <c r="IXT37" s="251"/>
      <c r="IXU37" s="251"/>
      <c r="IXV37" s="251"/>
      <c r="IXW37" s="251"/>
      <c r="IXX37" s="251"/>
      <c r="IXY37" s="251"/>
      <c r="IXZ37" s="251"/>
      <c r="IYA37" s="251"/>
      <c r="IYB37" s="251"/>
      <c r="IYC37" s="251"/>
      <c r="IYD37" s="251"/>
      <c r="IYE37" s="251"/>
      <c r="IYF37" s="251"/>
      <c r="IYG37" s="251"/>
      <c r="IYH37" s="251"/>
      <c r="IYI37" s="251"/>
      <c r="IYJ37" s="251"/>
      <c r="IYK37" s="251"/>
      <c r="IYL37" s="251"/>
      <c r="IYM37" s="251"/>
      <c r="IYN37" s="251"/>
      <c r="IYO37" s="251"/>
      <c r="IYP37" s="251"/>
      <c r="IYQ37" s="251"/>
      <c r="IYR37" s="251"/>
      <c r="IYS37" s="251"/>
      <c r="IYT37" s="251"/>
      <c r="IYU37" s="251"/>
      <c r="IYV37" s="251"/>
      <c r="IYW37" s="251"/>
      <c r="IYX37" s="251"/>
      <c r="IYY37" s="251"/>
      <c r="IYZ37" s="251"/>
      <c r="IZA37" s="251"/>
      <c r="IZB37" s="251"/>
      <c r="IZC37" s="251"/>
      <c r="IZD37" s="251"/>
      <c r="IZE37" s="251"/>
      <c r="IZF37" s="251"/>
      <c r="IZG37" s="251"/>
      <c r="IZH37" s="251"/>
      <c r="IZI37" s="251"/>
      <c r="IZJ37" s="251"/>
      <c r="IZK37" s="251"/>
      <c r="IZL37" s="251"/>
      <c r="IZM37" s="251"/>
      <c r="IZN37" s="251"/>
      <c r="IZO37" s="251"/>
      <c r="IZP37" s="251"/>
      <c r="IZQ37" s="251"/>
      <c r="IZR37" s="251"/>
      <c r="IZS37" s="251"/>
      <c r="IZT37" s="251"/>
      <c r="IZU37" s="251"/>
      <c r="IZV37" s="251"/>
      <c r="IZW37" s="251"/>
      <c r="IZX37" s="251"/>
      <c r="IZY37" s="251"/>
      <c r="IZZ37" s="251"/>
      <c r="JAA37" s="251"/>
      <c r="JAB37" s="251"/>
      <c r="JAC37" s="251"/>
      <c r="JAD37" s="251"/>
      <c r="JAE37" s="251"/>
      <c r="JAF37" s="251"/>
      <c r="JAG37" s="251"/>
      <c r="JAH37" s="251"/>
      <c r="JAI37" s="251"/>
      <c r="JAJ37" s="251"/>
      <c r="JAK37" s="251"/>
      <c r="JAL37" s="251"/>
      <c r="JAM37" s="251"/>
      <c r="JAN37" s="251"/>
      <c r="JAO37" s="251"/>
      <c r="JAP37" s="251"/>
      <c r="JAQ37" s="251"/>
      <c r="JAR37" s="251"/>
      <c r="JAS37" s="251"/>
      <c r="JAT37" s="251"/>
      <c r="JAU37" s="251"/>
      <c r="JAV37" s="251"/>
      <c r="JAW37" s="251"/>
      <c r="JAX37" s="251"/>
      <c r="JAY37" s="251"/>
      <c r="JAZ37" s="251"/>
      <c r="JBA37" s="251"/>
      <c r="JBB37" s="251"/>
      <c r="JBC37" s="251"/>
      <c r="JBD37" s="251"/>
      <c r="JBE37" s="251"/>
      <c r="JBF37" s="251"/>
      <c r="JBG37" s="251"/>
      <c r="JBH37" s="251"/>
      <c r="JBI37" s="251"/>
      <c r="JBJ37" s="251"/>
      <c r="JBK37" s="251"/>
      <c r="JBL37" s="251"/>
      <c r="JBM37" s="251"/>
      <c r="JBN37" s="251"/>
      <c r="JBO37" s="251"/>
      <c r="JBP37" s="251"/>
      <c r="JBQ37" s="251"/>
      <c r="JBR37" s="251"/>
      <c r="JBS37" s="251"/>
      <c r="JBT37" s="251"/>
      <c r="JBU37" s="251"/>
      <c r="JBV37" s="251"/>
      <c r="JBW37" s="251"/>
      <c r="JBX37" s="251"/>
      <c r="JBY37" s="251"/>
      <c r="JBZ37" s="251"/>
      <c r="JCA37" s="251"/>
      <c r="JCB37" s="251"/>
      <c r="JCC37" s="251"/>
      <c r="JCD37" s="251"/>
      <c r="JCE37" s="251"/>
      <c r="JCF37" s="251"/>
      <c r="JCG37" s="251"/>
      <c r="JCH37" s="251"/>
      <c r="JCI37" s="251"/>
      <c r="JCJ37" s="251"/>
      <c r="JCK37" s="251"/>
      <c r="JCL37" s="251"/>
      <c r="JCM37" s="251"/>
      <c r="JCN37" s="251"/>
      <c r="JCO37" s="251"/>
      <c r="JCP37" s="251"/>
      <c r="JCQ37" s="251"/>
      <c r="JCR37" s="251"/>
      <c r="JCS37" s="251"/>
      <c r="JCT37" s="251"/>
      <c r="JCU37" s="251"/>
      <c r="JCV37" s="251"/>
      <c r="JCW37" s="251"/>
      <c r="JCX37" s="251"/>
      <c r="JCY37" s="251"/>
      <c r="JCZ37" s="251"/>
      <c r="JDA37" s="251"/>
      <c r="JDB37" s="251"/>
      <c r="JDC37" s="251"/>
      <c r="JDD37" s="251"/>
      <c r="JDE37" s="251"/>
      <c r="JDF37" s="251"/>
      <c r="JDG37" s="251"/>
      <c r="JDH37" s="251"/>
      <c r="JDI37" s="251"/>
      <c r="JDJ37" s="251"/>
      <c r="JDK37" s="251"/>
      <c r="JDL37" s="251"/>
      <c r="JDM37" s="251"/>
      <c r="JDN37" s="251"/>
      <c r="JDO37" s="251"/>
      <c r="JDP37" s="251"/>
      <c r="JDQ37" s="251"/>
      <c r="JDR37" s="251"/>
      <c r="JDS37" s="251"/>
      <c r="JDT37" s="251"/>
      <c r="JDU37" s="251"/>
      <c r="JDV37" s="251"/>
      <c r="JDW37" s="251"/>
      <c r="JDX37" s="251"/>
      <c r="JDY37" s="251"/>
      <c r="JDZ37" s="251"/>
      <c r="JEA37" s="251"/>
      <c r="JEB37" s="251"/>
      <c r="JEC37" s="251"/>
      <c r="JED37" s="251"/>
      <c r="JEE37" s="251"/>
      <c r="JEF37" s="251"/>
      <c r="JEG37" s="251"/>
      <c r="JEH37" s="251"/>
      <c r="JEI37" s="251"/>
      <c r="JEJ37" s="251"/>
      <c r="JEK37" s="251"/>
      <c r="JEL37" s="251"/>
      <c r="JEM37" s="251"/>
      <c r="JEN37" s="251"/>
      <c r="JEO37" s="251"/>
      <c r="JEP37" s="251"/>
      <c r="JEQ37" s="251"/>
      <c r="JER37" s="251"/>
      <c r="JES37" s="251"/>
      <c r="JET37" s="251"/>
      <c r="JEU37" s="251"/>
      <c r="JEV37" s="251"/>
      <c r="JEW37" s="251"/>
      <c r="JEX37" s="251"/>
      <c r="JEY37" s="251"/>
      <c r="JEZ37" s="251"/>
      <c r="JFA37" s="251"/>
      <c r="JFB37" s="251"/>
      <c r="JFC37" s="251"/>
      <c r="JFD37" s="251"/>
      <c r="JFE37" s="251"/>
      <c r="JFF37" s="251"/>
      <c r="JFG37" s="251"/>
      <c r="JFH37" s="251"/>
      <c r="JFI37" s="251"/>
      <c r="JFJ37" s="251"/>
      <c r="JFK37" s="251"/>
      <c r="JFL37" s="251"/>
      <c r="JFM37" s="251"/>
      <c r="JFN37" s="251"/>
      <c r="JFO37" s="251"/>
      <c r="JFP37" s="251"/>
      <c r="JFQ37" s="251"/>
      <c r="JFR37" s="251"/>
      <c r="JFS37" s="251"/>
      <c r="JFT37" s="251"/>
      <c r="JFU37" s="251"/>
      <c r="JFV37" s="251"/>
      <c r="JFW37" s="251"/>
      <c r="JFX37" s="251"/>
      <c r="JFY37" s="251"/>
      <c r="JFZ37" s="251"/>
      <c r="JGA37" s="251"/>
      <c r="JGB37" s="251"/>
      <c r="JGC37" s="251"/>
      <c r="JGD37" s="251"/>
      <c r="JGE37" s="251"/>
      <c r="JGF37" s="251"/>
      <c r="JGG37" s="251"/>
      <c r="JGH37" s="251"/>
      <c r="JGI37" s="251"/>
      <c r="JGJ37" s="251"/>
      <c r="JGK37" s="251"/>
      <c r="JGL37" s="251"/>
      <c r="JGM37" s="251"/>
      <c r="JGN37" s="251"/>
      <c r="JGO37" s="251"/>
      <c r="JGP37" s="251"/>
      <c r="JGQ37" s="251"/>
      <c r="JGR37" s="251"/>
      <c r="JGS37" s="251"/>
      <c r="JGT37" s="251"/>
      <c r="JGU37" s="251"/>
      <c r="JGV37" s="251"/>
      <c r="JGW37" s="251"/>
      <c r="JGX37" s="251"/>
      <c r="JGY37" s="251"/>
      <c r="JGZ37" s="251"/>
      <c r="JHA37" s="251"/>
      <c r="JHB37" s="251"/>
      <c r="JHC37" s="251"/>
      <c r="JHD37" s="251"/>
      <c r="JHE37" s="251"/>
      <c r="JHF37" s="251"/>
      <c r="JHG37" s="251"/>
      <c r="JHH37" s="251"/>
      <c r="JHI37" s="251"/>
      <c r="JHJ37" s="251"/>
      <c r="JHK37" s="251"/>
      <c r="JHL37" s="251"/>
      <c r="JHM37" s="251"/>
      <c r="JHN37" s="251"/>
      <c r="JHO37" s="251"/>
      <c r="JHP37" s="251"/>
      <c r="JHQ37" s="251"/>
      <c r="JHR37" s="251"/>
      <c r="JHS37" s="251"/>
      <c r="JHT37" s="251"/>
      <c r="JHU37" s="251"/>
      <c r="JHV37" s="251"/>
      <c r="JHW37" s="251"/>
      <c r="JHX37" s="251"/>
      <c r="JHY37" s="251"/>
      <c r="JHZ37" s="251"/>
      <c r="JIA37" s="251"/>
      <c r="JIB37" s="251"/>
      <c r="JIC37" s="251"/>
      <c r="JID37" s="251"/>
      <c r="JIE37" s="251"/>
      <c r="JIF37" s="251"/>
      <c r="JIG37" s="251"/>
      <c r="JIH37" s="251"/>
      <c r="JII37" s="251"/>
      <c r="JIJ37" s="251"/>
      <c r="JIK37" s="251"/>
      <c r="JIL37" s="251"/>
      <c r="JIM37" s="251"/>
      <c r="JIN37" s="251"/>
      <c r="JIO37" s="251"/>
      <c r="JIP37" s="251"/>
      <c r="JIQ37" s="251"/>
      <c r="JIR37" s="251"/>
      <c r="JIS37" s="251"/>
      <c r="JIT37" s="251"/>
      <c r="JIU37" s="251"/>
      <c r="JIV37" s="251"/>
      <c r="JIW37" s="251"/>
      <c r="JIX37" s="251"/>
      <c r="JIY37" s="251"/>
      <c r="JIZ37" s="251"/>
      <c r="JJA37" s="251"/>
      <c r="JJB37" s="251"/>
      <c r="JJC37" s="251"/>
      <c r="JJD37" s="251"/>
      <c r="JJE37" s="251"/>
      <c r="JJF37" s="251"/>
      <c r="JJG37" s="251"/>
      <c r="JJH37" s="251"/>
      <c r="JJI37" s="251"/>
      <c r="JJJ37" s="251"/>
      <c r="JJK37" s="251"/>
      <c r="JJL37" s="251"/>
      <c r="JJM37" s="251"/>
      <c r="JJN37" s="251"/>
      <c r="JJO37" s="251"/>
      <c r="JJP37" s="251"/>
      <c r="JJQ37" s="251"/>
      <c r="JJR37" s="251"/>
      <c r="JJS37" s="251"/>
      <c r="JJT37" s="251"/>
      <c r="JJU37" s="251"/>
      <c r="JJV37" s="251"/>
      <c r="JJW37" s="251"/>
      <c r="JJX37" s="251"/>
      <c r="JJY37" s="251"/>
      <c r="JJZ37" s="251"/>
      <c r="JKA37" s="251"/>
      <c r="JKB37" s="251"/>
      <c r="JKC37" s="251"/>
      <c r="JKD37" s="251"/>
      <c r="JKE37" s="251"/>
      <c r="JKF37" s="251"/>
      <c r="JKG37" s="251"/>
      <c r="JKH37" s="251"/>
      <c r="JKI37" s="251"/>
      <c r="JKJ37" s="251"/>
      <c r="JKK37" s="251"/>
      <c r="JKL37" s="251"/>
      <c r="JKM37" s="251"/>
      <c r="JKN37" s="251"/>
      <c r="JKO37" s="251"/>
      <c r="JKP37" s="251"/>
      <c r="JKQ37" s="251"/>
      <c r="JKR37" s="251"/>
      <c r="JKS37" s="251"/>
      <c r="JKT37" s="251"/>
      <c r="JKU37" s="251"/>
      <c r="JKV37" s="251"/>
      <c r="JKW37" s="251"/>
      <c r="JKX37" s="251"/>
      <c r="JKY37" s="251"/>
      <c r="JKZ37" s="251"/>
      <c r="JLA37" s="251"/>
      <c r="JLB37" s="251"/>
      <c r="JLC37" s="251"/>
      <c r="JLD37" s="251"/>
      <c r="JLE37" s="251"/>
      <c r="JLF37" s="251"/>
      <c r="JLG37" s="251"/>
      <c r="JLH37" s="251"/>
      <c r="JLI37" s="251"/>
      <c r="JLJ37" s="251"/>
      <c r="JLK37" s="251"/>
      <c r="JLL37" s="251"/>
      <c r="JLM37" s="251"/>
      <c r="JLN37" s="251"/>
      <c r="JLO37" s="251"/>
      <c r="JLP37" s="251"/>
      <c r="JLQ37" s="251"/>
      <c r="JLR37" s="251"/>
      <c r="JLS37" s="251"/>
      <c r="JLT37" s="251"/>
      <c r="JLU37" s="251"/>
      <c r="JLV37" s="251"/>
      <c r="JLW37" s="251"/>
      <c r="JLX37" s="251"/>
      <c r="JLY37" s="251"/>
      <c r="JLZ37" s="251"/>
      <c r="JMA37" s="251"/>
      <c r="JMB37" s="251"/>
      <c r="JMC37" s="251"/>
      <c r="JMD37" s="251"/>
      <c r="JME37" s="251"/>
      <c r="JMF37" s="251"/>
      <c r="JMG37" s="251"/>
      <c r="JMH37" s="251"/>
      <c r="JMI37" s="251"/>
      <c r="JMJ37" s="251"/>
      <c r="JMK37" s="251"/>
      <c r="JML37" s="251"/>
      <c r="JMM37" s="251"/>
      <c r="JMN37" s="251"/>
      <c r="JMO37" s="251"/>
      <c r="JMP37" s="251"/>
      <c r="JMQ37" s="251"/>
      <c r="JMR37" s="251"/>
      <c r="JMS37" s="251"/>
      <c r="JMT37" s="251"/>
      <c r="JMU37" s="251"/>
      <c r="JMV37" s="251"/>
      <c r="JMW37" s="251"/>
      <c r="JMX37" s="251"/>
      <c r="JMY37" s="251"/>
      <c r="JMZ37" s="251"/>
      <c r="JNA37" s="251"/>
      <c r="JNB37" s="251"/>
      <c r="JNC37" s="251"/>
      <c r="JND37" s="251"/>
      <c r="JNE37" s="251"/>
      <c r="JNF37" s="251"/>
      <c r="JNG37" s="251"/>
      <c r="JNH37" s="251"/>
      <c r="JNI37" s="251"/>
      <c r="JNJ37" s="251"/>
      <c r="JNK37" s="251"/>
      <c r="JNL37" s="251"/>
      <c r="JNM37" s="251"/>
      <c r="JNN37" s="251"/>
      <c r="JNO37" s="251"/>
      <c r="JNP37" s="251"/>
      <c r="JNQ37" s="251"/>
      <c r="JNR37" s="251"/>
      <c r="JNS37" s="251"/>
      <c r="JNT37" s="251"/>
      <c r="JNU37" s="251"/>
      <c r="JNV37" s="251"/>
      <c r="JNW37" s="251"/>
      <c r="JNX37" s="251"/>
      <c r="JNY37" s="251"/>
      <c r="JNZ37" s="251"/>
      <c r="JOA37" s="251"/>
      <c r="JOB37" s="251"/>
      <c r="JOC37" s="251"/>
      <c r="JOD37" s="251"/>
      <c r="JOE37" s="251"/>
      <c r="JOF37" s="251"/>
      <c r="JOG37" s="251"/>
      <c r="JOH37" s="251"/>
      <c r="JOI37" s="251"/>
      <c r="JOJ37" s="251"/>
      <c r="JOK37" s="251"/>
      <c r="JOL37" s="251"/>
      <c r="JOM37" s="251"/>
      <c r="JON37" s="251"/>
      <c r="JOO37" s="251"/>
      <c r="JOP37" s="251"/>
      <c r="JOQ37" s="251"/>
      <c r="JOR37" s="251"/>
      <c r="JOS37" s="251"/>
      <c r="JOT37" s="251"/>
      <c r="JOU37" s="251"/>
      <c r="JOV37" s="251"/>
      <c r="JOW37" s="251"/>
      <c r="JOX37" s="251"/>
      <c r="JOY37" s="251"/>
      <c r="JOZ37" s="251"/>
      <c r="JPA37" s="251"/>
      <c r="JPB37" s="251"/>
      <c r="JPC37" s="251"/>
      <c r="JPD37" s="251"/>
      <c r="JPE37" s="251"/>
      <c r="JPF37" s="251"/>
      <c r="JPG37" s="251"/>
      <c r="JPH37" s="251"/>
      <c r="JPI37" s="251"/>
      <c r="JPJ37" s="251"/>
      <c r="JPK37" s="251"/>
      <c r="JPL37" s="251"/>
      <c r="JPM37" s="251"/>
      <c r="JPN37" s="251"/>
      <c r="JPO37" s="251"/>
      <c r="JPP37" s="251"/>
      <c r="JPQ37" s="251"/>
      <c r="JPR37" s="251"/>
      <c r="JPS37" s="251"/>
      <c r="JPT37" s="251"/>
      <c r="JPU37" s="251"/>
      <c r="JPV37" s="251"/>
      <c r="JPW37" s="251"/>
      <c r="JPX37" s="251"/>
      <c r="JPY37" s="251"/>
      <c r="JPZ37" s="251"/>
      <c r="JQA37" s="251"/>
      <c r="JQB37" s="251"/>
      <c r="JQC37" s="251"/>
      <c r="JQD37" s="251"/>
      <c r="JQE37" s="251"/>
      <c r="JQF37" s="251"/>
      <c r="JQG37" s="251"/>
      <c r="JQH37" s="251"/>
      <c r="JQI37" s="251"/>
      <c r="JQJ37" s="251"/>
      <c r="JQK37" s="251"/>
      <c r="JQL37" s="251"/>
      <c r="JQM37" s="251"/>
      <c r="JQN37" s="251"/>
      <c r="JQO37" s="251"/>
      <c r="JQP37" s="251"/>
      <c r="JQQ37" s="251"/>
      <c r="JQR37" s="251"/>
      <c r="JQS37" s="251"/>
      <c r="JQT37" s="251"/>
      <c r="JQU37" s="251"/>
      <c r="JQV37" s="251"/>
      <c r="JQW37" s="251"/>
      <c r="JQX37" s="251"/>
      <c r="JQY37" s="251"/>
      <c r="JQZ37" s="251"/>
      <c r="JRA37" s="251"/>
      <c r="JRB37" s="251"/>
      <c r="JRC37" s="251"/>
      <c r="JRD37" s="251"/>
      <c r="JRE37" s="251"/>
      <c r="JRF37" s="251"/>
      <c r="JRG37" s="251"/>
      <c r="JRH37" s="251"/>
      <c r="JRI37" s="251"/>
      <c r="JRJ37" s="251"/>
      <c r="JRK37" s="251"/>
      <c r="JRL37" s="251"/>
      <c r="JRM37" s="251"/>
      <c r="JRN37" s="251"/>
      <c r="JRO37" s="251"/>
      <c r="JRP37" s="251"/>
      <c r="JRQ37" s="251"/>
      <c r="JRR37" s="251"/>
      <c r="JRS37" s="251"/>
      <c r="JRT37" s="251"/>
      <c r="JRU37" s="251"/>
      <c r="JRV37" s="251"/>
      <c r="JRW37" s="251"/>
      <c r="JRX37" s="251"/>
      <c r="JRY37" s="251"/>
      <c r="JRZ37" s="251"/>
      <c r="JSA37" s="251"/>
      <c r="JSB37" s="251"/>
      <c r="JSC37" s="251"/>
      <c r="JSD37" s="251"/>
      <c r="JSE37" s="251"/>
      <c r="JSF37" s="251"/>
      <c r="JSG37" s="251"/>
      <c r="JSH37" s="251"/>
      <c r="JSI37" s="251"/>
      <c r="JSJ37" s="251"/>
      <c r="JSK37" s="251"/>
      <c r="JSL37" s="251"/>
      <c r="JSM37" s="251"/>
      <c r="JSN37" s="251"/>
      <c r="JSO37" s="251"/>
      <c r="JSP37" s="251"/>
      <c r="JSQ37" s="251"/>
      <c r="JSR37" s="251"/>
      <c r="JSS37" s="251"/>
      <c r="JST37" s="251"/>
      <c r="JSU37" s="251"/>
      <c r="JSV37" s="251"/>
      <c r="JSW37" s="251"/>
      <c r="JSX37" s="251"/>
      <c r="JSY37" s="251"/>
      <c r="JSZ37" s="251"/>
      <c r="JTA37" s="251"/>
      <c r="JTB37" s="251"/>
      <c r="JTC37" s="251"/>
      <c r="JTD37" s="251"/>
      <c r="JTE37" s="251"/>
      <c r="JTF37" s="251"/>
      <c r="JTG37" s="251"/>
      <c r="JTH37" s="251"/>
      <c r="JTI37" s="251"/>
      <c r="JTJ37" s="251"/>
      <c r="JTK37" s="251"/>
      <c r="JTL37" s="251"/>
      <c r="JTM37" s="251"/>
      <c r="JTN37" s="251"/>
      <c r="JTO37" s="251"/>
      <c r="JTP37" s="251"/>
      <c r="JTQ37" s="251"/>
      <c r="JTR37" s="251"/>
      <c r="JTS37" s="251"/>
      <c r="JTT37" s="251"/>
      <c r="JTU37" s="251"/>
      <c r="JTV37" s="251"/>
      <c r="JTW37" s="251"/>
      <c r="JTX37" s="251"/>
      <c r="JTY37" s="251"/>
      <c r="JTZ37" s="251"/>
      <c r="JUA37" s="251"/>
      <c r="JUB37" s="251"/>
      <c r="JUC37" s="251"/>
      <c r="JUD37" s="251"/>
      <c r="JUE37" s="251"/>
      <c r="JUF37" s="251"/>
      <c r="JUG37" s="251"/>
      <c r="JUH37" s="251"/>
      <c r="JUI37" s="251"/>
      <c r="JUJ37" s="251"/>
      <c r="JUK37" s="251"/>
      <c r="JUL37" s="251"/>
      <c r="JUM37" s="251"/>
      <c r="JUN37" s="251"/>
      <c r="JUO37" s="251"/>
      <c r="JUP37" s="251"/>
      <c r="JUQ37" s="251"/>
      <c r="JUR37" s="251"/>
      <c r="JUS37" s="251"/>
      <c r="JUT37" s="251"/>
      <c r="JUU37" s="251"/>
      <c r="JUV37" s="251"/>
      <c r="JUW37" s="251"/>
      <c r="JUX37" s="251"/>
      <c r="JUY37" s="251"/>
      <c r="JUZ37" s="251"/>
      <c r="JVA37" s="251"/>
      <c r="JVB37" s="251"/>
      <c r="JVC37" s="251"/>
      <c r="JVD37" s="251"/>
      <c r="JVE37" s="251"/>
      <c r="JVF37" s="251"/>
      <c r="JVG37" s="251"/>
      <c r="JVH37" s="251"/>
      <c r="JVI37" s="251"/>
      <c r="JVJ37" s="251"/>
      <c r="JVK37" s="251"/>
      <c r="JVL37" s="251"/>
      <c r="JVM37" s="251"/>
      <c r="JVN37" s="251"/>
      <c r="JVO37" s="251"/>
      <c r="JVP37" s="251"/>
      <c r="JVQ37" s="251"/>
      <c r="JVR37" s="251"/>
      <c r="JVS37" s="251"/>
      <c r="JVT37" s="251"/>
      <c r="JVU37" s="251"/>
      <c r="JVV37" s="251"/>
      <c r="JVW37" s="251"/>
      <c r="JVX37" s="251"/>
      <c r="JVY37" s="251"/>
      <c r="JVZ37" s="251"/>
      <c r="JWA37" s="251"/>
      <c r="JWB37" s="251"/>
      <c r="JWC37" s="251"/>
      <c r="JWD37" s="251"/>
      <c r="JWE37" s="251"/>
      <c r="JWF37" s="251"/>
      <c r="JWG37" s="251"/>
      <c r="JWH37" s="251"/>
      <c r="JWI37" s="251"/>
      <c r="JWJ37" s="251"/>
      <c r="JWK37" s="251"/>
      <c r="JWL37" s="251"/>
      <c r="JWM37" s="251"/>
      <c r="JWN37" s="251"/>
      <c r="JWO37" s="251"/>
      <c r="JWP37" s="251"/>
      <c r="JWQ37" s="251"/>
      <c r="JWR37" s="251"/>
      <c r="JWS37" s="251"/>
      <c r="JWT37" s="251"/>
      <c r="JWU37" s="251"/>
      <c r="JWV37" s="251"/>
      <c r="JWW37" s="251"/>
      <c r="JWX37" s="251"/>
      <c r="JWY37" s="251"/>
      <c r="JWZ37" s="251"/>
      <c r="JXA37" s="251"/>
      <c r="JXB37" s="251"/>
      <c r="JXC37" s="251"/>
      <c r="JXD37" s="251"/>
      <c r="JXE37" s="251"/>
      <c r="JXF37" s="251"/>
      <c r="JXG37" s="251"/>
      <c r="JXH37" s="251"/>
      <c r="JXI37" s="251"/>
      <c r="JXJ37" s="251"/>
      <c r="JXK37" s="251"/>
      <c r="JXL37" s="251"/>
      <c r="JXM37" s="251"/>
      <c r="JXN37" s="251"/>
      <c r="JXO37" s="251"/>
      <c r="JXP37" s="251"/>
      <c r="JXQ37" s="251"/>
      <c r="JXR37" s="251"/>
      <c r="JXS37" s="251"/>
      <c r="JXT37" s="251"/>
      <c r="JXU37" s="251"/>
      <c r="JXV37" s="251"/>
      <c r="JXW37" s="251"/>
      <c r="JXX37" s="251"/>
      <c r="JXY37" s="251"/>
      <c r="JXZ37" s="251"/>
      <c r="JYA37" s="251"/>
      <c r="JYB37" s="251"/>
      <c r="JYC37" s="251"/>
      <c r="JYD37" s="251"/>
      <c r="JYE37" s="251"/>
      <c r="JYF37" s="251"/>
      <c r="JYG37" s="251"/>
      <c r="JYH37" s="251"/>
      <c r="JYI37" s="251"/>
      <c r="JYJ37" s="251"/>
      <c r="JYK37" s="251"/>
      <c r="JYL37" s="251"/>
      <c r="JYM37" s="251"/>
      <c r="JYN37" s="251"/>
      <c r="JYO37" s="251"/>
      <c r="JYP37" s="251"/>
      <c r="JYQ37" s="251"/>
      <c r="JYR37" s="251"/>
      <c r="JYS37" s="251"/>
      <c r="JYT37" s="251"/>
      <c r="JYU37" s="251"/>
      <c r="JYV37" s="251"/>
      <c r="JYW37" s="251"/>
      <c r="JYX37" s="251"/>
      <c r="JYY37" s="251"/>
      <c r="JYZ37" s="251"/>
      <c r="JZA37" s="251"/>
      <c r="JZB37" s="251"/>
      <c r="JZC37" s="251"/>
      <c r="JZD37" s="251"/>
      <c r="JZE37" s="251"/>
      <c r="JZF37" s="251"/>
      <c r="JZG37" s="251"/>
      <c r="JZH37" s="251"/>
      <c r="JZI37" s="251"/>
      <c r="JZJ37" s="251"/>
      <c r="JZK37" s="251"/>
      <c r="JZL37" s="251"/>
      <c r="JZM37" s="251"/>
      <c r="JZN37" s="251"/>
      <c r="JZO37" s="251"/>
      <c r="JZP37" s="251"/>
      <c r="JZQ37" s="251"/>
      <c r="JZR37" s="251"/>
      <c r="JZS37" s="251"/>
      <c r="JZT37" s="251"/>
      <c r="JZU37" s="251"/>
      <c r="JZV37" s="251"/>
      <c r="JZW37" s="251"/>
      <c r="JZX37" s="251"/>
      <c r="JZY37" s="251"/>
      <c r="JZZ37" s="251"/>
      <c r="KAA37" s="251"/>
      <c r="KAB37" s="251"/>
      <c r="KAC37" s="251"/>
      <c r="KAD37" s="251"/>
      <c r="KAE37" s="251"/>
      <c r="KAF37" s="251"/>
      <c r="KAG37" s="251"/>
      <c r="KAH37" s="251"/>
      <c r="KAI37" s="251"/>
      <c r="KAJ37" s="251"/>
      <c r="KAK37" s="251"/>
      <c r="KAL37" s="251"/>
      <c r="KAM37" s="251"/>
      <c r="KAN37" s="251"/>
      <c r="KAO37" s="251"/>
      <c r="KAP37" s="251"/>
      <c r="KAQ37" s="251"/>
      <c r="KAR37" s="251"/>
      <c r="KAS37" s="251"/>
      <c r="KAT37" s="251"/>
      <c r="KAU37" s="251"/>
      <c r="KAV37" s="251"/>
      <c r="KAW37" s="251"/>
      <c r="KAX37" s="251"/>
      <c r="KAY37" s="251"/>
      <c r="KAZ37" s="251"/>
      <c r="KBA37" s="251"/>
      <c r="KBB37" s="251"/>
      <c r="KBC37" s="251"/>
      <c r="KBD37" s="251"/>
      <c r="KBE37" s="251"/>
      <c r="KBF37" s="251"/>
      <c r="KBG37" s="251"/>
      <c r="KBH37" s="251"/>
      <c r="KBI37" s="251"/>
      <c r="KBJ37" s="251"/>
      <c r="KBK37" s="251"/>
      <c r="KBL37" s="251"/>
      <c r="KBM37" s="251"/>
      <c r="KBN37" s="251"/>
      <c r="KBO37" s="251"/>
      <c r="KBP37" s="251"/>
      <c r="KBQ37" s="251"/>
      <c r="KBR37" s="251"/>
      <c r="KBS37" s="251"/>
      <c r="KBT37" s="251"/>
      <c r="KBU37" s="251"/>
      <c r="KBV37" s="251"/>
      <c r="KBW37" s="251"/>
      <c r="KBX37" s="251"/>
      <c r="KBY37" s="251"/>
      <c r="KBZ37" s="251"/>
      <c r="KCA37" s="251"/>
      <c r="KCB37" s="251"/>
      <c r="KCC37" s="251"/>
      <c r="KCD37" s="251"/>
      <c r="KCE37" s="251"/>
      <c r="KCF37" s="251"/>
      <c r="KCG37" s="251"/>
      <c r="KCH37" s="251"/>
      <c r="KCI37" s="251"/>
      <c r="KCJ37" s="251"/>
      <c r="KCK37" s="251"/>
      <c r="KCL37" s="251"/>
      <c r="KCM37" s="251"/>
      <c r="KCN37" s="251"/>
      <c r="KCO37" s="251"/>
      <c r="KCP37" s="251"/>
      <c r="KCQ37" s="251"/>
      <c r="KCR37" s="251"/>
      <c r="KCS37" s="251"/>
      <c r="KCT37" s="251"/>
      <c r="KCU37" s="251"/>
      <c r="KCV37" s="251"/>
      <c r="KCW37" s="251"/>
      <c r="KCX37" s="251"/>
      <c r="KCY37" s="251"/>
      <c r="KCZ37" s="251"/>
      <c r="KDA37" s="251"/>
      <c r="KDB37" s="251"/>
      <c r="KDC37" s="251"/>
      <c r="KDD37" s="251"/>
      <c r="KDE37" s="251"/>
      <c r="KDF37" s="251"/>
      <c r="KDG37" s="251"/>
      <c r="KDH37" s="251"/>
      <c r="KDI37" s="251"/>
      <c r="KDJ37" s="251"/>
      <c r="KDK37" s="251"/>
      <c r="KDL37" s="251"/>
      <c r="KDM37" s="251"/>
      <c r="KDN37" s="251"/>
      <c r="KDO37" s="251"/>
      <c r="KDP37" s="251"/>
      <c r="KDQ37" s="251"/>
      <c r="KDR37" s="251"/>
      <c r="KDS37" s="251"/>
      <c r="KDT37" s="251"/>
      <c r="KDU37" s="251"/>
      <c r="KDV37" s="251"/>
      <c r="KDW37" s="251"/>
      <c r="KDX37" s="251"/>
      <c r="KDY37" s="251"/>
      <c r="KDZ37" s="251"/>
      <c r="KEA37" s="251"/>
      <c r="KEB37" s="251"/>
      <c r="KEC37" s="251"/>
      <c r="KED37" s="251"/>
      <c r="KEE37" s="251"/>
      <c r="KEF37" s="251"/>
      <c r="KEG37" s="251"/>
      <c r="KEH37" s="251"/>
      <c r="KEI37" s="251"/>
      <c r="KEJ37" s="251"/>
      <c r="KEK37" s="251"/>
      <c r="KEL37" s="251"/>
      <c r="KEM37" s="251"/>
      <c r="KEN37" s="251"/>
      <c r="KEO37" s="251"/>
      <c r="KEP37" s="251"/>
      <c r="KEQ37" s="251"/>
      <c r="KER37" s="251"/>
      <c r="KES37" s="251"/>
      <c r="KET37" s="251"/>
      <c r="KEU37" s="251"/>
      <c r="KEV37" s="251"/>
      <c r="KEW37" s="251"/>
      <c r="KEX37" s="251"/>
      <c r="KEY37" s="251"/>
      <c r="KEZ37" s="251"/>
      <c r="KFA37" s="251"/>
      <c r="KFB37" s="251"/>
      <c r="KFC37" s="251"/>
      <c r="KFD37" s="251"/>
      <c r="KFE37" s="251"/>
      <c r="KFF37" s="251"/>
      <c r="KFG37" s="251"/>
      <c r="KFH37" s="251"/>
      <c r="KFI37" s="251"/>
      <c r="KFJ37" s="251"/>
      <c r="KFK37" s="251"/>
      <c r="KFL37" s="251"/>
      <c r="KFM37" s="251"/>
      <c r="KFN37" s="251"/>
      <c r="KFO37" s="251"/>
      <c r="KFP37" s="251"/>
      <c r="KFQ37" s="251"/>
      <c r="KFR37" s="251"/>
      <c r="KFS37" s="251"/>
      <c r="KFT37" s="251"/>
      <c r="KFU37" s="251"/>
      <c r="KFV37" s="251"/>
      <c r="KFW37" s="251"/>
      <c r="KFX37" s="251"/>
      <c r="KFY37" s="251"/>
      <c r="KFZ37" s="251"/>
      <c r="KGA37" s="251"/>
      <c r="KGB37" s="251"/>
      <c r="KGC37" s="251"/>
      <c r="KGD37" s="251"/>
      <c r="KGE37" s="251"/>
      <c r="KGF37" s="251"/>
      <c r="KGG37" s="251"/>
      <c r="KGH37" s="251"/>
      <c r="KGI37" s="251"/>
      <c r="KGJ37" s="251"/>
      <c r="KGK37" s="251"/>
      <c r="KGL37" s="251"/>
      <c r="KGM37" s="251"/>
      <c r="KGN37" s="251"/>
      <c r="KGO37" s="251"/>
      <c r="KGP37" s="251"/>
      <c r="KGQ37" s="251"/>
      <c r="KGR37" s="251"/>
      <c r="KGS37" s="251"/>
      <c r="KGT37" s="251"/>
      <c r="KGU37" s="251"/>
      <c r="KGV37" s="251"/>
      <c r="KGW37" s="251"/>
      <c r="KGX37" s="251"/>
      <c r="KGY37" s="251"/>
      <c r="KGZ37" s="251"/>
      <c r="KHA37" s="251"/>
      <c r="KHB37" s="251"/>
      <c r="KHC37" s="251"/>
      <c r="KHD37" s="251"/>
      <c r="KHE37" s="251"/>
      <c r="KHF37" s="251"/>
      <c r="KHG37" s="251"/>
      <c r="KHH37" s="251"/>
      <c r="KHI37" s="251"/>
      <c r="KHJ37" s="251"/>
      <c r="KHK37" s="251"/>
      <c r="KHL37" s="251"/>
      <c r="KHM37" s="251"/>
      <c r="KHN37" s="251"/>
      <c r="KHO37" s="251"/>
      <c r="KHP37" s="251"/>
      <c r="KHQ37" s="251"/>
      <c r="KHR37" s="251"/>
      <c r="KHS37" s="251"/>
      <c r="KHT37" s="251"/>
      <c r="KHU37" s="251"/>
      <c r="KHV37" s="251"/>
      <c r="KHW37" s="251"/>
      <c r="KHX37" s="251"/>
      <c r="KHY37" s="251"/>
      <c r="KHZ37" s="251"/>
      <c r="KIA37" s="251"/>
      <c r="KIB37" s="251"/>
      <c r="KIC37" s="251"/>
      <c r="KID37" s="251"/>
      <c r="KIE37" s="251"/>
      <c r="KIF37" s="251"/>
      <c r="KIG37" s="251"/>
      <c r="KIH37" s="251"/>
      <c r="KII37" s="251"/>
      <c r="KIJ37" s="251"/>
      <c r="KIK37" s="251"/>
      <c r="KIL37" s="251"/>
      <c r="KIM37" s="251"/>
      <c r="KIN37" s="251"/>
      <c r="KIO37" s="251"/>
      <c r="KIP37" s="251"/>
      <c r="KIQ37" s="251"/>
      <c r="KIR37" s="251"/>
      <c r="KIS37" s="251"/>
      <c r="KIT37" s="251"/>
      <c r="KIU37" s="251"/>
      <c r="KIV37" s="251"/>
      <c r="KIW37" s="251"/>
      <c r="KIX37" s="251"/>
      <c r="KIY37" s="251"/>
      <c r="KIZ37" s="251"/>
      <c r="KJA37" s="251"/>
      <c r="KJB37" s="251"/>
      <c r="KJC37" s="251"/>
      <c r="KJD37" s="251"/>
      <c r="KJE37" s="251"/>
      <c r="KJF37" s="251"/>
      <c r="KJG37" s="251"/>
      <c r="KJH37" s="251"/>
      <c r="KJI37" s="251"/>
      <c r="KJJ37" s="251"/>
      <c r="KJK37" s="251"/>
      <c r="KJL37" s="251"/>
      <c r="KJM37" s="251"/>
      <c r="KJN37" s="251"/>
      <c r="KJO37" s="251"/>
      <c r="KJP37" s="251"/>
      <c r="KJQ37" s="251"/>
      <c r="KJR37" s="251"/>
      <c r="KJS37" s="251"/>
      <c r="KJT37" s="251"/>
      <c r="KJU37" s="251"/>
      <c r="KJV37" s="251"/>
      <c r="KJW37" s="251"/>
      <c r="KJX37" s="251"/>
      <c r="KJY37" s="251"/>
      <c r="KJZ37" s="251"/>
      <c r="KKA37" s="251"/>
      <c r="KKB37" s="251"/>
      <c r="KKC37" s="251"/>
      <c r="KKD37" s="251"/>
      <c r="KKE37" s="251"/>
      <c r="KKF37" s="251"/>
      <c r="KKG37" s="251"/>
      <c r="KKH37" s="251"/>
      <c r="KKI37" s="251"/>
      <c r="KKJ37" s="251"/>
      <c r="KKK37" s="251"/>
      <c r="KKL37" s="251"/>
      <c r="KKM37" s="251"/>
      <c r="KKN37" s="251"/>
      <c r="KKO37" s="251"/>
      <c r="KKP37" s="251"/>
      <c r="KKQ37" s="251"/>
      <c r="KKR37" s="251"/>
      <c r="KKS37" s="251"/>
      <c r="KKT37" s="251"/>
      <c r="KKU37" s="251"/>
      <c r="KKV37" s="251"/>
      <c r="KKW37" s="251"/>
      <c r="KKX37" s="251"/>
      <c r="KKY37" s="251"/>
      <c r="KKZ37" s="251"/>
      <c r="KLA37" s="251"/>
      <c r="KLB37" s="251"/>
      <c r="KLC37" s="251"/>
      <c r="KLD37" s="251"/>
      <c r="KLE37" s="251"/>
      <c r="KLF37" s="251"/>
      <c r="KLG37" s="251"/>
      <c r="KLH37" s="251"/>
      <c r="KLI37" s="251"/>
      <c r="KLJ37" s="251"/>
      <c r="KLK37" s="251"/>
      <c r="KLL37" s="251"/>
      <c r="KLM37" s="251"/>
      <c r="KLN37" s="251"/>
      <c r="KLO37" s="251"/>
      <c r="KLP37" s="251"/>
      <c r="KLQ37" s="251"/>
      <c r="KLR37" s="251"/>
      <c r="KLS37" s="251"/>
      <c r="KLT37" s="251"/>
      <c r="KLU37" s="251"/>
      <c r="KLV37" s="251"/>
      <c r="KLW37" s="251"/>
      <c r="KLX37" s="251"/>
      <c r="KLY37" s="251"/>
      <c r="KLZ37" s="251"/>
      <c r="KMA37" s="251"/>
      <c r="KMB37" s="251"/>
      <c r="KMC37" s="251"/>
      <c r="KMD37" s="251"/>
      <c r="KME37" s="251"/>
      <c r="KMF37" s="251"/>
      <c r="KMG37" s="251"/>
      <c r="KMH37" s="251"/>
      <c r="KMI37" s="251"/>
      <c r="KMJ37" s="251"/>
      <c r="KMK37" s="251"/>
      <c r="KML37" s="251"/>
      <c r="KMM37" s="251"/>
      <c r="KMN37" s="251"/>
      <c r="KMO37" s="251"/>
      <c r="KMP37" s="251"/>
      <c r="KMQ37" s="251"/>
      <c r="KMR37" s="251"/>
      <c r="KMS37" s="251"/>
      <c r="KMT37" s="251"/>
      <c r="KMU37" s="251"/>
      <c r="KMV37" s="251"/>
      <c r="KMW37" s="251"/>
      <c r="KMX37" s="251"/>
      <c r="KMY37" s="251"/>
      <c r="KMZ37" s="251"/>
      <c r="KNA37" s="251"/>
      <c r="KNB37" s="251"/>
      <c r="KNC37" s="251"/>
      <c r="KND37" s="251"/>
      <c r="KNE37" s="251"/>
      <c r="KNF37" s="251"/>
      <c r="KNG37" s="251"/>
      <c r="KNH37" s="251"/>
      <c r="KNI37" s="251"/>
      <c r="KNJ37" s="251"/>
      <c r="KNK37" s="251"/>
      <c r="KNL37" s="251"/>
      <c r="KNM37" s="251"/>
      <c r="KNN37" s="251"/>
      <c r="KNO37" s="251"/>
      <c r="KNP37" s="251"/>
      <c r="KNQ37" s="251"/>
      <c r="KNR37" s="251"/>
      <c r="KNS37" s="251"/>
      <c r="KNT37" s="251"/>
      <c r="KNU37" s="251"/>
      <c r="KNV37" s="251"/>
      <c r="KNW37" s="251"/>
      <c r="KNX37" s="251"/>
      <c r="KNY37" s="251"/>
      <c r="KNZ37" s="251"/>
      <c r="KOA37" s="251"/>
      <c r="KOB37" s="251"/>
      <c r="KOC37" s="251"/>
      <c r="KOD37" s="251"/>
      <c r="KOE37" s="251"/>
      <c r="KOF37" s="251"/>
      <c r="KOG37" s="251"/>
      <c r="KOH37" s="251"/>
      <c r="KOI37" s="251"/>
      <c r="KOJ37" s="251"/>
      <c r="KOK37" s="251"/>
      <c r="KOL37" s="251"/>
      <c r="KOM37" s="251"/>
      <c r="KON37" s="251"/>
      <c r="KOO37" s="251"/>
      <c r="KOP37" s="251"/>
      <c r="KOQ37" s="251"/>
      <c r="KOR37" s="251"/>
      <c r="KOS37" s="251"/>
      <c r="KOT37" s="251"/>
      <c r="KOU37" s="251"/>
      <c r="KOV37" s="251"/>
      <c r="KOW37" s="251"/>
      <c r="KOX37" s="251"/>
      <c r="KOY37" s="251"/>
      <c r="KOZ37" s="251"/>
      <c r="KPA37" s="251"/>
      <c r="KPB37" s="251"/>
      <c r="KPC37" s="251"/>
      <c r="KPD37" s="251"/>
      <c r="KPE37" s="251"/>
      <c r="KPF37" s="251"/>
      <c r="KPG37" s="251"/>
      <c r="KPH37" s="251"/>
      <c r="KPI37" s="251"/>
      <c r="KPJ37" s="251"/>
      <c r="KPK37" s="251"/>
      <c r="KPL37" s="251"/>
      <c r="KPM37" s="251"/>
      <c r="KPN37" s="251"/>
      <c r="KPO37" s="251"/>
      <c r="KPP37" s="251"/>
      <c r="KPQ37" s="251"/>
      <c r="KPR37" s="251"/>
      <c r="KPS37" s="251"/>
      <c r="KPT37" s="251"/>
      <c r="KPU37" s="251"/>
      <c r="KPV37" s="251"/>
      <c r="KPW37" s="251"/>
      <c r="KPX37" s="251"/>
      <c r="KPY37" s="251"/>
      <c r="KPZ37" s="251"/>
      <c r="KQA37" s="251"/>
      <c r="KQB37" s="251"/>
      <c r="KQC37" s="251"/>
      <c r="KQD37" s="251"/>
      <c r="KQE37" s="251"/>
      <c r="KQF37" s="251"/>
      <c r="KQG37" s="251"/>
      <c r="KQH37" s="251"/>
      <c r="KQI37" s="251"/>
      <c r="KQJ37" s="251"/>
      <c r="KQK37" s="251"/>
      <c r="KQL37" s="251"/>
      <c r="KQM37" s="251"/>
      <c r="KQN37" s="251"/>
      <c r="KQO37" s="251"/>
      <c r="KQP37" s="251"/>
      <c r="KQQ37" s="251"/>
      <c r="KQR37" s="251"/>
      <c r="KQS37" s="251"/>
      <c r="KQT37" s="251"/>
      <c r="KQU37" s="251"/>
      <c r="KQV37" s="251"/>
      <c r="KQW37" s="251"/>
      <c r="KQX37" s="251"/>
      <c r="KQY37" s="251"/>
      <c r="KQZ37" s="251"/>
      <c r="KRA37" s="251"/>
      <c r="KRB37" s="251"/>
      <c r="KRC37" s="251"/>
      <c r="KRD37" s="251"/>
      <c r="KRE37" s="251"/>
      <c r="KRF37" s="251"/>
      <c r="KRG37" s="251"/>
      <c r="KRH37" s="251"/>
      <c r="KRI37" s="251"/>
      <c r="KRJ37" s="251"/>
      <c r="KRK37" s="251"/>
      <c r="KRL37" s="251"/>
      <c r="KRM37" s="251"/>
      <c r="KRN37" s="251"/>
      <c r="KRO37" s="251"/>
      <c r="KRP37" s="251"/>
      <c r="KRQ37" s="251"/>
      <c r="KRR37" s="251"/>
      <c r="KRS37" s="251"/>
      <c r="KRT37" s="251"/>
      <c r="KRU37" s="251"/>
      <c r="KRV37" s="251"/>
      <c r="KRW37" s="251"/>
      <c r="KRX37" s="251"/>
      <c r="KRY37" s="251"/>
      <c r="KRZ37" s="251"/>
      <c r="KSA37" s="251"/>
      <c r="KSB37" s="251"/>
      <c r="KSC37" s="251"/>
      <c r="KSD37" s="251"/>
      <c r="KSE37" s="251"/>
      <c r="KSF37" s="251"/>
      <c r="KSG37" s="251"/>
      <c r="KSH37" s="251"/>
      <c r="KSI37" s="251"/>
      <c r="KSJ37" s="251"/>
      <c r="KSK37" s="251"/>
      <c r="KSL37" s="251"/>
      <c r="KSM37" s="251"/>
      <c r="KSN37" s="251"/>
      <c r="KSO37" s="251"/>
      <c r="KSP37" s="251"/>
      <c r="KSQ37" s="251"/>
      <c r="KSR37" s="251"/>
      <c r="KSS37" s="251"/>
      <c r="KST37" s="251"/>
      <c r="KSU37" s="251"/>
      <c r="KSV37" s="251"/>
      <c r="KSW37" s="251"/>
      <c r="KSX37" s="251"/>
      <c r="KSY37" s="251"/>
      <c r="KSZ37" s="251"/>
      <c r="KTA37" s="251"/>
      <c r="KTB37" s="251"/>
      <c r="KTC37" s="251"/>
      <c r="KTD37" s="251"/>
      <c r="KTE37" s="251"/>
      <c r="KTF37" s="251"/>
      <c r="KTG37" s="251"/>
      <c r="KTH37" s="251"/>
      <c r="KTI37" s="251"/>
      <c r="KTJ37" s="251"/>
      <c r="KTK37" s="251"/>
      <c r="KTL37" s="251"/>
      <c r="KTM37" s="251"/>
      <c r="KTN37" s="251"/>
      <c r="KTO37" s="251"/>
      <c r="KTP37" s="251"/>
      <c r="KTQ37" s="251"/>
      <c r="KTR37" s="251"/>
      <c r="KTS37" s="251"/>
      <c r="KTT37" s="251"/>
      <c r="KTU37" s="251"/>
      <c r="KTV37" s="251"/>
      <c r="KTW37" s="251"/>
      <c r="KTX37" s="251"/>
      <c r="KTY37" s="251"/>
      <c r="KTZ37" s="251"/>
      <c r="KUA37" s="251"/>
      <c r="KUB37" s="251"/>
      <c r="KUC37" s="251"/>
      <c r="KUD37" s="251"/>
      <c r="KUE37" s="251"/>
      <c r="KUF37" s="251"/>
      <c r="KUG37" s="251"/>
      <c r="KUH37" s="251"/>
      <c r="KUI37" s="251"/>
      <c r="KUJ37" s="251"/>
      <c r="KUK37" s="251"/>
      <c r="KUL37" s="251"/>
      <c r="KUM37" s="251"/>
      <c r="KUN37" s="251"/>
      <c r="KUO37" s="251"/>
      <c r="KUP37" s="251"/>
      <c r="KUQ37" s="251"/>
      <c r="KUR37" s="251"/>
      <c r="KUS37" s="251"/>
      <c r="KUT37" s="251"/>
      <c r="KUU37" s="251"/>
      <c r="KUV37" s="251"/>
      <c r="KUW37" s="251"/>
      <c r="KUX37" s="251"/>
      <c r="KUY37" s="251"/>
      <c r="KUZ37" s="251"/>
      <c r="KVA37" s="251"/>
      <c r="KVB37" s="251"/>
      <c r="KVC37" s="251"/>
      <c r="KVD37" s="251"/>
      <c r="KVE37" s="251"/>
      <c r="KVF37" s="251"/>
      <c r="KVG37" s="251"/>
      <c r="KVH37" s="251"/>
      <c r="KVI37" s="251"/>
      <c r="KVJ37" s="251"/>
      <c r="KVK37" s="251"/>
      <c r="KVL37" s="251"/>
      <c r="KVM37" s="251"/>
      <c r="KVN37" s="251"/>
      <c r="KVO37" s="251"/>
      <c r="KVP37" s="251"/>
      <c r="KVQ37" s="251"/>
      <c r="KVR37" s="251"/>
      <c r="KVS37" s="251"/>
      <c r="KVT37" s="251"/>
      <c r="KVU37" s="251"/>
      <c r="KVV37" s="251"/>
      <c r="KVW37" s="251"/>
      <c r="KVX37" s="251"/>
      <c r="KVY37" s="251"/>
      <c r="KVZ37" s="251"/>
      <c r="KWA37" s="251"/>
      <c r="KWB37" s="251"/>
      <c r="KWC37" s="251"/>
      <c r="KWD37" s="251"/>
      <c r="KWE37" s="251"/>
      <c r="KWF37" s="251"/>
      <c r="KWG37" s="251"/>
      <c r="KWH37" s="251"/>
      <c r="KWI37" s="251"/>
      <c r="KWJ37" s="251"/>
      <c r="KWK37" s="251"/>
      <c r="KWL37" s="251"/>
      <c r="KWM37" s="251"/>
      <c r="KWN37" s="251"/>
      <c r="KWO37" s="251"/>
      <c r="KWP37" s="251"/>
      <c r="KWQ37" s="251"/>
      <c r="KWR37" s="251"/>
      <c r="KWS37" s="251"/>
      <c r="KWT37" s="251"/>
      <c r="KWU37" s="251"/>
      <c r="KWV37" s="251"/>
      <c r="KWW37" s="251"/>
      <c r="KWX37" s="251"/>
      <c r="KWY37" s="251"/>
      <c r="KWZ37" s="251"/>
      <c r="KXA37" s="251"/>
      <c r="KXB37" s="251"/>
      <c r="KXC37" s="251"/>
      <c r="KXD37" s="251"/>
      <c r="KXE37" s="251"/>
      <c r="KXF37" s="251"/>
      <c r="KXG37" s="251"/>
      <c r="KXH37" s="251"/>
      <c r="KXI37" s="251"/>
      <c r="KXJ37" s="251"/>
      <c r="KXK37" s="251"/>
      <c r="KXL37" s="251"/>
      <c r="KXM37" s="251"/>
      <c r="KXN37" s="251"/>
      <c r="KXO37" s="251"/>
      <c r="KXP37" s="251"/>
      <c r="KXQ37" s="251"/>
      <c r="KXR37" s="251"/>
      <c r="KXS37" s="251"/>
      <c r="KXT37" s="251"/>
      <c r="KXU37" s="251"/>
      <c r="KXV37" s="251"/>
      <c r="KXW37" s="251"/>
      <c r="KXX37" s="251"/>
      <c r="KXY37" s="251"/>
      <c r="KXZ37" s="251"/>
      <c r="KYA37" s="251"/>
      <c r="KYB37" s="251"/>
      <c r="KYC37" s="251"/>
      <c r="KYD37" s="251"/>
      <c r="KYE37" s="251"/>
      <c r="KYF37" s="251"/>
      <c r="KYG37" s="251"/>
      <c r="KYH37" s="251"/>
      <c r="KYI37" s="251"/>
      <c r="KYJ37" s="251"/>
      <c r="KYK37" s="251"/>
      <c r="KYL37" s="251"/>
      <c r="KYM37" s="251"/>
      <c r="KYN37" s="251"/>
      <c r="KYO37" s="251"/>
      <c r="KYP37" s="251"/>
      <c r="KYQ37" s="251"/>
      <c r="KYR37" s="251"/>
      <c r="KYS37" s="251"/>
      <c r="KYT37" s="251"/>
      <c r="KYU37" s="251"/>
      <c r="KYV37" s="251"/>
      <c r="KYW37" s="251"/>
      <c r="KYX37" s="251"/>
      <c r="KYY37" s="251"/>
      <c r="KYZ37" s="251"/>
      <c r="KZA37" s="251"/>
      <c r="KZB37" s="251"/>
      <c r="KZC37" s="251"/>
      <c r="KZD37" s="251"/>
      <c r="KZE37" s="251"/>
      <c r="KZF37" s="251"/>
      <c r="KZG37" s="251"/>
      <c r="KZH37" s="251"/>
      <c r="KZI37" s="251"/>
      <c r="KZJ37" s="251"/>
      <c r="KZK37" s="251"/>
      <c r="KZL37" s="251"/>
      <c r="KZM37" s="251"/>
      <c r="KZN37" s="251"/>
      <c r="KZO37" s="251"/>
      <c r="KZP37" s="251"/>
      <c r="KZQ37" s="251"/>
      <c r="KZR37" s="251"/>
      <c r="KZS37" s="251"/>
      <c r="KZT37" s="251"/>
      <c r="KZU37" s="251"/>
      <c r="KZV37" s="251"/>
      <c r="KZW37" s="251"/>
      <c r="KZX37" s="251"/>
      <c r="KZY37" s="251"/>
      <c r="KZZ37" s="251"/>
      <c r="LAA37" s="251"/>
      <c r="LAB37" s="251"/>
      <c r="LAC37" s="251"/>
      <c r="LAD37" s="251"/>
      <c r="LAE37" s="251"/>
      <c r="LAF37" s="251"/>
      <c r="LAG37" s="251"/>
      <c r="LAH37" s="251"/>
      <c r="LAI37" s="251"/>
      <c r="LAJ37" s="251"/>
      <c r="LAK37" s="251"/>
      <c r="LAL37" s="251"/>
      <c r="LAM37" s="251"/>
      <c r="LAN37" s="251"/>
      <c r="LAO37" s="251"/>
      <c r="LAP37" s="251"/>
      <c r="LAQ37" s="251"/>
      <c r="LAR37" s="251"/>
      <c r="LAS37" s="251"/>
      <c r="LAT37" s="251"/>
      <c r="LAU37" s="251"/>
      <c r="LAV37" s="251"/>
      <c r="LAW37" s="251"/>
      <c r="LAX37" s="251"/>
      <c r="LAY37" s="251"/>
      <c r="LAZ37" s="251"/>
      <c r="LBA37" s="251"/>
      <c r="LBB37" s="251"/>
      <c r="LBC37" s="251"/>
      <c r="LBD37" s="251"/>
      <c r="LBE37" s="251"/>
      <c r="LBF37" s="251"/>
      <c r="LBG37" s="251"/>
      <c r="LBH37" s="251"/>
      <c r="LBI37" s="251"/>
      <c r="LBJ37" s="251"/>
      <c r="LBK37" s="251"/>
      <c r="LBL37" s="251"/>
      <c r="LBM37" s="251"/>
      <c r="LBN37" s="251"/>
      <c r="LBO37" s="251"/>
      <c r="LBP37" s="251"/>
      <c r="LBQ37" s="251"/>
      <c r="LBR37" s="251"/>
      <c r="LBS37" s="251"/>
      <c r="LBT37" s="251"/>
      <c r="LBU37" s="251"/>
      <c r="LBV37" s="251"/>
      <c r="LBW37" s="251"/>
      <c r="LBX37" s="251"/>
      <c r="LBY37" s="251"/>
      <c r="LBZ37" s="251"/>
      <c r="LCA37" s="251"/>
      <c r="LCB37" s="251"/>
      <c r="LCC37" s="251"/>
      <c r="LCD37" s="251"/>
      <c r="LCE37" s="251"/>
      <c r="LCF37" s="251"/>
      <c r="LCG37" s="251"/>
      <c r="LCH37" s="251"/>
      <c r="LCI37" s="251"/>
      <c r="LCJ37" s="251"/>
      <c r="LCK37" s="251"/>
      <c r="LCL37" s="251"/>
      <c r="LCM37" s="251"/>
      <c r="LCN37" s="251"/>
      <c r="LCO37" s="251"/>
      <c r="LCP37" s="251"/>
      <c r="LCQ37" s="251"/>
      <c r="LCR37" s="251"/>
      <c r="LCS37" s="251"/>
      <c r="LCT37" s="251"/>
      <c r="LCU37" s="251"/>
      <c r="LCV37" s="251"/>
      <c r="LCW37" s="251"/>
      <c r="LCX37" s="251"/>
      <c r="LCY37" s="251"/>
      <c r="LCZ37" s="251"/>
      <c r="LDA37" s="251"/>
      <c r="LDB37" s="251"/>
      <c r="LDC37" s="251"/>
      <c r="LDD37" s="251"/>
      <c r="LDE37" s="251"/>
      <c r="LDF37" s="251"/>
      <c r="LDG37" s="251"/>
      <c r="LDH37" s="251"/>
      <c r="LDI37" s="251"/>
      <c r="LDJ37" s="251"/>
      <c r="LDK37" s="251"/>
      <c r="LDL37" s="251"/>
      <c r="LDM37" s="251"/>
      <c r="LDN37" s="251"/>
      <c r="LDO37" s="251"/>
      <c r="LDP37" s="251"/>
      <c r="LDQ37" s="251"/>
      <c r="LDR37" s="251"/>
      <c r="LDS37" s="251"/>
      <c r="LDT37" s="251"/>
      <c r="LDU37" s="251"/>
      <c r="LDV37" s="251"/>
      <c r="LDW37" s="251"/>
      <c r="LDX37" s="251"/>
      <c r="LDY37" s="251"/>
      <c r="LDZ37" s="251"/>
      <c r="LEA37" s="251"/>
      <c r="LEB37" s="251"/>
      <c r="LEC37" s="251"/>
      <c r="LED37" s="251"/>
      <c r="LEE37" s="251"/>
      <c r="LEF37" s="251"/>
      <c r="LEG37" s="251"/>
      <c r="LEH37" s="251"/>
      <c r="LEI37" s="251"/>
      <c r="LEJ37" s="251"/>
      <c r="LEK37" s="251"/>
      <c r="LEL37" s="251"/>
      <c r="LEM37" s="251"/>
      <c r="LEN37" s="251"/>
      <c r="LEO37" s="251"/>
      <c r="LEP37" s="251"/>
      <c r="LEQ37" s="251"/>
      <c r="LER37" s="251"/>
      <c r="LES37" s="251"/>
      <c r="LET37" s="251"/>
      <c r="LEU37" s="251"/>
      <c r="LEV37" s="251"/>
      <c r="LEW37" s="251"/>
      <c r="LEX37" s="251"/>
      <c r="LEY37" s="251"/>
      <c r="LEZ37" s="251"/>
      <c r="LFA37" s="251"/>
      <c r="LFB37" s="251"/>
      <c r="LFC37" s="251"/>
      <c r="LFD37" s="251"/>
      <c r="LFE37" s="251"/>
      <c r="LFF37" s="251"/>
      <c r="LFG37" s="251"/>
      <c r="LFH37" s="251"/>
      <c r="LFI37" s="251"/>
      <c r="LFJ37" s="251"/>
      <c r="LFK37" s="251"/>
      <c r="LFL37" s="251"/>
      <c r="LFM37" s="251"/>
      <c r="LFN37" s="251"/>
      <c r="LFO37" s="251"/>
      <c r="LFP37" s="251"/>
      <c r="LFQ37" s="251"/>
      <c r="LFR37" s="251"/>
      <c r="LFS37" s="251"/>
      <c r="LFT37" s="251"/>
      <c r="LFU37" s="251"/>
      <c r="LFV37" s="251"/>
      <c r="LFW37" s="251"/>
      <c r="LFX37" s="251"/>
      <c r="LFY37" s="251"/>
      <c r="LFZ37" s="251"/>
      <c r="LGA37" s="251"/>
      <c r="LGB37" s="251"/>
      <c r="LGC37" s="251"/>
      <c r="LGD37" s="251"/>
      <c r="LGE37" s="251"/>
      <c r="LGF37" s="251"/>
      <c r="LGG37" s="251"/>
      <c r="LGH37" s="251"/>
      <c r="LGI37" s="251"/>
      <c r="LGJ37" s="251"/>
      <c r="LGK37" s="251"/>
      <c r="LGL37" s="251"/>
      <c r="LGM37" s="251"/>
      <c r="LGN37" s="251"/>
      <c r="LGO37" s="251"/>
      <c r="LGP37" s="251"/>
      <c r="LGQ37" s="251"/>
      <c r="LGR37" s="251"/>
      <c r="LGS37" s="251"/>
      <c r="LGT37" s="251"/>
      <c r="LGU37" s="251"/>
      <c r="LGV37" s="251"/>
      <c r="LGW37" s="251"/>
      <c r="LGX37" s="251"/>
      <c r="LGY37" s="251"/>
      <c r="LGZ37" s="251"/>
      <c r="LHA37" s="251"/>
      <c r="LHB37" s="251"/>
      <c r="LHC37" s="251"/>
      <c r="LHD37" s="251"/>
      <c r="LHE37" s="251"/>
      <c r="LHF37" s="251"/>
      <c r="LHG37" s="251"/>
      <c r="LHH37" s="251"/>
      <c r="LHI37" s="251"/>
      <c r="LHJ37" s="251"/>
      <c r="LHK37" s="251"/>
      <c r="LHL37" s="251"/>
      <c r="LHM37" s="251"/>
      <c r="LHN37" s="251"/>
      <c r="LHO37" s="251"/>
      <c r="LHP37" s="251"/>
      <c r="LHQ37" s="251"/>
      <c r="LHR37" s="251"/>
      <c r="LHS37" s="251"/>
      <c r="LHT37" s="251"/>
      <c r="LHU37" s="251"/>
      <c r="LHV37" s="251"/>
      <c r="LHW37" s="251"/>
      <c r="LHX37" s="251"/>
      <c r="LHY37" s="251"/>
      <c r="LHZ37" s="251"/>
      <c r="LIA37" s="251"/>
      <c r="LIB37" s="251"/>
      <c r="LIC37" s="251"/>
      <c r="LID37" s="251"/>
      <c r="LIE37" s="251"/>
      <c r="LIF37" s="251"/>
      <c r="LIG37" s="251"/>
      <c r="LIH37" s="251"/>
      <c r="LII37" s="251"/>
      <c r="LIJ37" s="251"/>
      <c r="LIK37" s="251"/>
      <c r="LIL37" s="251"/>
      <c r="LIM37" s="251"/>
      <c r="LIN37" s="251"/>
      <c r="LIO37" s="251"/>
      <c r="LIP37" s="251"/>
      <c r="LIQ37" s="251"/>
      <c r="LIR37" s="251"/>
      <c r="LIS37" s="251"/>
      <c r="LIT37" s="251"/>
      <c r="LIU37" s="251"/>
      <c r="LIV37" s="251"/>
      <c r="LIW37" s="251"/>
      <c r="LIX37" s="251"/>
      <c r="LIY37" s="251"/>
      <c r="LIZ37" s="251"/>
      <c r="LJA37" s="251"/>
      <c r="LJB37" s="251"/>
      <c r="LJC37" s="251"/>
      <c r="LJD37" s="251"/>
      <c r="LJE37" s="251"/>
      <c r="LJF37" s="251"/>
      <c r="LJG37" s="251"/>
      <c r="LJH37" s="251"/>
      <c r="LJI37" s="251"/>
      <c r="LJJ37" s="251"/>
      <c r="LJK37" s="251"/>
      <c r="LJL37" s="251"/>
      <c r="LJM37" s="251"/>
      <c r="LJN37" s="251"/>
      <c r="LJO37" s="251"/>
      <c r="LJP37" s="251"/>
      <c r="LJQ37" s="251"/>
      <c r="LJR37" s="251"/>
      <c r="LJS37" s="251"/>
      <c r="LJT37" s="251"/>
      <c r="LJU37" s="251"/>
      <c r="LJV37" s="251"/>
      <c r="LJW37" s="251"/>
      <c r="LJX37" s="251"/>
      <c r="LJY37" s="251"/>
      <c r="LJZ37" s="251"/>
      <c r="LKA37" s="251"/>
      <c r="LKB37" s="251"/>
      <c r="LKC37" s="251"/>
      <c r="LKD37" s="251"/>
      <c r="LKE37" s="251"/>
      <c r="LKF37" s="251"/>
      <c r="LKG37" s="251"/>
      <c r="LKH37" s="251"/>
      <c r="LKI37" s="251"/>
      <c r="LKJ37" s="251"/>
      <c r="LKK37" s="251"/>
      <c r="LKL37" s="251"/>
      <c r="LKM37" s="251"/>
      <c r="LKN37" s="251"/>
      <c r="LKO37" s="251"/>
      <c r="LKP37" s="251"/>
      <c r="LKQ37" s="251"/>
      <c r="LKR37" s="251"/>
      <c r="LKS37" s="251"/>
      <c r="LKT37" s="251"/>
      <c r="LKU37" s="251"/>
      <c r="LKV37" s="251"/>
      <c r="LKW37" s="251"/>
      <c r="LKX37" s="251"/>
      <c r="LKY37" s="251"/>
      <c r="LKZ37" s="251"/>
      <c r="LLA37" s="251"/>
      <c r="LLB37" s="251"/>
      <c r="LLC37" s="251"/>
      <c r="LLD37" s="251"/>
      <c r="LLE37" s="251"/>
      <c r="LLF37" s="251"/>
      <c r="LLG37" s="251"/>
      <c r="LLH37" s="251"/>
      <c r="LLI37" s="251"/>
      <c r="LLJ37" s="251"/>
      <c r="LLK37" s="251"/>
      <c r="LLL37" s="251"/>
      <c r="LLM37" s="251"/>
      <c r="LLN37" s="251"/>
      <c r="LLO37" s="251"/>
      <c r="LLP37" s="251"/>
      <c r="LLQ37" s="251"/>
      <c r="LLR37" s="251"/>
      <c r="LLS37" s="251"/>
      <c r="LLT37" s="251"/>
      <c r="LLU37" s="251"/>
      <c r="LLV37" s="251"/>
      <c r="LLW37" s="251"/>
      <c r="LLX37" s="251"/>
      <c r="LLY37" s="251"/>
      <c r="LLZ37" s="251"/>
      <c r="LMA37" s="251"/>
      <c r="LMB37" s="251"/>
      <c r="LMC37" s="251"/>
      <c r="LMD37" s="251"/>
      <c r="LME37" s="251"/>
      <c r="LMF37" s="251"/>
      <c r="LMG37" s="251"/>
      <c r="LMH37" s="251"/>
      <c r="LMI37" s="251"/>
      <c r="LMJ37" s="251"/>
      <c r="LMK37" s="251"/>
      <c r="LML37" s="251"/>
      <c r="LMM37" s="251"/>
      <c r="LMN37" s="251"/>
      <c r="LMO37" s="251"/>
      <c r="LMP37" s="251"/>
      <c r="LMQ37" s="251"/>
      <c r="LMR37" s="251"/>
      <c r="LMS37" s="251"/>
      <c r="LMT37" s="251"/>
      <c r="LMU37" s="251"/>
      <c r="LMV37" s="251"/>
      <c r="LMW37" s="251"/>
      <c r="LMX37" s="251"/>
      <c r="LMY37" s="251"/>
      <c r="LMZ37" s="251"/>
      <c r="LNA37" s="251"/>
      <c r="LNB37" s="251"/>
      <c r="LNC37" s="251"/>
      <c r="LND37" s="251"/>
      <c r="LNE37" s="251"/>
      <c r="LNF37" s="251"/>
      <c r="LNG37" s="251"/>
      <c r="LNH37" s="251"/>
      <c r="LNI37" s="251"/>
      <c r="LNJ37" s="251"/>
      <c r="LNK37" s="251"/>
      <c r="LNL37" s="251"/>
      <c r="LNM37" s="251"/>
      <c r="LNN37" s="251"/>
      <c r="LNO37" s="251"/>
      <c r="LNP37" s="251"/>
      <c r="LNQ37" s="251"/>
      <c r="LNR37" s="251"/>
      <c r="LNS37" s="251"/>
      <c r="LNT37" s="251"/>
      <c r="LNU37" s="251"/>
      <c r="LNV37" s="251"/>
      <c r="LNW37" s="251"/>
      <c r="LNX37" s="251"/>
      <c r="LNY37" s="251"/>
      <c r="LNZ37" s="251"/>
      <c r="LOA37" s="251"/>
      <c r="LOB37" s="251"/>
      <c r="LOC37" s="251"/>
      <c r="LOD37" s="251"/>
      <c r="LOE37" s="251"/>
      <c r="LOF37" s="251"/>
      <c r="LOG37" s="251"/>
      <c r="LOH37" s="251"/>
      <c r="LOI37" s="251"/>
      <c r="LOJ37" s="251"/>
      <c r="LOK37" s="251"/>
      <c r="LOL37" s="251"/>
      <c r="LOM37" s="251"/>
      <c r="LON37" s="251"/>
      <c r="LOO37" s="251"/>
      <c r="LOP37" s="251"/>
      <c r="LOQ37" s="251"/>
      <c r="LOR37" s="251"/>
      <c r="LOS37" s="251"/>
      <c r="LOT37" s="251"/>
      <c r="LOU37" s="251"/>
      <c r="LOV37" s="251"/>
      <c r="LOW37" s="251"/>
      <c r="LOX37" s="251"/>
      <c r="LOY37" s="251"/>
      <c r="LOZ37" s="251"/>
      <c r="LPA37" s="251"/>
      <c r="LPB37" s="251"/>
      <c r="LPC37" s="251"/>
      <c r="LPD37" s="251"/>
      <c r="LPE37" s="251"/>
      <c r="LPF37" s="251"/>
      <c r="LPG37" s="251"/>
      <c r="LPH37" s="251"/>
      <c r="LPI37" s="251"/>
      <c r="LPJ37" s="251"/>
      <c r="LPK37" s="251"/>
      <c r="LPL37" s="251"/>
      <c r="LPM37" s="251"/>
      <c r="LPN37" s="251"/>
      <c r="LPO37" s="251"/>
      <c r="LPP37" s="251"/>
      <c r="LPQ37" s="251"/>
      <c r="LPR37" s="251"/>
      <c r="LPS37" s="251"/>
      <c r="LPT37" s="251"/>
      <c r="LPU37" s="251"/>
      <c r="LPV37" s="251"/>
      <c r="LPW37" s="251"/>
      <c r="LPX37" s="251"/>
      <c r="LPY37" s="251"/>
      <c r="LPZ37" s="251"/>
      <c r="LQA37" s="251"/>
      <c r="LQB37" s="251"/>
      <c r="LQC37" s="251"/>
      <c r="LQD37" s="251"/>
      <c r="LQE37" s="251"/>
      <c r="LQF37" s="251"/>
      <c r="LQG37" s="251"/>
      <c r="LQH37" s="251"/>
      <c r="LQI37" s="251"/>
      <c r="LQJ37" s="251"/>
      <c r="LQK37" s="251"/>
      <c r="LQL37" s="251"/>
      <c r="LQM37" s="251"/>
      <c r="LQN37" s="251"/>
      <c r="LQO37" s="251"/>
      <c r="LQP37" s="251"/>
      <c r="LQQ37" s="251"/>
      <c r="LQR37" s="251"/>
      <c r="LQS37" s="251"/>
      <c r="LQT37" s="251"/>
      <c r="LQU37" s="251"/>
      <c r="LQV37" s="251"/>
      <c r="LQW37" s="251"/>
      <c r="LQX37" s="251"/>
      <c r="LQY37" s="251"/>
      <c r="LQZ37" s="251"/>
      <c r="LRA37" s="251"/>
      <c r="LRB37" s="251"/>
      <c r="LRC37" s="251"/>
      <c r="LRD37" s="251"/>
      <c r="LRE37" s="251"/>
      <c r="LRF37" s="251"/>
      <c r="LRG37" s="251"/>
      <c r="LRH37" s="251"/>
      <c r="LRI37" s="251"/>
      <c r="LRJ37" s="251"/>
      <c r="LRK37" s="251"/>
      <c r="LRL37" s="251"/>
      <c r="LRM37" s="251"/>
      <c r="LRN37" s="251"/>
      <c r="LRO37" s="251"/>
      <c r="LRP37" s="251"/>
      <c r="LRQ37" s="251"/>
      <c r="LRR37" s="251"/>
      <c r="LRS37" s="251"/>
      <c r="LRT37" s="251"/>
      <c r="LRU37" s="251"/>
      <c r="LRV37" s="251"/>
      <c r="LRW37" s="251"/>
      <c r="LRX37" s="251"/>
      <c r="LRY37" s="251"/>
      <c r="LRZ37" s="251"/>
      <c r="LSA37" s="251"/>
      <c r="LSB37" s="251"/>
      <c r="LSC37" s="251"/>
      <c r="LSD37" s="251"/>
      <c r="LSE37" s="251"/>
      <c r="LSF37" s="251"/>
      <c r="LSG37" s="251"/>
      <c r="LSH37" s="251"/>
      <c r="LSI37" s="251"/>
      <c r="LSJ37" s="251"/>
      <c r="LSK37" s="251"/>
      <c r="LSL37" s="251"/>
      <c r="LSM37" s="251"/>
      <c r="LSN37" s="251"/>
      <c r="LSO37" s="251"/>
      <c r="LSP37" s="251"/>
      <c r="LSQ37" s="251"/>
      <c r="LSR37" s="251"/>
      <c r="LSS37" s="251"/>
      <c r="LST37" s="251"/>
      <c r="LSU37" s="251"/>
      <c r="LSV37" s="251"/>
      <c r="LSW37" s="251"/>
      <c r="LSX37" s="251"/>
      <c r="LSY37" s="251"/>
      <c r="LSZ37" s="251"/>
      <c r="LTA37" s="251"/>
      <c r="LTB37" s="251"/>
      <c r="LTC37" s="251"/>
      <c r="LTD37" s="251"/>
      <c r="LTE37" s="251"/>
      <c r="LTF37" s="251"/>
      <c r="LTG37" s="251"/>
      <c r="LTH37" s="251"/>
      <c r="LTI37" s="251"/>
      <c r="LTJ37" s="251"/>
      <c r="LTK37" s="251"/>
      <c r="LTL37" s="251"/>
      <c r="LTM37" s="251"/>
      <c r="LTN37" s="251"/>
      <c r="LTO37" s="251"/>
      <c r="LTP37" s="251"/>
      <c r="LTQ37" s="251"/>
      <c r="LTR37" s="251"/>
      <c r="LTS37" s="251"/>
      <c r="LTT37" s="251"/>
      <c r="LTU37" s="251"/>
      <c r="LTV37" s="251"/>
      <c r="LTW37" s="251"/>
      <c r="LTX37" s="251"/>
      <c r="LTY37" s="251"/>
      <c r="LTZ37" s="251"/>
      <c r="LUA37" s="251"/>
      <c r="LUB37" s="251"/>
      <c r="LUC37" s="251"/>
      <c r="LUD37" s="251"/>
      <c r="LUE37" s="251"/>
      <c r="LUF37" s="251"/>
      <c r="LUG37" s="251"/>
      <c r="LUH37" s="251"/>
      <c r="LUI37" s="251"/>
      <c r="LUJ37" s="251"/>
      <c r="LUK37" s="251"/>
      <c r="LUL37" s="251"/>
      <c r="LUM37" s="251"/>
      <c r="LUN37" s="251"/>
      <c r="LUO37" s="251"/>
      <c r="LUP37" s="251"/>
      <c r="LUQ37" s="251"/>
      <c r="LUR37" s="251"/>
      <c r="LUS37" s="251"/>
      <c r="LUT37" s="251"/>
      <c r="LUU37" s="251"/>
      <c r="LUV37" s="251"/>
      <c r="LUW37" s="251"/>
      <c r="LUX37" s="251"/>
      <c r="LUY37" s="251"/>
      <c r="LUZ37" s="251"/>
      <c r="LVA37" s="251"/>
      <c r="LVB37" s="251"/>
      <c r="LVC37" s="251"/>
      <c r="LVD37" s="251"/>
      <c r="LVE37" s="251"/>
      <c r="LVF37" s="251"/>
      <c r="LVG37" s="251"/>
      <c r="LVH37" s="251"/>
      <c r="LVI37" s="251"/>
      <c r="LVJ37" s="251"/>
      <c r="LVK37" s="251"/>
      <c r="LVL37" s="251"/>
      <c r="LVM37" s="251"/>
      <c r="LVN37" s="251"/>
      <c r="LVO37" s="251"/>
      <c r="LVP37" s="251"/>
      <c r="LVQ37" s="251"/>
      <c r="LVR37" s="251"/>
      <c r="LVS37" s="251"/>
      <c r="LVT37" s="251"/>
      <c r="LVU37" s="251"/>
      <c r="LVV37" s="251"/>
      <c r="LVW37" s="251"/>
      <c r="LVX37" s="251"/>
      <c r="LVY37" s="251"/>
      <c r="LVZ37" s="251"/>
      <c r="LWA37" s="251"/>
      <c r="LWB37" s="251"/>
      <c r="LWC37" s="251"/>
      <c r="LWD37" s="251"/>
      <c r="LWE37" s="251"/>
      <c r="LWF37" s="251"/>
      <c r="LWG37" s="251"/>
      <c r="LWH37" s="251"/>
      <c r="LWI37" s="251"/>
      <c r="LWJ37" s="251"/>
      <c r="LWK37" s="251"/>
      <c r="LWL37" s="251"/>
      <c r="LWM37" s="251"/>
      <c r="LWN37" s="251"/>
      <c r="LWO37" s="251"/>
      <c r="LWP37" s="251"/>
      <c r="LWQ37" s="251"/>
      <c r="LWR37" s="251"/>
      <c r="LWS37" s="251"/>
      <c r="LWT37" s="251"/>
      <c r="LWU37" s="251"/>
      <c r="LWV37" s="251"/>
      <c r="LWW37" s="251"/>
      <c r="LWX37" s="251"/>
      <c r="LWY37" s="251"/>
      <c r="LWZ37" s="251"/>
      <c r="LXA37" s="251"/>
      <c r="LXB37" s="251"/>
      <c r="LXC37" s="251"/>
      <c r="LXD37" s="251"/>
      <c r="LXE37" s="251"/>
      <c r="LXF37" s="251"/>
      <c r="LXG37" s="251"/>
      <c r="LXH37" s="251"/>
      <c r="LXI37" s="251"/>
      <c r="LXJ37" s="251"/>
      <c r="LXK37" s="251"/>
      <c r="LXL37" s="251"/>
      <c r="LXM37" s="251"/>
      <c r="LXN37" s="251"/>
      <c r="LXO37" s="251"/>
      <c r="LXP37" s="251"/>
      <c r="LXQ37" s="251"/>
      <c r="LXR37" s="251"/>
      <c r="LXS37" s="251"/>
      <c r="LXT37" s="251"/>
      <c r="LXU37" s="251"/>
      <c r="LXV37" s="251"/>
      <c r="LXW37" s="251"/>
      <c r="LXX37" s="251"/>
      <c r="LXY37" s="251"/>
      <c r="LXZ37" s="251"/>
      <c r="LYA37" s="251"/>
      <c r="LYB37" s="251"/>
      <c r="LYC37" s="251"/>
      <c r="LYD37" s="251"/>
      <c r="LYE37" s="251"/>
      <c r="LYF37" s="251"/>
      <c r="LYG37" s="251"/>
      <c r="LYH37" s="251"/>
      <c r="LYI37" s="251"/>
      <c r="LYJ37" s="251"/>
      <c r="LYK37" s="251"/>
      <c r="LYL37" s="251"/>
      <c r="LYM37" s="251"/>
      <c r="LYN37" s="251"/>
      <c r="LYO37" s="251"/>
      <c r="LYP37" s="251"/>
      <c r="LYQ37" s="251"/>
      <c r="LYR37" s="251"/>
      <c r="LYS37" s="251"/>
      <c r="LYT37" s="251"/>
      <c r="LYU37" s="251"/>
      <c r="LYV37" s="251"/>
      <c r="LYW37" s="251"/>
      <c r="LYX37" s="251"/>
      <c r="LYY37" s="251"/>
      <c r="LYZ37" s="251"/>
      <c r="LZA37" s="251"/>
      <c r="LZB37" s="251"/>
      <c r="LZC37" s="251"/>
      <c r="LZD37" s="251"/>
      <c r="LZE37" s="251"/>
      <c r="LZF37" s="251"/>
      <c r="LZG37" s="251"/>
      <c r="LZH37" s="251"/>
      <c r="LZI37" s="251"/>
      <c r="LZJ37" s="251"/>
      <c r="LZK37" s="251"/>
      <c r="LZL37" s="251"/>
      <c r="LZM37" s="251"/>
      <c r="LZN37" s="251"/>
      <c r="LZO37" s="251"/>
      <c r="LZP37" s="251"/>
      <c r="LZQ37" s="251"/>
      <c r="LZR37" s="251"/>
      <c r="LZS37" s="251"/>
      <c r="LZT37" s="251"/>
      <c r="LZU37" s="251"/>
      <c r="LZV37" s="251"/>
      <c r="LZW37" s="251"/>
      <c r="LZX37" s="251"/>
      <c r="LZY37" s="251"/>
      <c r="LZZ37" s="251"/>
      <c r="MAA37" s="251"/>
      <c r="MAB37" s="251"/>
      <c r="MAC37" s="251"/>
      <c r="MAD37" s="251"/>
      <c r="MAE37" s="251"/>
      <c r="MAF37" s="251"/>
      <c r="MAG37" s="251"/>
      <c r="MAH37" s="251"/>
      <c r="MAI37" s="251"/>
      <c r="MAJ37" s="251"/>
      <c r="MAK37" s="251"/>
      <c r="MAL37" s="251"/>
      <c r="MAM37" s="251"/>
      <c r="MAN37" s="251"/>
      <c r="MAO37" s="251"/>
      <c r="MAP37" s="251"/>
      <c r="MAQ37" s="251"/>
      <c r="MAR37" s="251"/>
      <c r="MAS37" s="251"/>
      <c r="MAT37" s="251"/>
      <c r="MAU37" s="251"/>
      <c r="MAV37" s="251"/>
      <c r="MAW37" s="251"/>
      <c r="MAX37" s="251"/>
      <c r="MAY37" s="251"/>
      <c r="MAZ37" s="251"/>
      <c r="MBA37" s="251"/>
      <c r="MBB37" s="251"/>
      <c r="MBC37" s="251"/>
      <c r="MBD37" s="251"/>
      <c r="MBE37" s="251"/>
      <c r="MBF37" s="251"/>
      <c r="MBG37" s="251"/>
      <c r="MBH37" s="251"/>
      <c r="MBI37" s="251"/>
      <c r="MBJ37" s="251"/>
      <c r="MBK37" s="251"/>
      <c r="MBL37" s="251"/>
      <c r="MBM37" s="251"/>
      <c r="MBN37" s="251"/>
      <c r="MBO37" s="251"/>
      <c r="MBP37" s="251"/>
      <c r="MBQ37" s="251"/>
      <c r="MBR37" s="251"/>
      <c r="MBS37" s="251"/>
      <c r="MBT37" s="251"/>
      <c r="MBU37" s="251"/>
      <c r="MBV37" s="251"/>
      <c r="MBW37" s="251"/>
      <c r="MBX37" s="251"/>
      <c r="MBY37" s="251"/>
      <c r="MBZ37" s="251"/>
      <c r="MCA37" s="251"/>
      <c r="MCB37" s="251"/>
      <c r="MCC37" s="251"/>
      <c r="MCD37" s="251"/>
      <c r="MCE37" s="251"/>
      <c r="MCF37" s="251"/>
      <c r="MCG37" s="251"/>
      <c r="MCH37" s="251"/>
      <c r="MCI37" s="251"/>
      <c r="MCJ37" s="251"/>
      <c r="MCK37" s="251"/>
      <c r="MCL37" s="251"/>
      <c r="MCM37" s="251"/>
      <c r="MCN37" s="251"/>
      <c r="MCO37" s="251"/>
      <c r="MCP37" s="251"/>
      <c r="MCQ37" s="251"/>
      <c r="MCR37" s="251"/>
      <c r="MCS37" s="251"/>
      <c r="MCT37" s="251"/>
      <c r="MCU37" s="251"/>
      <c r="MCV37" s="251"/>
      <c r="MCW37" s="251"/>
      <c r="MCX37" s="251"/>
      <c r="MCY37" s="251"/>
      <c r="MCZ37" s="251"/>
      <c r="MDA37" s="251"/>
      <c r="MDB37" s="251"/>
      <c r="MDC37" s="251"/>
      <c r="MDD37" s="251"/>
      <c r="MDE37" s="251"/>
      <c r="MDF37" s="251"/>
      <c r="MDG37" s="251"/>
      <c r="MDH37" s="251"/>
      <c r="MDI37" s="251"/>
      <c r="MDJ37" s="251"/>
      <c r="MDK37" s="251"/>
      <c r="MDL37" s="251"/>
      <c r="MDM37" s="251"/>
      <c r="MDN37" s="251"/>
      <c r="MDO37" s="251"/>
      <c r="MDP37" s="251"/>
      <c r="MDQ37" s="251"/>
      <c r="MDR37" s="251"/>
      <c r="MDS37" s="251"/>
      <c r="MDT37" s="251"/>
      <c r="MDU37" s="251"/>
      <c r="MDV37" s="251"/>
      <c r="MDW37" s="251"/>
      <c r="MDX37" s="251"/>
      <c r="MDY37" s="251"/>
      <c r="MDZ37" s="251"/>
      <c r="MEA37" s="251"/>
      <c r="MEB37" s="251"/>
      <c r="MEC37" s="251"/>
      <c r="MED37" s="251"/>
      <c r="MEE37" s="251"/>
      <c r="MEF37" s="251"/>
      <c r="MEG37" s="251"/>
      <c r="MEH37" s="251"/>
      <c r="MEI37" s="251"/>
      <c r="MEJ37" s="251"/>
      <c r="MEK37" s="251"/>
      <c r="MEL37" s="251"/>
      <c r="MEM37" s="251"/>
      <c r="MEN37" s="251"/>
      <c r="MEO37" s="251"/>
      <c r="MEP37" s="251"/>
      <c r="MEQ37" s="251"/>
      <c r="MER37" s="251"/>
      <c r="MES37" s="251"/>
      <c r="MET37" s="251"/>
      <c r="MEU37" s="251"/>
      <c r="MEV37" s="251"/>
      <c r="MEW37" s="251"/>
      <c r="MEX37" s="251"/>
      <c r="MEY37" s="251"/>
      <c r="MEZ37" s="251"/>
      <c r="MFA37" s="251"/>
      <c r="MFB37" s="251"/>
      <c r="MFC37" s="251"/>
      <c r="MFD37" s="251"/>
      <c r="MFE37" s="251"/>
      <c r="MFF37" s="251"/>
      <c r="MFG37" s="251"/>
      <c r="MFH37" s="251"/>
      <c r="MFI37" s="251"/>
      <c r="MFJ37" s="251"/>
      <c r="MFK37" s="251"/>
      <c r="MFL37" s="251"/>
      <c r="MFM37" s="251"/>
      <c r="MFN37" s="251"/>
      <c r="MFO37" s="251"/>
      <c r="MFP37" s="251"/>
      <c r="MFQ37" s="251"/>
      <c r="MFR37" s="251"/>
      <c r="MFS37" s="251"/>
      <c r="MFT37" s="251"/>
      <c r="MFU37" s="251"/>
      <c r="MFV37" s="251"/>
      <c r="MFW37" s="251"/>
      <c r="MFX37" s="251"/>
      <c r="MFY37" s="251"/>
      <c r="MFZ37" s="251"/>
      <c r="MGA37" s="251"/>
      <c r="MGB37" s="251"/>
      <c r="MGC37" s="251"/>
      <c r="MGD37" s="251"/>
      <c r="MGE37" s="251"/>
      <c r="MGF37" s="251"/>
      <c r="MGG37" s="251"/>
      <c r="MGH37" s="251"/>
      <c r="MGI37" s="251"/>
      <c r="MGJ37" s="251"/>
      <c r="MGK37" s="251"/>
      <c r="MGL37" s="251"/>
      <c r="MGM37" s="251"/>
      <c r="MGN37" s="251"/>
      <c r="MGO37" s="251"/>
      <c r="MGP37" s="251"/>
      <c r="MGQ37" s="251"/>
      <c r="MGR37" s="251"/>
      <c r="MGS37" s="251"/>
      <c r="MGT37" s="251"/>
      <c r="MGU37" s="251"/>
      <c r="MGV37" s="251"/>
      <c r="MGW37" s="251"/>
      <c r="MGX37" s="251"/>
      <c r="MGY37" s="251"/>
      <c r="MGZ37" s="251"/>
      <c r="MHA37" s="251"/>
      <c r="MHB37" s="251"/>
      <c r="MHC37" s="251"/>
      <c r="MHD37" s="251"/>
      <c r="MHE37" s="251"/>
      <c r="MHF37" s="251"/>
      <c r="MHG37" s="251"/>
      <c r="MHH37" s="251"/>
      <c r="MHI37" s="251"/>
      <c r="MHJ37" s="251"/>
      <c r="MHK37" s="251"/>
      <c r="MHL37" s="251"/>
      <c r="MHM37" s="251"/>
      <c r="MHN37" s="251"/>
      <c r="MHO37" s="251"/>
      <c r="MHP37" s="251"/>
      <c r="MHQ37" s="251"/>
      <c r="MHR37" s="251"/>
      <c r="MHS37" s="251"/>
      <c r="MHT37" s="251"/>
      <c r="MHU37" s="251"/>
      <c r="MHV37" s="251"/>
      <c r="MHW37" s="251"/>
      <c r="MHX37" s="251"/>
      <c r="MHY37" s="251"/>
      <c r="MHZ37" s="251"/>
      <c r="MIA37" s="251"/>
      <c r="MIB37" s="251"/>
      <c r="MIC37" s="251"/>
      <c r="MID37" s="251"/>
      <c r="MIE37" s="251"/>
      <c r="MIF37" s="251"/>
      <c r="MIG37" s="251"/>
      <c r="MIH37" s="251"/>
      <c r="MII37" s="251"/>
      <c r="MIJ37" s="251"/>
      <c r="MIK37" s="251"/>
      <c r="MIL37" s="251"/>
      <c r="MIM37" s="251"/>
      <c r="MIN37" s="251"/>
      <c r="MIO37" s="251"/>
      <c r="MIP37" s="251"/>
      <c r="MIQ37" s="251"/>
      <c r="MIR37" s="251"/>
      <c r="MIS37" s="251"/>
      <c r="MIT37" s="251"/>
      <c r="MIU37" s="251"/>
      <c r="MIV37" s="251"/>
      <c r="MIW37" s="251"/>
      <c r="MIX37" s="251"/>
      <c r="MIY37" s="251"/>
      <c r="MIZ37" s="251"/>
      <c r="MJA37" s="251"/>
      <c r="MJB37" s="251"/>
      <c r="MJC37" s="251"/>
      <c r="MJD37" s="251"/>
      <c r="MJE37" s="251"/>
      <c r="MJF37" s="251"/>
      <c r="MJG37" s="251"/>
      <c r="MJH37" s="251"/>
      <c r="MJI37" s="251"/>
      <c r="MJJ37" s="251"/>
      <c r="MJK37" s="251"/>
      <c r="MJL37" s="251"/>
      <c r="MJM37" s="251"/>
      <c r="MJN37" s="251"/>
      <c r="MJO37" s="251"/>
      <c r="MJP37" s="251"/>
      <c r="MJQ37" s="251"/>
      <c r="MJR37" s="251"/>
      <c r="MJS37" s="251"/>
      <c r="MJT37" s="251"/>
      <c r="MJU37" s="251"/>
      <c r="MJV37" s="251"/>
      <c r="MJW37" s="251"/>
      <c r="MJX37" s="251"/>
      <c r="MJY37" s="251"/>
      <c r="MJZ37" s="251"/>
      <c r="MKA37" s="251"/>
      <c r="MKB37" s="251"/>
      <c r="MKC37" s="251"/>
      <c r="MKD37" s="251"/>
      <c r="MKE37" s="251"/>
      <c r="MKF37" s="251"/>
      <c r="MKG37" s="251"/>
      <c r="MKH37" s="251"/>
      <c r="MKI37" s="251"/>
      <c r="MKJ37" s="251"/>
      <c r="MKK37" s="251"/>
      <c r="MKL37" s="251"/>
      <c r="MKM37" s="251"/>
      <c r="MKN37" s="251"/>
      <c r="MKO37" s="251"/>
      <c r="MKP37" s="251"/>
      <c r="MKQ37" s="251"/>
      <c r="MKR37" s="251"/>
      <c r="MKS37" s="251"/>
      <c r="MKT37" s="251"/>
      <c r="MKU37" s="251"/>
      <c r="MKV37" s="251"/>
      <c r="MKW37" s="251"/>
      <c r="MKX37" s="251"/>
      <c r="MKY37" s="251"/>
      <c r="MKZ37" s="251"/>
      <c r="MLA37" s="251"/>
      <c r="MLB37" s="251"/>
      <c r="MLC37" s="251"/>
      <c r="MLD37" s="251"/>
      <c r="MLE37" s="251"/>
      <c r="MLF37" s="251"/>
      <c r="MLG37" s="251"/>
      <c r="MLH37" s="251"/>
      <c r="MLI37" s="251"/>
      <c r="MLJ37" s="251"/>
      <c r="MLK37" s="251"/>
      <c r="MLL37" s="251"/>
      <c r="MLM37" s="251"/>
      <c r="MLN37" s="251"/>
      <c r="MLO37" s="251"/>
      <c r="MLP37" s="251"/>
      <c r="MLQ37" s="251"/>
      <c r="MLR37" s="251"/>
      <c r="MLS37" s="251"/>
      <c r="MLT37" s="251"/>
      <c r="MLU37" s="251"/>
      <c r="MLV37" s="251"/>
      <c r="MLW37" s="251"/>
      <c r="MLX37" s="251"/>
      <c r="MLY37" s="251"/>
      <c r="MLZ37" s="251"/>
      <c r="MMA37" s="251"/>
      <c r="MMB37" s="251"/>
      <c r="MMC37" s="251"/>
      <c r="MMD37" s="251"/>
      <c r="MME37" s="251"/>
      <c r="MMF37" s="251"/>
      <c r="MMG37" s="251"/>
      <c r="MMH37" s="251"/>
      <c r="MMI37" s="251"/>
      <c r="MMJ37" s="251"/>
      <c r="MMK37" s="251"/>
      <c r="MML37" s="251"/>
      <c r="MMM37" s="251"/>
      <c r="MMN37" s="251"/>
      <c r="MMO37" s="251"/>
      <c r="MMP37" s="251"/>
      <c r="MMQ37" s="251"/>
      <c r="MMR37" s="251"/>
      <c r="MMS37" s="251"/>
      <c r="MMT37" s="251"/>
      <c r="MMU37" s="251"/>
      <c r="MMV37" s="251"/>
      <c r="MMW37" s="251"/>
      <c r="MMX37" s="251"/>
      <c r="MMY37" s="251"/>
      <c r="MMZ37" s="251"/>
      <c r="MNA37" s="251"/>
      <c r="MNB37" s="251"/>
      <c r="MNC37" s="251"/>
      <c r="MND37" s="251"/>
      <c r="MNE37" s="251"/>
      <c r="MNF37" s="251"/>
      <c r="MNG37" s="251"/>
      <c r="MNH37" s="251"/>
      <c r="MNI37" s="251"/>
      <c r="MNJ37" s="251"/>
      <c r="MNK37" s="251"/>
      <c r="MNL37" s="251"/>
      <c r="MNM37" s="251"/>
      <c r="MNN37" s="251"/>
      <c r="MNO37" s="251"/>
      <c r="MNP37" s="251"/>
      <c r="MNQ37" s="251"/>
      <c r="MNR37" s="251"/>
      <c r="MNS37" s="251"/>
      <c r="MNT37" s="251"/>
      <c r="MNU37" s="251"/>
      <c r="MNV37" s="251"/>
      <c r="MNW37" s="251"/>
      <c r="MNX37" s="251"/>
      <c r="MNY37" s="251"/>
      <c r="MNZ37" s="251"/>
      <c r="MOA37" s="251"/>
      <c r="MOB37" s="251"/>
      <c r="MOC37" s="251"/>
      <c r="MOD37" s="251"/>
      <c r="MOE37" s="251"/>
      <c r="MOF37" s="251"/>
      <c r="MOG37" s="251"/>
      <c r="MOH37" s="251"/>
      <c r="MOI37" s="251"/>
      <c r="MOJ37" s="251"/>
      <c r="MOK37" s="251"/>
      <c r="MOL37" s="251"/>
      <c r="MOM37" s="251"/>
      <c r="MON37" s="251"/>
      <c r="MOO37" s="251"/>
      <c r="MOP37" s="251"/>
      <c r="MOQ37" s="251"/>
      <c r="MOR37" s="251"/>
      <c r="MOS37" s="251"/>
      <c r="MOT37" s="251"/>
      <c r="MOU37" s="251"/>
      <c r="MOV37" s="251"/>
      <c r="MOW37" s="251"/>
      <c r="MOX37" s="251"/>
      <c r="MOY37" s="251"/>
      <c r="MOZ37" s="251"/>
      <c r="MPA37" s="251"/>
      <c r="MPB37" s="251"/>
      <c r="MPC37" s="251"/>
      <c r="MPD37" s="251"/>
      <c r="MPE37" s="251"/>
      <c r="MPF37" s="251"/>
      <c r="MPG37" s="251"/>
      <c r="MPH37" s="251"/>
      <c r="MPI37" s="251"/>
      <c r="MPJ37" s="251"/>
      <c r="MPK37" s="251"/>
      <c r="MPL37" s="251"/>
      <c r="MPM37" s="251"/>
      <c r="MPN37" s="251"/>
      <c r="MPO37" s="251"/>
      <c r="MPP37" s="251"/>
      <c r="MPQ37" s="251"/>
      <c r="MPR37" s="251"/>
      <c r="MPS37" s="251"/>
      <c r="MPT37" s="251"/>
      <c r="MPU37" s="251"/>
      <c r="MPV37" s="251"/>
      <c r="MPW37" s="251"/>
      <c r="MPX37" s="251"/>
      <c r="MPY37" s="251"/>
      <c r="MPZ37" s="251"/>
      <c r="MQA37" s="251"/>
      <c r="MQB37" s="251"/>
      <c r="MQC37" s="251"/>
      <c r="MQD37" s="251"/>
      <c r="MQE37" s="251"/>
      <c r="MQF37" s="251"/>
      <c r="MQG37" s="251"/>
      <c r="MQH37" s="251"/>
      <c r="MQI37" s="251"/>
      <c r="MQJ37" s="251"/>
      <c r="MQK37" s="251"/>
      <c r="MQL37" s="251"/>
      <c r="MQM37" s="251"/>
      <c r="MQN37" s="251"/>
      <c r="MQO37" s="251"/>
      <c r="MQP37" s="251"/>
      <c r="MQQ37" s="251"/>
      <c r="MQR37" s="251"/>
      <c r="MQS37" s="251"/>
      <c r="MQT37" s="251"/>
      <c r="MQU37" s="251"/>
      <c r="MQV37" s="251"/>
      <c r="MQW37" s="251"/>
      <c r="MQX37" s="251"/>
      <c r="MQY37" s="251"/>
      <c r="MQZ37" s="251"/>
      <c r="MRA37" s="251"/>
      <c r="MRB37" s="251"/>
      <c r="MRC37" s="251"/>
      <c r="MRD37" s="251"/>
      <c r="MRE37" s="251"/>
      <c r="MRF37" s="251"/>
      <c r="MRG37" s="251"/>
      <c r="MRH37" s="251"/>
      <c r="MRI37" s="251"/>
      <c r="MRJ37" s="251"/>
      <c r="MRK37" s="251"/>
      <c r="MRL37" s="251"/>
      <c r="MRM37" s="251"/>
      <c r="MRN37" s="251"/>
      <c r="MRO37" s="251"/>
      <c r="MRP37" s="251"/>
      <c r="MRQ37" s="251"/>
      <c r="MRR37" s="251"/>
      <c r="MRS37" s="251"/>
      <c r="MRT37" s="251"/>
      <c r="MRU37" s="251"/>
      <c r="MRV37" s="251"/>
      <c r="MRW37" s="251"/>
      <c r="MRX37" s="251"/>
      <c r="MRY37" s="251"/>
      <c r="MRZ37" s="251"/>
      <c r="MSA37" s="251"/>
      <c r="MSB37" s="251"/>
      <c r="MSC37" s="251"/>
      <c r="MSD37" s="251"/>
      <c r="MSE37" s="251"/>
      <c r="MSF37" s="251"/>
      <c r="MSG37" s="251"/>
      <c r="MSH37" s="251"/>
      <c r="MSI37" s="251"/>
      <c r="MSJ37" s="251"/>
      <c r="MSK37" s="251"/>
      <c r="MSL37" s="251"/>
      <c r="MSM37" s="251"/>
      <c r="MSN37" s="251"/>
      <c r="MSO37" s="251"/>
      <c r="MSP37" s="251"/>
      <c r="MSQ37" s="251"/>
      <c r="MSR37" s="251"/>
      <c r="MSS37" s="251"/>
      <c r="MST37" s="251"/>
      <c r="MSU37" s="251"/>
      <c r="MSV37" s="251"/>
      <c r="MSW37" s="251"/>
      <c r="MSX37" s="251"/>
      <c r="MSY37" s="251"/>
      <c r="MSZ37" s="251"/>
      <c r="MTA37" s="251"/>
      <c r="MTB37" s="251"/>
      <c r="MTC37" s="251"/>
      <c r="MTD37" s="251"/>
      <c r="MTE37" s="251"/>
      <c r="MTF37" s="251"/>
      <c r="MTG37" s="251"/>
      <c r="MTH37" s="251"/>
      <c r="MTI37" s="251"/>
      <c r="MTJ37" s="251"/>
      <c r="MTK37" s="251"/>
      <c r="MTL37" s="251"/>
      <c r="MTM37" s="251"/>
      <c r="MTN37" s="251"/>
      <c r="MTO37" s="251"/>
      <c r="MTP37" s="251"/>
      <c r="MTQ37" s="251"/>
      <c r="MTR37" s="251"/>
      <c r="MTS37" s="251"/>
      <c r="MTT37" s="251"/>
      <c r="MTU37" s="251"/>
      <c r="MTV37" s="251"/>
      <c r="MTW37" s="251"/>
      <c r="MTX37" s="251"/>
      <c r="MTY37" s="251"/>
      <c r="MTZ37" s="251"/>
      <c r="MUA37" s="251"/>
      <c r="MUB37" s="251"/>
      <c r="MUC37" s="251"/>
      <c r="MUD37" s="251"/>
      <c r="MUE37" s="251"/>
      <c r="MUF37" s="251"/>
      <c r="MUG37" s="251"/>
      <c r="MUH37" s="251"/>
      <c r="MUI37" s="251"/>
      <c r="MUJ37" s="251"/>
      <c r="MUK37" s="251"/>
      <c r="MUL37" s="251"/>
      <c r="MUM37" s="251"/>
      <c r="MUN37" s="251"/>
      <c r="MUO37" s="251"/>
      <c r="MUP37" s="251"/>
      <c r="MUQ37" s="251"/>
      <c r="MUR37" s="251"/>
      <c r="MUS37" s="251"/>
      <c r="MUT37" s="251"/>
      <c r="MUU37" s="251"/>
      <c r="MUV37" s="251"/>
      <c r="MUW37" s="251"/>
      <c r="MUX37" s="251"/>
      <c r="MUY37" s="251"/>
      <c r="MUZ37" s="251"/>
      <c r="MVA37" s="251"/>
      <c r="MVB37" s="251"/>
      <c r="MVC37" s="251"/>
      <c r="MVD37" s="251"/>
      <c r="MVE37" s="251"/>
      <c r="MVF37" s="251"/>
      <c r="MVG37" s="251"/>
      <c r="MVH37" s="251"/>
      <c r="MVI37" s="251"/>
      <c r="MVJ37" s="251"/>
      <c r="MVK37" s="251"/>
      <c r="MVL37" s="251"/>
      <c r="MVM37" s="251"/>
      <c r="MVN37" s="251"/>
      <c r="MVO37" s="251"/>
      <c r="MVP37" s="251"/>
      <c r="MVQ37" s="251"/>
      <c r="MVR37" s="251"/>
      <c r="MVS37" s="251"/>
      <c r="MVT37" s="251"/>
      <c r="MVU37" s="251"/>
      <c r="MVV37" s="251"/>
      <c r="MVW37" s="251"/>
      <c r="MVX37" s="251"/>
      <c r="MVY37" s="251"/>
      <c r="MVZ37" s="251"/>
      <c r="MWA37" s="251"/>
      <c r="MWB37" s="251"/>
      <c r="MWC37" s="251"/>
      <c r="MWD37" s="251"/>
      <c r="MWE37" s="251"/>
      <c r="MWF37" s="251"/>
      <c r="MWG37" s="251"/>
      <c r="MWH37" s="251"/>
      <c r="MWI37" s="251"/>
      <c r="MWJ37" s="251"/>
      <c r="MWK37" s="251"/>
      <c r="MWL37" s="251"/>
      <c r="MWM37" s="251"/>
      <c r="MWN37" s="251"/>
      <c r="MWO37" s="251"/>
      <c r="MWP37" s="251"/>
      <c r="MWQ37" s="251"/>
      <c r="MWR37" s="251"/>
      <c r="MWS37" s="251"/>
      <c r="MWT37" s="251"/>
      <c r="MWU37" s="251"/>
      <c r="MWV37" s="251"/>
      <c r="MWW37" s="251"/>
      <c r="MWX37" s="251"/>
      <c r="MWY37" s="251"/>
      <c r="MWZ37" s="251"/>
      <c r="MXA37" s="251"/>
      <c r="MXB37" s="251"/>
      <c r="MXC37" s="251"/>
      <c r="MXD37" s="251"/>
      <c r="MXE37" s="251"/>
      <c r="MXF37" s="251"/>
      <c r="MXG37" s="251"/>
      <c r="MXH37" s="251"/>
      <c r="MXI37" s="251"/>
      <c r="MXJ37" s="251"/>
      <c r="MXK37" s="251"/>
      <c r="MXL37" s="251"/>
      <c r="MXM37" s="251"/>
      <c r="MXN37" s="251"/>
      <c r="MXO37" s="251"/>
      <c r="MXP37" s="251"/>
      <c r="MXQ37" s="251"/>
      <c r="MXR37" s="251"/>
      <c r="MXS37" s="251"/>
      <c r="MXT37" s="251"/>
      <c r="MXU37" s="251"/>
      <c r="MXV37" s="251"/>
      <c r="MXW37" s="251"/>
      <c r="MXX37" s="251"/>
      <c r="MXY37" s="251"/>
      <c r="MXZ37" s="251"/>
      <c r="MYA37" s="251"/>
      <c r="MYB37" s="251"/>
      <c r="MYC37" s="251"/>
      <c r="MYD37" s="251"/>
      <c r="MYE37" s="251"/>
      <c r="MYF37" s="251"/>
      <c r="MYG37" s="251"/>
      <c r="MYH37" s="251"/>
      <c r="MYI37" s="251"/>
      <c r="MYJ37" s="251"/>
      <c r="MYK37" s="251"/>
      <c r="MYL37" s="251"/>
      <c r="MYM37" s="251"/>
      <c r="MYN37" s="251"/>
      <c r="MYO37" s="251"/>
      <c r="MYP37" s="251"/>
      <c r="MYQ37" s="251"/>
      <c r="MYR37" s="251"/>
      <c r="MYS37" s="251"/>
      <c r="MYT37" s="251"/>
      <c r="MYU37" s="251"/>
      <c r="MYV37" s="251"/>
      <c r="MYW37" s="251"/>
      <c r="MYX37" s="251"/>
      <c r="MYY37" s="251"/>
      <c r="MYZ37" s="251"/>
      <c r="MZA37" s="251"/>
      <c r="MZB37" s="251"/>
      <c r="MZC37" s="251"/>
      <c r="MZD37" s="251"/>
      <c r="MZE37" s="251"/>
      <c r="MZF37" s="251"/>
      <c r="MZG37" s="251"/>
      <c r="MZH37" s="251"/>
      <c r="MZI37" s="251"/>
      <c r="MZJ37" s="251"/>
      <c r="MZK37" s="251"/>
      <c r="MZL37" s="251"/>
      <c r="MZM37" s="251"/>
      <c r="MZN37" s="251"/>
      <c r="MZO37" s="251"/>
      <c r="MZP37" s="251"/>
      <c r="MZQ37" s="251"/>
      <c r="MZR37" s="251"/>
      <c r="MZS37" s="251"/>
      <c r="MZT37" s="251"/>
      <c r="MZU37" s="251"/>
      <c r="MZV37" s="251"/>
      <c r="MZW37" s="251"/>
      <c r="MZX37" s="251"/>
      <c r="MZY37" s="251"/>
      <c r="MZZ37" s="251"/>
      <c r="NAA37" s="251"/>
      <c r="NAB37" s="251"/>
      <c r="NAC37" s="251"/>
      <c r="NAD37" s="251"/>
      <c r="NAE37" s="251"/>
      <c r="NAF37" s="251"/>
      <c r="NAG37" s="251"/>
      <c r="NAH37" s="251"/>
      <c r="NAI37" s="251"/>
      <c r="NAJ37" s="251"/>
      <c r="NAK37" s="251"/>
      <c r="NAL37" s="251"/>
      <c r="NAM37" s="251"/>
      <c r="NAN37" s="251"/>
      <c r="NAO37" s="251"/>
      <c r="NAP37" s="251"/>
      <c r="NAQ37" s="251"/>
      <c r="NAR37" s="251"/>
      <c r="NAS37" s="251"/>
      <c r="NAT37" s="251"/>
      <c r="NAU37" s="251"/>
      <c r="NAV37" s="251"/>
      <c r="NAW37" s="251"/>
      <c r="NAX37" s="251"/>
      <c r="NAY37" s="251"/>
      <c r="NAZ37" s="251"/>
      <c r="NBA37" s="251"/>
      <c r="NBB37" s="251"/>
      <c r="NBC37" s="251"/>
      <c r="NBD37" s="251"/>
      <c r="NBE37" s="251"/>
      <c r="NBF37" s="251"/>
      <c r="NBG37" s="251"/>
      <c r="NBH37" s="251"/>
      <c r="NBI37" s="251"/>
      <c r="NBJ37" s="251"/>
      <c r="NBK37" s="251"/>
      <c r="NBL37" s="251"/>
      <c r="NBM37" s="251"/>
      <c r="NBN37" s="251"/>
      <c r="NBO37" s="251"/>
      <c r="NBP37" s="251"/>
      <c r="NBQ37" s="251"/>
      <c r="NBR37" s="251"/>
      <c r="NBS37" s="251"/>
      <c r="NBT37" s="251"/>
      <c r="NBU37" s="251"/>
      <c r="NBV37" s="251"/>
      <c r="NBW37" s="251"/>
      <c r="NBX37" s="251"/>
      <c r="NBY37" s="251"/>
      <c r="NBZ37" s="251"/>
      <c r="NCA37" s="251"/>
      <c r="NCB37" s="251"/>
      <c r="NCC37" s="251"/>
      <c r="NCD37" s="251"/>
      <c r="NCE37" s="251"/>
      <c r="NCF37" s="251"/>
      <c r="NCG37" s="251"/>
      <c r="NCH37" s="251"/>
      <c r="NCI37" s="251"/>
      <c r="NCJ37" s="251"/>
      <c r="NCK37" s="251"/>
      <c r="NCL37" s="251"/>
      <c r="NCM37" s="251"/>
      <c r="NCN37" s="251"/>
      <c r="NCO37" s="251"/>
      <c r="NCP37" s="251"/>
      <c r="NCQ37" s="251"/>
      <c r="NCR37" s="251"/>
      <c r="NCS37" s="251"/>
      <c r="NCT37" s="251"/>
      <c r="NCU37" s="251"/>
      <c r="NCV37" s="251"/>
      <c r="NCW37" s="251"/>
      <c r="NCX37" s="251"/>
      <c r="NCY37" s="251"/>
      <c r="NCZ37" s="251"/>
      <c r="NDA37" s="251"/>
      <c r="NDB37" s="251"/>
      <c r="NDC37" s="251"/>
      <c r="NDD37" s="251"/>
      <c r="NDE37" s="251"/>
      <c r="NDF37" s="251"/>
      <c r="NDG37" s="251"/>
      <c r="NDH37" s="251"/>
      <c r="NDI37" s="251"/>
      <c r="NDJ37" s="251"/>
      <c r="NDK37" s="251"/>
      <c r="NDL37" s="251"/>
      <c r="NDM37" s="251"/>
      <c r="NDN37" s="251"/>
      <c r="NDO37" s="251"/>
      <c r="NDP37" s="251"/>
      <c r="NDQ37" s="251"/>
      <c r="NDR37" s="251"/>
      <c r="NDS37" s="251"/>
      <c r="NDT37" s="251"/>
      <c r="NDU37" s="251"/>
      <c r="NDV37" s="251"/>
      <c r="NDW37" s="251"/>
      <c r="NDX37" s="251"/>
      <c r="NDY37" s="251"/>
      <c r="NDZ37" s="251"/>
      <c r="NEA37" s="251"/>
      <c r="NEB37" s="251"/>
      <c r="NEC37" s="251"/>
      <c r="NED37" s="251"/>
      <c r="NEE37" s="251"/>
      <c r="NEF37" s="251"/>
      <c r="NEG37" s="251"/>
      <c r="NEH37" s="251"/>
      <c r="NEI37" s="251"/>
      <c r="NEJ37" s="251"/>
      <c r="NEK37" s="251"/>
      <c r="NEL37" s="251"/>
      <c r="NEM37" s="251"/>
      <c r="NEN37" s="251"/>
      <c r="NEO37" s="251"/>
      <c r="NEP37" s="251"/>
      <c r="NEQ37" s="251"/>
      <c r="NER37" s="251"/>
      <c r="NES37" s="251"/>
      <c r="NET37" s="251"/>
      <c r="NEU37" s="251"/>
      <c r="NEV37" s="251"/>
      <c r="NEW37" s="251"/>
      <c r="NEX37" s="251"/>
      <c r="NEY37" s="251"/>
      <c r="NEZ37" s="251"/>
      <c r="NFA37" s="251"/>
      <c r="NFB37" s="251"/>
      <c r="NFC37" s="251"/>
      <c r="NFD37" s="251"/>
      <c r="NFE37" s="251"/>
      <c r="NFF37" s="251"/>
      <c r="NFG37" s="251"/>
      <c r="NFH37" s="251"/>
      <c r="NFI37" s="251"/>
      <c r="NFJ37" s="251"/>
      <c r="NFK37" s="251"/>
      <c r="NFL37" s="251"/>
      <c r="NFM37" s="251"/>
      <c r="NFN37" s="251"/>
      <c r="NFO37" s="251"/>
      <c r="NFP37" s="251"/>
      <c r="NFQ37" s="251"/>
      <c r="NFR37" s="251"/>
      <c r="NFS37" s="251"/>
      <c r="NFT37" s="251"/>
      <c r="NFU37" s="251"/>
      <c r="NFV37" s="251"/>
      <c r="NFW37" s="251"/>
      <c r="NFX37" s="251"/>
      <c r="NFY37" s="251"/>
      <c r="NFZ37" s="251"/>
      <c r="NGA37" s="251"/>
      <c r="NGB37" s="251"/>
      <c r="NGC37" s="251"/>
      <c r="NGD37" s="251"/>
      <c r="NGE37" s="251"/>
      <c r="NGF37" s="251"/>
      <c r="NGG37" s="251"/>
      <c r="NGH37" s="251"/>
      <c r="NGI37" s="251"/>
      <c r="NGJ37" s="251"/>
      <c r="NGK37" s="251"/>
      <c r="NGL37" s="251"/>
      <c r="NGM37" s="251"/>
      <c r="NGN37" s="251"/>
      <c r="NGO37" s="251"/>
      <c r="NGP37" s="251"/>
      <c r="NGQ37" s="251"/>
      <c r="NGR37" s="251"/>
      <c r="NGS37" s="251"/>
      <c r="NGT37" s="251"/>
      <c r="NGU37" s="251"/>
      <c r="NGV37" s="251"/>
      <c r="NGW37" s="251"/>
      <c r="NGX37" s="251"/>
      <c r="NGY37" s="251"/>
      <c r="NGZ37" s="251"/>
      <c r="NHA37" s="251"/>
      <c r="NHB37" s="251"/>
      <c r="NHC37" s="251"/>
      <c r="NHD37" s="251"/>
      <c r="NHE37" s="251"/>
      <c r="NHF37" s="251"/>
      <c r="NHG37" s="251"/>
      <c r="NHH37" s="251"/>
      <c r="NHI37" s="251"/>
      <c r="NHJ37" s="251"/>
      <c r="NHK37" s="251"/>
      <c r="NHL37" s="251"/>
      <c r="NHM37" s="251"/>
      <c r="NHN37" s="251"/>
      <c r="NHO37" s="251"/>
      <c r="NHP37" s="251"/>
      <c r="NHQ37" s="251"/>
      <c r="NHR37" s="251"/>
      <c r="NHS37" s="251"/>
      <c r="NHT37" s="251"/>
      <c r="NHU37" s="251"/>
      <c r="NHV37" s="251"/>
      <c r="NHW37" s="251"/>
      <c r="NHX37" s="251"/>
      <c r="NHY37" s="251"/>
      <c r="NHZ37" s="251"/>
      <c r="NIA37" s="251"/>
      <c r="NIB37" s="251"/>
      <c r="NIC37" s="251"/>
      <c r="NID37" s="251"/>
      <c r="NIE37" s="251"/>
      <c r="NIF37" s="251"/>
      <c r="NIG37" s="251"/>
      <c r="NIH37" s="251"/>
      <c r="NII37" s="251"/>
      <c r="NIJ37" s="251"/>
      <c r="NIK37" s="251"/>
      <c r="NIL37" s="251"/>
      <c r="NIM37" s="251"/>
      <c r="NIN37" s="251"/>
      <c r="NIO37" s="251"/>
      <c r="NIP37" s="251"/>
      <c r="NIQ37" s="251"/>
      <c r="NIR37" s="251"/>
      <c r="NIS37" s="251"/>
      <c r="NIT37" s="251"/>
      <c r="NIU37" s="251"/>
      <c r="NIV37" s="251"/>
      <c r="NIW37" s="251"/>
      <c r="NIX37" s="251"/>
      <c r="NIY37" s="251"/>
      <c r="NIZ37" s="251"/>
      <c r="NJA37" s="251"/>
      <c r="NJB37" s="251"/>
      <c r="NJC37" s="251"/>
      <c r="NJD37" s="251"/>
      <c r="NJE37" s="251"/>
      <c r="NJF37" s="251"/>
      <c r="NJG37" s="251"/>
      <c r="NJH37" s="251"/>
      <c r="NJI37" s="251"/>
      <c r="NJJ37" s="251"/>
      <c r="NJK37" s="251"/>
      <c r="NJL37" s="251"/>
      <c r="NJM37" s="251"/>
      <c r="NJN37" s="251"/>
      <c r="NJO37" s="251"/>
      <c r="NJP37" s="251"/>
      <c r="NJQ37" s="251"/>
      <c r="NJR37" s="251"/>
      <c r="NJS37" s="251"/>
      <c r="NJT37" s="251"/>
      <c r="NJU37" s="251"/>
      <c r="NJV37" s="251"/>
      <c r="NJW37" s="251"/>
      <c r="NJX37" s="251"/>
      <c r="NJY37" s="251"/>
      <c r="NJZ37" s="251"/>
      <c r="NKA37" s="251"/>
      <c r="NKB37" s="251"/>
      <c r="NKC37" s="251"/>
      <c r="NKD37" s="251"/>
      <c r="NKE37" s="251"/>
      <c r="NKF37" s="251"/>
      <c r="NKG37" s="251"/>
      <c r="NKH37" s="251"/>
      <c r="NKI37" s="251"/>
      <c r="NKJ37" s="251"/>
      <c r="NKK37" s="251"/>
      <c r="NKL37" s="251"/>
      <c r="NKM37" s="251"/>
      <c r="NKN37" s="251"/>
      <c r="NKO37" s="251"/>
      <c r="NKP37" s="251"/>
      <c r="NKQ37" s="251"/>
      <c r="NKR37" s="251"/>
      <c r="NKS37" s="251"/>
      <c r="NKT37" s="251"/>
      <c r="NKU37" s="251"/>
      <c r="NKV37" s="251"/>
      <c r="NKW37" s="251"/>
      <c r="NKX37" s="251"/>
      <c r="NKY37" s="251"/>
      <c r="NKZ37" s="251"/>
      <c r="NLA37" s="251"/>
      <c r="NLB37" s="251"/>
      <c r="NLC37" s="251"/>
      <c r="NLD37" s="251"/>
      <c r="NLE37" s="251"/>
      <c r="NLF37" s="251"/>
      <c r="NLG37" s="251"/>
      <c r="NLH37" s="251"/>
      <c r="NLI37" s="251"/>
      <c r="NLJ37" s="251"/>
      <c r="NLK37" s="251"/>
      <c r="NLL37" s="251"/>
      <c r="NLM37" s="251"/>
      <c r="NLN37" s="251"/>
      <c r="NLO37" s="251"/>
      <c r="NLP37" s="251"/>
      <c r="NLQ37" s="251"/>
      <c r="NLR37" s="251"/>
      <c r="NLS37" s="251"/>
      <c r="NLT37" s="251"/>
      <c r="NLU37" s="251"/>
      <c r="NLV37" s="251"/>
      <c r="NLW37" s="251"/>
      <c r="NLX37" s="251"/>
      <c r="NLY37" s="251"/>
      <c r="NLZ37" s="251"/>
      <c r="NMA37" s="251"/>
      <c r="NMB37" s="251"/>
      <c r="NMC37" s="251"/>
      <c r="NMD37" s="251"/>
      <c r="NME37" s="251"/>
      <c r="NMF37" s="251"/>
      <c r="NMG37" s="251"/>
      <c r="NMH37" s="251"/>
      <c r="NMI37" s="251"/>
      <c r="NMJ37" s="251"/>
      <c r="NMK37" s="251"/>
      <c r="NML37" s="251"/>
      <c r="NMM37" s="251"/>
      <c r="NMN37" s="251"/>
      <c r="NMO37" s="251"/>
      <c r="NMP37" s="251"/>
      <c r="NMQ37" s="251"/>
      <c r="NMR37" s="251"/>
      <c r="NMS37" s="251"/>
      <c r="NMT37" s="251"/>
      <c r="NMU37" s="251"/>
      <c r="NMV37" s="251"/>
      <c r="NMW37" s="251"/>
      <c r="NMX37" s="251"/>
      <c r="NMY37" s="251"/>
      <c r="NMZ37" s="251"/>
      <c r="NNA37" s="251"/>
      <c r="NNB37" s="251"/>
      <c r="NNC37" s="251"/>
      <c r="NND37" s="251"/>
      <c r="NNE37" s="251"/>
      <c r="NNF37" s="251"/>
      <c r="NNG37" s="251"/>
      <c r="NNH37" s="251"/>
      <c r="NNI37" s="251"/>
      <c r="NNJ37" s="251"/>
      <c r="NNK37" s="251"/>
      <c r="NNL37" s="251"/>
      <c r="NNM37" s="251"/>
      <c r="NNN37" s="251"/>
      <c r="NNO37" s="251"/>
      <c r="NNP37" s="251"/>
      <c r="NNQ37" s="251"/>
      <c r="NNR37" s="251"/>
      <c r="NNS37" s="251"/>
      <c r="NNT37" s="251"/>
      <c r="NNU37" s="251"/>
      <c r="NNV37" s="251"/>
      <c r="NNW37" s="251"/>
      <c r="NNX37" s="251"/>
      <c r="NNY37" s="251"/>
      <c r="NNZ37" s="251"/>
      <c r="NOA37" s="251"/>
      <c r="NOB37" s="251"/>
      <c r="NOC37" s="251"/>
      <c r="NOD37" s="251"/>
      <c r="NOE37" s="251"/>
      <c r="NOF37" s="251"/>
      <c r="NOG37" s="251"/>
      <c r="NOH37" s="251"/>
      <c r="NOI37" s="251"/>
      <c r="NOJ37" s="251"/>
      <c r="NOK37" s="251"/>
      <c r="NOL37" s="251"/>
      <c r="NOM37" s="251"/>
      <c r="NON37" s="251"/>
      <c r="NOO37" s="251"/>
      <c r="NOP37" s="251"/>
      <c r="NOQ37" s="251"/>
      <c r="NOR37" s="251"/>
      <c r="NOS37" s="251"/>
      <c r="NOT37" s="251"/>
      <c r="NOU37" s="251"/>
      <c r="NOV37" s="251"/>
      <c r="NOW37" s="251"/>
      <c r="NOX37" s="251"/>
      <c r="NOY37" s="251"/>
      <c r="NOZ37" s="251"/>
      <c r="NPA37" s="251"/>
      <c r="NPB37" s="251"/>
      <c r="NPC37" s="251"/>
      <c r="NPD37" s="251"/>
      <c r="NPE37" s="251"/>
      <c r="NPF37" s="251"/>
      <c r="NPG37" s="251"/>
      <c r="NPH37" s="251"/>
      <c r="NPI37" s="251"/>
      <c r="NPJ37" s="251"/>
      <c r="NPK37" s="251"/>
      <c r="NPL37" s="251"/>
      <c r="NPM37" s="251"/>
      <c r="NPN37" s="251"/>
      <c r="NPO37" s="251"/>
      <c r="NPP37" s="251"/>
      <c r="NPQ37" s="251"/>
      <c r="NPR37" s="251"/>
      <c r="NPS37" s="251"/>
      <c r="NPT37" s="251"/>
      <c r="NPU37" s="251"/>
      <c r="NPV37" s="251"/>
      <c r="NPW37" s="251"/>
      <c r="NPX37" s="251"/>
      <c r="NPY37" s="251"/>
      <c r="NPZ37" s="251"/>
      <c r="NQA37" s="251"/>
      <c r="NQB37" s="251"/>
      <c r="NQC37" s="251"/>
      <c r="NQD37" s="251"/>
      <c r="NQE37" s="251"/>
      <c r="NQF37" s="251"/>
      <c r="NQG37" s="251"/>
      <c r="NQH37" s="251"/>
      <c r="NQI37" s="251"/>
      <c r="NQJ37" s="251"/>
      <c r="NQK37" s="251"/>
      <c r="NQL37" s="251"/>
      <c r="NQM37" s="251"/>
      <c r="NQN37" s="251"/>
      <c r="NQO37" s="251"/>
      <c r="NQP37" s="251"/>
      <c r="NQQ37" s="251"/>
      <c r="NQR37" s="251"/>
      <c r="NQS37" s="251"/>
      <c r="NQT37" s="251"/>
      <c r="NQU37" s="251"/>
      <c r="NQV37" s="251"/>
      <c r="NQW37" s="251"/>
      <c r="NQX37" s="251"/>
      <c r="NQY37" s="251"/>
      <c r="NQZ37" s="251"/>
      <c r="NRA37" s="251"/>
      <c r="NRB37" s="251"/>
      <c r="NRC37" s="251"/>
      <c r="NRD37" s="251"/>
      <c r="NRE37" s="251"/>
      <c r="NRF37" s="251"/>
      <c r="NRG37" s="251"/>
      <c r="NRH37" s="251"/>
      <c r="NRI37" s="251"/>
      <c r="NRJ37" s="251"/>
      <c r="NRK37" s="251"/>
      <c r="NRL37" s="251"/>
      <c r="NRM37" s="251"/>
      <c r="NRN37" s="251"/>
      <c r="NRO37" s="251"/>
      <c r="NRP37" s="251"/>
      <c r="NRQ37" s="251"/>
      <c r="NRR37" s="251"/>
      <c r="NRS37" s="251"/>
      <c r="NRT37" s="251"/>
      <c r="NRU37" s="251"/>
      <c r="NRV37" s="251"/>
      <c r="NRW37" s="251"/>
      <c r="NRX37" s="251"/>
      <c r="NRY37" s="251"/>
      <c r="NRZ37" s="251"/>
      <c r="NSA37" s="251"/>
      <c r="NSB37" s="251"/>
      <c r="NSC37" s="251"/>
      <c r="NSD37" s="251"/>
      <c r="NSE37" s="251"/>
      <c r="NSF37" s="251"/>
      <c r="NSG37" s="251"/>
      <c r="NSH37" s="251"/>
      <c r="NSI37" s="251"/>
      <c r="NSJ37" s="251"/>
      <c r="NSK37" s="251"/>
      <c r="NSL37" s="251"/>
      <c r="NSM37" s="251"/>
      <c r="NSN37" s="251"/>
      <c r="NSO37" s="251"/>
      <c r="NSP37" s="251"/>
      <c r="NSQ37" s="251"/>
      <c r="NSR37" s="251"/>
      <c r="NSS37" s="251"/>
      <c r="NST37" s="251"/>
      <c r="NSU37" s="251"/>
      <c r="NSV37" s="251"/>
      <c r="NSW37" s="251"/>
      <c r="NSX37" s="251"/>
      <c r="NSY37" s="251"/>
      <c r="NSZ37" s="251"/>
      <c r="NTA37" s="251"/>
      <c r="NTB37" s="251"/>
      <c r="NTC37" s="251"/>
      <c r="NTD37" s="251"/>
      <c r="NTE37" s="251"/>
      <c r="NTF37" s="251"/>
      <c r="NTG37" s="251"/>
      <c r="NTH37" s="251"/>
      <c r="NTI37" s="251"/>
      <c r="NTJ37" s="251"/>
      <c r="NTK37" s="251"/>
      <c r="NTL37" s="251"/>
      <c r="NTM37" s="251"/>
      <c r="NTN37" s="251"/>
      <c r="NTO37" s="251"/>
      <c r="NTP37" s="251"/>
      <c r="NTQ37" s="251"/>
      <c r="NTR37" s="251"/>
      <c r="NTS37" s="251"/>
      <c r="NTT37" s="251"/>
      <c r="NTU37" s="251"/>
      <c r="NTV37" s="251"/>
      <c r="NTW37" s="251"/>
      <c r="NTX37" s="251"/>
      <c r="NTY37" s="251"/>
      <c r="NTZ37" s="251"/>
      <c r="NUA37" s="251"/>
      <c r="NUB37" s="251"/>
      <c r="NUC37" s="251"/>
      <c r="NUD37" s="251"/>
      <c r="NUE37" s="251"/>
      <c r="NUF37" s="251"/>
      <c r="NUG37" s="251"/>
      <c r="NUH37" s="251"/>
      <c r="NUI37" s="251"/>
      <c r="NUJ37" s="251"/>
      <c r="NUK37" s="251"/>
      <c r="NUL37" s="251"/>
      <c r="NUM37" s="251"/>
      <c r="NUN37" s="251"/>
      <c r="NUO37" s="251"/>
      <c r="NUP37" s="251"/>
      <c r="NUQ37" s="251"/>
      <c r="NUR37" s="251"/>
      <c r="NUS37" s="251"/>
      <c r="NUT37" s="251"/>
      <c r="NUU37" s="251"/>
      <c r="NUV37" s="251"/>
      <c r="NUW37" s="251"/>
      <c r="NUX37" s="251"/>
      <c r="NUY37" s="251"/>
      <c r="NUZ37" s="251"/>
      <c r="NVA37" s="251"/>
      <c r="NVB37" s="251"/>
      <c r="NVC37" s="251"/>
      <c r="NVD37" s="251"/>
      <c r="NVE37" s="251"/>
      <c r="NVF37" s="251"/>
      <c r="NVG37" s="251"/>
      <c r="NVH37" s="251"/>
      <c r="NVI37" s="251"/>
      <c r="NVJ37" s="251"/>
      <c r="NVK37" s="251"/>
      <c r="NVL37" s="251"/>
      <c r="NVM37" s="251"/>
      <c r="NVN37" s="251"/>
      <c r="NVO37" s="251"/>
      <c r="NVP37" s="251"/>
      <c r="NVQ37" s="251"/>
      <c r="NVR37" s="251"/>
      <c r="NVS37" s="251"/>
      <c r="NVT37" s="251"/>
      <c r="NVU37" s="251"/>
      <c r="NVV37" s="251"/>
      <c r="NVW37" s="251"/>
      <c r="NVX37" s="251"/>
      <c r="NVY37" s="251"/>
      <c r="NVZ37" s="251"/>
      <c r="NWA37" s="251"/>
      <c r="NWB37" s="251"/>
      <c r="NWC37" s="251"/>
      <c r="NWD37" s="251"/>
      <c r="NWE37" s="251"/>
      <c r="NWF37" s="251"/>
      <c r="NWG37" s="251"/>
      <c r="NWH37" s="251"/>
      <c r="NWI37" s="251"/>
      <c r="NWJ37" s="251"/>
      <c r="NWK37" s="251"/>
      <c r="NWL37" s="251"/>
      <c r="NWM37" s="251"/>
      <c r="NWN37" s="251"/>
      <c r="NWO37" s="251"/>
      <c r="NWP37" s="251"/>
      <c r="NWQ37" s="251"/>
      <c r="NWR37" s="251"/>
      <c r="NWS37" s="251"/>
      <c r="NWT37" s="251"/>
      <c r="NWU37" s="251"/>
      <c r="NWV37" s="251"/>
      <c r="NWW37" s="251"/>
      <c r="NWX37" s="251"/>
      <c r="NWY37" s="251"/>
      <c r="NWZ37" s="251"/>
      <c r="NXA37" s="251"/>
      <c r="NXB37" s="251"/>
      <c r="NXC37" s="251"/>
      <c r="NXD37" s="251"/>
      <c r="NXE37" s="251"/>
      <c r="NXF37" s="251"/>
      <c r="NXG37" s="251"/>
      <c r="NXH37" s="251"/>
      <c r="NXI37" s="251"/>
      <c r="NXJ37" s="251"/>
      <c r="NXK37" s="251"/>
      <c r="NXL37" s="251"/>
      <c r="NXM37" s="251"/>
      <c r="NXN37" s="251"/>
      <c r="NXO37" s="251"/>
      <c r="NXP37" s="251"/>
      <c r="NXQ37" s="251"/>
      <c r="NXR37" s="251"/>
      <c r="NXS37" s="251"/>
      <c r="NXT37" s="251"/>
      <c r="NXU37" s="251"/>
      <c r="NXV37" s="251"/>
      <c r="NXW37" s="251"/>
      <c r="NXX37" s="251"/>
      <c r="NXY37" s="251"/>
      <c r="NXZ37" s="251"/>
      <c r="NYA37" s="251"/>
      <c r="NYB37" s="251"/>
      <c r="NYC37" s="251"/>
      <c r="NYD37" s="251"/>
      <c r="NYE37" s="251"/>
      <c r="NYF37" s="251"/>
      <c r="NYG37" s="251"/>
      <c r="NYH37" s="251"/>
      <c r="NYI37" s="251"/>
      <c r="NYJ37" s="251"/>
      <c r="NYK37" s="251"/>
      <c r="NYL37" s="251"/>
      <c r="NYM37" s="251"/>
      <c r="NYN37" s="251"/>
      <c r="NYO37" s="251"/>
      <c r="NYP37" s="251"/>
      <c r="NYQ37" s="251"/>
      <c r="NYR37" s="251"/>
      <c r="NYS37" s="251"/>
      <c r="NYT37" s="251"/>
      <c r="NYU37" s="251"/>
      <c r="NYV37" s="251"/>
      <c r="NYW37" s="251"/>
      <c r="NYX37" s="251"/>
      <c r="NYY37" s="251"/>
      <c r="NYZ37" s="251"/>
      <c r="NZA37" s="251"/>
      <c r="NZB37" s="251"/>
      <c r="NZC37" s="251"/>
      <c r="NZD37" s="251"/>
      <c r="NZE37" s="251"/>
      <c r="NZF37" s="251"/>
      <c r="NZG37" s="251"/>
      <c r="NZH37" s="251"/>
      <c r="NZI37" s="251"/>
      <c r="NZJ37" s="251"/>
      <c r="NZK37" s="251"/>
      <c r="NZL37" s="251"/>
      <c r="NZM37" s="251"/>
      <c r="NZN37" s="251"/>
      <c r="NZO37" s="251"/>
      <c r="NZP37" s="251"/>
      <c r="NZQ37" s="251"/>
      <c r="NZR37" s="251"/>
      <c r="NZS37" s="251"/>
      <c r="NZT37" s="251"/>
      <c r="NZU37" s="251"/>
      <c r="NZV37" s="251"/>
      <c r="NZW37" s="251"/>
      <c r="NZX37" s="251"/>
      <c r="NZY37" s="251"/>
      <c r="NZZ37" s="251"/>
      <c r="OAA37" s="251"/>
      <c r="OAB37" s="251"/>
      <c r="OAC37" s="251"/>
      <c r="OAD37" s="251"/>
      <c r="OAE37" s="251"/>
      <c r="OAF37" s="251"/>
      <c r="OAG37" s="251"/>
      <c r="OAH37" s="251"/>
      <c r="OAI37" s="251"/>
      <c r="OAJ37" s="251"/>
      <c r="OAK37" s="251"/>
      <c r="OAL37" s="251"/>
      <c r="OAM37" s="251"/>
      <c r="OAN37" s="251"/>
      <c r="OAO37" s="251"/>
      <c r="OAP37" s="251"/>
      <c r="OAQ37" s="251"/>
      <c r="OAR37" s="251"/>
      <c r="OAS37" s="251"/>
      <c r="OAT37" s="251"/>
      <c r="OAU37" s="251"/>
      <c r="OAV37" s="251"/>
      <c r="OAW37" s="251"/>
      <c r="OAX37" s="251"/>
      <c r="OAY37" s="251"/>
      <c r="OAZ37" s="251"/>
      <c r="OBA37" s="251"/>
      <c r="OBB37" s="251"/>
      <c r="OBC37" s="251"/>
      <c r="OBD37" s="251"/>
      <c r="OBE37" s="251"/>
      <c r="OBF37" s="251"/>
      <c r="OBG37" s="251"/>
      <c r="OBH37" s="251"/>
      <c r="OBI37" s="251"/>
      <c r="OBJ37" s="251"/>
      <c r="OBK37" s="251"/>
      <c r="OBL37" s="251"/>
      <c r="OBM37" s="251"/>
      <c r="OBN37" s="251"/>
      <c r="OBO37" s="251"/>
      <c r="OBP37" s="251"/>
      <c r="OBQ37" s="251"/>
      <c r="OBR37" s="251"/>
      <c r="OBS37" s="251"/>
      <c r="OBT37" s="251"/>
      <c r="OBU37" s="251"/>
      <c r="OBV37" s="251"/>
      <c r="OBW37" s="251"/>
      <c r="OBX37" s="251"/>
      <c r="OBY37" s="251"/>
      <c r="OBZ37" s="251"/>
      <c r="OCA37" s="251"/>
      <c r="OCB37" s="251"/>
      <c r="OCC37" s="251"/>
      <c r="OCD37" s="251"/>
      <c r="OCE37" s="251"/>
      <c r="OCF37" s="251"/>
      <c r="OCG37" s="251"/>
      <c r="OCH37" s="251"/>
      <c r="OCI37" s="251"/>
      <c r="OCJ37" s="251"/>
      <c r="OCK37" s="251"/>
      <c r="OCL37" s="251"/>
      <c r="OCM37" s="251"/>
      <c r="OCN37" s="251"/>
      <c r="OCO37" s="251"/>
      <c r="OCP37" s="251"/>
      <c r="OCQ37" s="251"/>
      <c r="OCR37" s="251"/>
      <c r="OCS37" s="251"/>
      <c r="OCT37" s="251"/>
      <c r="OCU37" s="251"/>
      <c r="OCV37" s="251"/>
      <c r="OCW37" s="251"/>
      <c r="OCX37" s="251"/>
      <c r="OCY37" s="251"/>
      <c r="OCZ37" s="251"/>
      <c r="ODA37" s="251"/>
      <c r="ODB37" s="251"/>
      <c r="ODC37" s="251"/>
      <c r="ODD37" s="251"/>
      <c r="ODE37" s="251"/>
      <c r="ODF37" s="251"/>
      <c r="ODG37" s="251"/>
      <c r="ODH37" s="251"/>
      <c r="ODI37" s="251"/>
      <c r="ODJ37" s="251"/>
      <c r="ODK37" s="251"/>
      <c r="ODL37" s="251"/>
      <c r="ODM37" s="251"/>
      <c r="ODN37" s="251"/>
      <c r="ODO37" s="251"/>
      <c r="ODP37" s="251"/>
      <c r="ODQ37" s="251"/>
      <c r="ODR37" s="251"/>
      <c r="ODS37" s="251"/>
      <c r="ODT37" s="251"/>
      <c r="ODU37" s="251"/>
      <c r="ODV37" s="251"/>
      <c r="ODW37" s="251"/>
      <c r="ODX37" s="251"/>
      <c r="ODY37" s="251"/>
      <c r="ODZ37" s="251"/>
      <c r="OEA37" s="251"/>
      <c r="OEB37" s="251"/>
      <c r="OEC37" s="251"/>
      <c r="OED37" s="251"/>
      <c r="OEE37" s="251"/>
      <c r="OEF37" s="251"/>
      <c r="OEG37" s="251"/>
      <c r="OEH37" s="251"/>
      <c r="OEI37" s="251"/>
      <c r="OEJ37" s="251"/>
      <c r="OEK37" s="251"/>
      <c r="OEL37" s="251"/>
      <c r="OEM37" s="251"/>
      <c r="OEN37" s="251"/>
      <c r="OEO37" s="251"/>
      <c r="OEP37" s="251"/>
      <c r="OEQ37" s="251"/>
      <c r="OER37" s="251"/>
      <c r="OES37" s="251"/>
      <c r="OET37" s="251"/>
      <c r="OEU37" s="251"/>
      <c r="OEV37" s="251"/>
      <c r="OEW37" s="251"/>
      <c r="OEX37" s="251"/>
      <c r="OEY37" s="251"/>
      <c r="OEZ37" s="251"/>
      <c r="OFA37" s="251"/>
      <c r="OFB37" s="251"/>
      <c r="OFC37" s="251"/>
      <c r="OFD37" s="251"/>
      <c r="OFE37" s="251"/>
      <c r="OFF37" s="251"/>
      <c r="OFG37" s="251"/>
      <c r="OFH37" s="251"/>
      <c r="OFI37" s="251"/>
      <c r="OFJ37" s="251"/>
      <c r="OFK37" s="251"/>
      <c r="OFL37" s="251"/>
      <c r="OFM37" s="251"/>
      <c r="OFN37" s="251"/>
      <c r="OFO37" s="251"/>
      <c r="OFP37" s="251"/>
      <c r="OFQ37" s="251"/>
      <c r="OFR37" s="251"/>
      <c r="OFS37" s="251"/>
      <c r="OFT37" s="251"/>
      <c r="OFU37" s="251"/>
      <c r="OFV37" s="251"/>
      <c r="OFW37" s="251"/>
      <c r="OFX37" s="251"/>
      <c r="OFY37" s="251"/>
      <c r="OFZ37" s="251"/>
      <c r="OGA37" s="251"/>
      <c r="OGB37" s="251"/>
      <c r="OGC37" s="251"/>
      <c r="OGD37" s="251"/>
      <c r="OGE37" s="251"/>
      <c r="OGF37" s="251"/>
      <c r="OGG37" s="251"/>
      <c r="OGH37" s="251"/>
      <c r="OGI37" s="251"/>
      <c r="OGJ37" s="251"/>
      <c r="OGK37" s="251"/>
      <c r="OGL37" s="251"/>
      <c r="OGM37" s="251"/>
      <c r="OGN37" s="251"/>
      <c r="OGO37" s="251"/>
      <c r="OGP37" s="251"/>
      <c r="OGQ37" s="251"/>
      <c r="OGR37" s="251"/>
      <c r="OGS37" s="251"/>
      <c r="OGT37" s="251"/>
      <c r="OGU37" s="251"/>
      <c r="OGV37" s="251"/>
      <c r="OGW37" s="251"/>
      <c r="OGX37" s="251"/>
      <c r="OGY37" s="251"/>
      <c r="OGZ37" s="251"/>
      <c r="OHA37" s="251"/>
      <c r="OHB37" s="251"/>
      <c r="OHC37" s="251"/>
      <c r="OHD37" s="251"/>
      <c r="OHE37" s="251"/>
      <c r="OHF37" s="251"/>
      <c r="OHG37" s="251"/>
      <c r="OHH37" s="251"/>
      <c r="OHI37" s="251"/>
      <c r="OHJ37" s="251"/>
      <c r="OHK37" s="251"/>
      <c r="OHL37" s="251"/>
      <c r="OHM37" s="251"/>
      <c r="OHN37" s="251"/>
      <c r="OHO37" s="251"/>
      <c r="OHP37" s="251"/>
      <c r="OHQ37" s="251"/>
      <c r="OHR37" s="251"/>
      <c r="OHS37" s="251"/>
      <c r="OHT37" s="251"/>
      <c r="OHU37" s="251"/>
      <c r="OHV37" s="251"/>
      <c r="OHW37" s="251"/>
      <c r="OHX37" s="251"/>
      <c r="OHY37" s="251"/>
      <c r="OHZ37" s="251"/>
      <c r="OIA37" s="251"/>
      <c r="OIB37" s="251"/>
      <c r="OIC37" s="251"/>
      <c r="OID37" s="251"/>
      <c r="OIE37" s="251"/>
      <c r="OIF37" s="251"/>
      <c r="OIG37" s="251"/>
      <c r="OIH37" s="251"/>
      <c r="OII37" s="251"/>
      <c r="OIJ37" s="251"/>
      <c r="OIK37" s="251"/>
      <c r="OIL37" s="251"/>
      <c r="OIM37" s="251"/>
      <c r="OIN37" s="251"/>
      <c r="OIO37" s="251"/>
      <c r="OIP37" s="251"/>
      <c r="OIQ37" s="251"/>
      <c r="OIR37" s="251"/>
      <c r="OIS37" s="251"/>
      <c r="OIT37" s="251"/>
      <c r="OIU37" s="251"/>
      <c r="OIV37" s="251"/>
      <c r="OIW37" s="251"/>
      <c r="OIX37" s="251"/>
      <c r="OIY37" s="251"/>
      <c r="OIZ37" s="251"/>
      <c r="OJA37" s="251"/>
      <c r="OJB37" s="251"/>
      <c r="OJC37" s="251"/>
      <c r="OJD37" s="251"/>
      <c r="OJE37" s="251"/>
      <c r="OJF37" s="251"/>
      <c r="OJG37" s="251"/>
      <c r="OJH37" s="251"/>
      <c r="OJI37" s="251"/>
      <c r="OJJ37" s="251"/>
      <c r="OJK37" s="251"/>
      <c r="OJL37" s="251"/>
      <c r="OJM37" s="251"/>
      <c r="OJN37" s="251"/>
      <c r="OJO37" s="251"/>
      <c r="OJP37" s="251"/>
      <c r="OJQ37" s="251"/>
      <c r="OJR37" s="251"/>
      <c r="OJS37" s="251"/>
      <c r="OJT37" s="251"/>
      <c r="OJU37" s="251"/>
      <c r="OJV37" s="251"/>
      <c r="OJW37" s="251"/>
      <c r="OJX37" s="251"/>
      <c r="OJY37" s="251"/>
      <c r="OJZ37" s="251"/>
      <c r="OKA37" s="251"/>
      <c r="OKB37" s="251"/>
      <c r="OKC37" s="251"/>
      <c r="OKD37" s="251"/>
      <c r="OKE37" s="251"/>
      <c r="OKF37" s="251"/>
      <c r="OKG37" s="251"/>
      <c r="OKH37" s="251"/>
      <c r="OKI37" s="251"/>
      <c r="OKJ37" s="251"/>
      <c r="OKK37" s="251"/>
      <c r="OKL37" s="251"/>
      <c r="OKM37" s="251"/>
      <c r="OKN37" s="251"/>
      <c r="OKO37" s="251"/>
      <c r="OKP37" s="251"/>
      <c r="OKQ37" s="251"/>
      <c r="OKR37" s="251"/>
      <c r="OKS37" s="251"/>
      <c r="OKT37" s="251"/>
      <c r="OKU37" s="251"/>
      <c r="OKV37" s="251"/>
      <c r="OKW37" s="251"/>
      <c r="OKX37" s="251"/>
      <c r="OKY37" s="251"/>
      <c r="OKZ37" s="251"/>
      <c r="OLA37" s="251"/>
      <c r="OLB37" s="251"/>
      <c r="OLC37" s="251"/>
      <c r="OLD37" s="251"/>
      <c r="OLE37" s="251"/>
      <c r="OLF37" s="251"/>
      <c r="OLG37" s="251"/>
      <c r="OLH37" s="251"/>
      <c r="OLI37" s="251"/>
      <c r="OLJ37" s="251"/>
      <c r="OLK37" s="251"/>
      <c r="OLL37" s="251"/>
      <c r="OLM37" s="251"/>
      <c r="OLN37" s="251"/>
      <c r="OLO37" s="251"/>
      <c r="OLP37" s="251"/>
      <c r="OLQ37" s="251"/>
      <c r="OLR37" s="251"/>
      <c r="OLS37" s="251"/>
      <c r="OLT37" s="251"/>
      <c r="OLU37" s="251"/>
      <c r="OLV37" s="251"/>
      <c r="OLW37" s="251"/>
      <c r="OLX37" s="251"/>
      <c r="OLY37" s="251"/>
      <c r="OLZ37" s="251"/>
      <c r="OMA37" s="251"/>
      <c r="OMB37" s="251"/>
      <c r="OMC37" s="251"/>
      <c r="OMD37" s="251"/>
      <c r="OME37" s="251"/>
      <c r="OMF37" s="251"/>
      <c r="OMG37" s="251"/>
      <c r="OMH37" s="251"/>
      <c r="OMI37" s="251"/>
      <c r="OMJ37" s="251"/>
      <c r="OMK37" s="251"/>
      <c r="OML37" s="251"/>
      <c r="OMM37" s="251"/>
      <c r="OMN37" s="251"/>
      <c r="OMO37" s="251"/>
      <c r="OMP37" s="251"/>
      <c r="OMQ37" s="251"/>
      <c r="OMR37" s="251"/>
      <c r="OMS37" s="251"/>
      <c r="OMT37" s="251"/>
      <c r="OMU37" s="251"/>
      <c r="OMV37" s="251"/>
      <c r="OMW37" s="251"/>
      <c r="OMX37" s="251"/>
      <c r="OMY37" s="251"/>
      <c r="OMZ37" s="251"/>
      <c r="ONA37" s="251"/>
      <c r="ONB37" s="251"/>
      <c r="ONC37" s="251"/>
      <c r="OND37" s="251"/>
      <c r="ONE37" s="251"/>
      <c r="ONF37" s="251"/>
      <c r="ONG37" s="251"/>
      <c r="ONH37" s="251"/>
      <c r="ONI37" s="251"/>
      <c r="ONJ37" s="251"/>
      <c r="ONK37" s="251"/>
      <c r="ONL37" s="251"/>
      <c r="ONM37" s="251"/>
      <c r="ONN37" s="251"/>
      <c r="ONO37" s="251"/>
      <c r="ONP37" s="251"/>
      <c r="ONQ37" s="251"/>
      <c r="ONR37" s="251"/>
      <c r="ONS37" s="251"/>
      <c r="ONT37" s="251"/>
      <c r="ONU37" s="251"/>
      <c r="ONV37" s="251"/>
      <c r="ONW37" s="251"/>
      <c r="ONX37" s="251"/>
      <c r="ONY37" s="251"/>
      <c r="ONZ37" s="251"/>
      <c r="OOA37" s="251"/>
      <c r="OOB37" s="251"/>
      <c r="OOC37" s="251"/>
      <c r="OOD37" s="251"/>
      <c r="OOE37" s="251"/>
      <c r="OOF37" s="251"/>
      <c r="OOG37" s="251"/>
      <c r="OOH37" s="251"/>
      <c r="OOI37" s="251"/>
      <c r="OOJ37" s="251"/>
      <c r="OOK37" s="251"/>
      <c r="OOL37" s="251"/>
      <c r="OOM37" s="251"/>
      <c r="OON37" s="251"/>
      <c r="OOO37" s="251"/>
      <c r="OOP37" s="251"/>
      <c r="OOQ37" s="251"/>
      <c r="OOR37" s="251"/>
      <c r="OOS37" s="251"/>
      <c r="OOT37" s="251"/>
      <c r="OOU37" s="251"/>
      <c r="OOV37" s="251"/>
      <c r="OOW37" s="251"/>
      <c r="OOX37" s="251"/>
      <c r="OOY37" s="251"/>
      <c r="OOZ37" s="251"/>
      <c r="OPA37" s="251"/>
      <c r="OPB37" s="251"/>
      <c r="OPC37" s="251"/>
      <c r="OPD37" s="251"/>
      <c r="OPE37" s="251"/>
      <c r="OPF37" s="251"/>
      <c r="OPG37" s="251"/>
      <c r="OPH37" s="251"/>
      <c r="OPI37" s="251"/>
      <c r="OPJ37" s="251"/>
      <c r="OPK37" s="251"/>
      <c r="OPL37" s="251"/>
      <c r="OPM37" s="251"/>
      <c r="OPN37" s="251"/>
      <c r="OPO37" s="251"/>
      <c r="OPP37" s="251"/>
      <c r="OPQ37" s="251"/>
      <c r="OPR37" s="251"/>
      <c r="OPS37" s="251"/>
      <c r="OPT37" s="251"/>
      <c r="OPU37" s="251"/>
      <c r="OPV37" s="251"/>
      <c r="OPW37" s="251"/>
      <c r="OPX37" s="251"/>
      <c r="OPY37" s="251"/>
      <c r="OPZ37" s="251"/>
      <c r="OQA37" s="251"/>
      <c r="OQB37" s="251"/>
      <c r="OQC37" s="251"/>
      <c r="OQD37" s="251"/>
      <c r="OQE37" s="251"/>
      <c r="OQF37" s="251"/>
      <c r="OQG37" s="251"/>
      <c r="OQH37" s="251"/>
      <c r="OQI37" s="251"/>
      <c r="OQJ37" s="251"/>
      <c r="OQK37" s="251"/>
      <c r="OQL37" s="251"/>
      <c r="OQM37" s="251"/>
      <c r="OQN37" s="251"/>
      <c r="OQO37" s="251"/>
      <c r="OQP37" s="251"/>
      <c r="OQQ37" s="251"/>
      <c r="OQR37" s="251"/>
      <c r="OQS37" s="251"/>
      <c r="OQT37" s="251"/>
      <c r="OQU37" s="251"/>
      <c r="OQV37" s="251"/>
      <c r="OQW37" s="251"/>
      <c r="OQX37" s="251"/>
      <c r="OQY37" s="251"/>
      <c r="OQZ37" s="251"/>
      <c r="ORA37" s="251"/>
      <c r="ORB37" s="251"/>
      <c r="ORC37" s="251"/>
      <c r="ORD37" s="251"/>
      <c r="ORE37" s="251"/>
      <c r="ORF37" s="251"/>
      <c r="ORG37" s="251"/>
      <c r="ORH37" s="251"/>
      <c r="ORI37" s="251"/>
      <c r="ORJ37" s="251"/>
      <c r="ORK37" s="251"/>
      <c r="ORL37" s="251"/>
      <c r="ORM37" s="251"/>
      <c r="ORN37" s="251"/>
      <c r="ORO37" s="251"/>
      <c r="ORP37" s="251"/>
      <c r="ORQ37" s="251"/>
      <c r="ORR37" s="251"/>
      <c r="ORS37" s="251"/>
      <c r="ORT37" s="251"/>
      <c r="ORU37" s="251"/>
      <c r="ORV37" s="251"/>
      <c r="ORW37" s="251"/>
      <c r="ORX37" s="251"/>
      <c r="ORY37" s="251"/>
      <c r="ORZ37" s="251"/>
      <c r="OSA37" s="251"/>
      <c r="OSB37" s="251"/>
      <c r="OSC37" s="251"/>
      <c r="OSD37" s="251"/>
      <c r="OSE37" s="251"/>
      <c r="OSF37" s="251"/>
      <c r="OSG37" s="251"/>
      <c r="OSH37" s="251"/>
      <c r="OSI37" s="251"/>
      <c r="OSJ37" s="251"/>
      <c r="OSK37" s="251"/>
      <c r="OSL37" s="251"/>
      <c r="OSM37" s="251"/>
      <c r="OSN37" s="251"/>
      <c r="OSO37" s="251"/>
      <c r="OSP37" s="251"/>
      <c r="OSQ37" s="251"/>
      <c r="OSR37" s="251"/>
      <c r="OSS37" s="251"/>
      <c r="OST37" s="251"/>
      <c r="OSU37" s="251"/>
      <c r="OSV37" s="251"/>
      <c r="OSW37" s="251"/>
      <c r="OSX37" s="251"/>
      <c r="OSY37" s="251"/>
      <c r="OSZ37" s="251"/>
      <c r="OTA37" s="251"/>
      <c r="OTB37" s="251"/>
      <c r="OTC37" s="251"/>
      <c r="OTD37" s="251"/>
      <c r="OTE37" s="251"/>
      <c r="OTF37" s="251"/>
      <c r="OTG37" s="251"/>
      <c r="OTH37" s="251"/>
      <c r="OTI37" s="251"/>
      <c r="OTJ37" s="251"/>
      <c r="OTK37" s="251"/>
      <c r="OTL37" s="251"/>
      <c r="OTM37" s="251"/>
      <c r="OTN37" s="251"/>
      <c r="OTO37" s="251"/>
      <c r="OTP37" s="251"/>
      <c r="OTQ37" s="251"/>
      <c r="OTR37" s="251"/>
      <c r="OTS37" s="251"/>
      <c r="OTT37" s="251"/>
      <c r="OTU37" s="251"/>
      <c r="OTV37" s="251"/>
      <c r="OTW37" s="251"/>
      <c r="OTX37" s="251"/>
      <c r="OTY37" s="251"/>
      <c r="OTZ37" s="251"/>
      <c r="OUA37" s="251"/>
      <c r="OUB37" s="251"/>
      <c r="OUC37" s="251"/>
      <c r="OUD37" s="251"/>
      <c r="OUE37" s="251"/>
      <c r="OUF37" s="251"/>
      <c r="OUG37" s="251"/>
      <c r="OUH37" s="251"/>
      <c r="OUI37" s="251"/>
      <c r="OUJ37" s="251"/>
      <c r="OUK37" s="251"/>
      <c r="OUL37" s="251"/>
      <c r="OUM37" s="251"/>
      <c r="OUN37" s="251"/>
      <c r="OUO37" s="251"/>
      <c r="OUP37" s="251"/>
      <c r="OUQ37" s="251"/>
      <c r="OUR37" s="251"/>
      <c r="OUS37" s="251"/>
      <c r="OUT37" s="251"/>
      <c r="OUU37" s="251"/>
      <c r="OUV37" s="251"/>
      <c r="OUW37" s="251"/>
      <c r="OUX37" s="251"/>
      <c r="OUY37" s="251"/>
      <c r="OUZ37" s="251"/>
      <c r="OVA37" s="251"/>
      <c r="OVB37" s="251"/>
      <c r="OVC37" s="251"/>
      <c r="OVD37" s="251"/>
      <c r="OVE37" s="251"/>
      <c r="OVF37" s="251"/>
      <c r="OVG37" s="251"/>
      <c r="OVH37" s="251"/>
      <c r="OVI37" s="251"/>
      <c r="OVJ37" s="251"/>
      <c r="OVK37" s="251"/>
      <c r="OVL37" s="251"/>
      <c r="OVM37" s="251"/>
      <c r="OVN37" s="251"/>
      <c r="OVO37" s="251"/>
      <c r="OVP37" s="251"/>
      <c r="OVQ37" s="251"/>
      <c r="OVR37" s="251"/>
      <c r="OVS37" s="251"/>
      <c r="OVT37" s="251"/>
      <c r="OVU37" s="251"/>
      <c r="OVV37" s="251"/>
      <c r="OVW37" s="251"/>
      <c r="OVX37" s="251"/>
      <c r="OVY37" s="251"/>
      <c r="OVZ37" s="251"/>
      <c r="OWA37" s="251"/>
      <c r="OWB37" s="251"/>
      <c r="OWC37" s="251"/>
      <c r="OWD37" s="251"/>
      <c r="OWE37" s="251"/>
      <c r="OWF37" s="251"/>
      <c r="OWG37" s="251"/>
      <c r="OWH37" s="251"/>
      <c r="OWI37" s="251"/>
      <c r="OWJ37" s="251"/>
      <c r="OWK37" s="251"/>
      <c r="OWL37" s="251"/>
      <c r="OWM37" s="251"/>
      <c r="OWN37" s="251"/>
      <c r="OWO37" s="251"/>
      <c r="OWP37" s="251"/>
      <c r="OWQ37" s="251"/>
      <c r="OWR37" s="251"/>
      <c r="OWS37" s="251"/>
      <c r="OWT37" s="251"/>
      <c r="OWU37" s="251"/>
      <c r="OWV37" s="251"/>
      <c r="OWW37" s="251"/>
      <c r="OWX37" s="251"/>
      <c r="OWY37" s="251"/>
      <c r="OWZ37" s="251"/>
      <c r="OXA37" s="251"/>
      <c r="OXB37" s="251"/>
      <c r="OXC37" s="251"/>
      <c r="OXD37" s="251"/>
      <c r="OXE37" s="251"/>
      <c r="OXF37" s="251"/>
      <c r="OXG37" s="251"/>
      <c r="OXH37" s="251"/>
      <c r="OXI37" s="251"/>
      <c r="OXJ37" s="251"/>
      <c r="OXK37" s="251"/>
      <c r="OXL37" s="251"/>
      <c r="OXM37" s="251"/>
      <c r="OXN37" s="251"/>
      <c r="OXO37" s="251"/>
      <c r="OXP37" s="251"/>
      <c r="OXQ37" s="251"/>
      <c r="OXR37" s="251"/>
      <c r="OXS37" s="251"/>
      <c r="OXT37" s="251"/>
      <c r="OXU37" s="251"/>
      <c r="OXV37" s="251"/>
      <c r="OXW37" s="251"/>
      <c r="OXX37" s="251"/>
      <c r="OXY37" s="251"/>
      <c r="OXZ37" s="251"/>
      <c r="OYA37" s="251"/>
      <c r="OYB37" s="251"/>
      <c r="OYC37" s="251"/>
      <c r="OYD37" s="251"/>
      <c r="OYE37" s="251"/>
      <c r="OYF37" s="251"/>
      <c r="OYG37" s="251"/>
      <c r="OYH37" s="251"/>
      <c r="OYI37" s="251"/>
      <c r="OYJ37" s="251"/>
      <c r="OYK37" s="251"/>
      <c r="OYL37" s="251"/>
      <c r="OYM37" s="251"/>
      <c r="OYN37" s="251"/>
      <c r="OYO37" s="251"/>
      <c r="OYP37" s="251"/>
      <c r="OYQ37" s="251"/>
      <c r="OYR37" s="251"/>
      <c r="OYS37" s="251"/>
      <c r="OYT37" s="251"/>
      <c r="OYU37" s="251"/>
      <c r="OYV37" s="251"/>
      <c r="OYW37" s="251"/>
      <c r="OYX37" s="251"/>
      <c r="OYY37" s="251"/>
      <c r="OYZ37" s="251"/>
      <c r="OZA37" s="251"/>
      <c r="OZB37" s="251"/>
      <c r="OZC37" s="251"/>
      <c r="OZD37" s="251"/>
      <c r="OZE37" s="251"/>
      <c r="OZF37" s="251"/>
      <c r="OZG37" s="251"/>
      <c r="OZH37" s="251"/>
      <c r="OZI37" s="251"/>
      <c r="OZJ37" s="251"/>
      <c r="OZK37" s="251"/>
      <c r="OZL37" s="251"/>
      <c r="OZM37" s="251"/>
      <c r="OZN37" s="251"/>
      <c r="OZO37" s="251"/>
      <c r="OZP37" s="251"/>
      <c r="OZQ37" s="251"/>
      <c r="OZR37" s="251"/>
      <c r="OZS37" s="251"/>
      <c r="OZT37" s="251"/>
      <c r="OZU37" s="251"/>
      <c r="OZV37" s="251"/>
      <c r="OZW37" s="251"/>
      <c r="OZX37" s="251"/>
      <c r="OZY37" s="251"/>
      <c r="OZZ37" s="251"/>
      <c r="PAA37" s="251"/>
      <c r="PAB37" s="251"/>
      <c r="PAC37" s="251"/>
      <c r="PAD37" s="251"/>
      <c r="PAE37" s="251"/>
      <c r="PAF37" s="251"/>
      <c r="PAG37" s="251"/>
      <c r="PAH37" s="251"/>
      <c r="PAI37" s="251"/>
      <c r="PAJ37" s="251"/>
      <c r="PAK37" s="251"/>
      <c r="PAL37" s="251"/>
      <c r="PAM37" s="251"/>
      <c r="PAN37" s="251"/>
      <c r="PAO37" s="251"/>
      <c r="PAP37" s="251"/>
      <c r="PAQ37" s="251"/>
      <c r="PAR37" s="251"/>
      <c r="PAS37" s="251"/>
      <c r="PAT37" s="251"/>
      <c r="PAU37" s="251"/>
      <c r="PAV37" s="251"/>
      <c r="PAW37" s="251"/>
      <c r="PAX37" s="251"/>
      <c r="PAY37" s="251"/>
      <c r="PAZ37" s="251"/>
      <c r="PBA37" s="251"/>
      <c r="PBB37" s="251"/>
      <c r="PBC37" s="251"/>
      <c r="PBD37" s="251"/>
      <c r="PBE37" s="251"/>
      <c r="PBF37" s="251"/>
      <c r="PBG37" s="251"/>
      <c r="PBH37" s="251"/>
      <c r="PBI37" s="251"/>
      <c r="PBJ37" s="251"/>
      <c r="PBK37" s="251"/>
      <c r="PBL37" s="251"/>
      <c r="PBM37" s="251"/>
      <c r="PBN37" s="251"/>
      <c r="PBO37" s="251"/>
      <c r="PBP37" s="251"/>
      <c r="PBQ37" s="251"/>
      <c r="PBR37" s="251"/>
      <c r="PBS37" s="251"/>
      <c r="PBT37" s="251"/>
      <c r="PBU37" s="251"/>
      <c r="PBV37" s="251"/>
      <c r="PBW37" s="251"/>
      <c r="PBX37" s="251"/>
      <c r="PBY37" s="251"/>
      <c r="PBZ37" s="251"/>
      <c r="PCA37" s="251"/>
      <c r="PCB37" s="251"/>
      <c r="PCC37" s="251"/>
      <c r="PCD37" s="251"/>
      <c r="PCE37" s="251"/>
      <c r="PCF37" s="251"/>
      <c r="PCG37" s="251"/>
      <c r="PCH37" s="251"/>
      <c r="PCI37" s="251"/>
      <c r="PCJ37" s="251"/>
      <c r="PCK37" s="251"/>
      <c r="PCL37" s="251"/>
      <c r="PCM37" s="251"/>
      <c r="PCN37" s="251"/>
      <c r="PCO37" s="251"/>
      <c r="PCP37" s="251"/>
      <c r="PCQ37" s="251"/>
      <c r="PCR37" s="251"/>
      <c r="PCS37" s="251"/>
      <c r="PCT37" s="251"/>
      <c r="PCU37" s="251"/>
      <c r="PCV37" s="251"/>
      <c r="PCW37" s="251"/>
      <c r="PCX37" s="251"/>
      <c r="PCY37" s="251"/>
      <c r="PCZ37" s="251"/>
      <c r="PDA37" s="251"/>
      <c r="PDB37" s="251"/>
      <c r="PDC37" s="251"/>
      <c r="PDD37" s="251"/>
      <c r="PDE37" s="251"/>
      <c r="PDF37" s="251"/>
      <c r="PDG37" s="251"/>
      <c r="PDH37" s="251"/>
      <c r="PDI37" s="251"/>
      <c r="PDJ37" s="251"/>
      <c r="PDK37" s="251"/>
      <c r="PDL37" s="251"/>
      <c r="PDM37" s="251"/>
      <c r="PDN37" s="251"/>
      <c r="PDO37" s="251"/>
      <c r="PDP37" s="251"/>
      <c r="PDQ37" s="251"/>
      <c r="PDR37" s="251"/>
      <c r="PDS37" s="251"/>
      <c r="PDT37" s="251"/>
      <c r="PDU37" s="251"/>
      <c r="PDV37" s="251"/>
      <c r="PDW37" s="251"/>
      <c r="PDX37" s="251"/>
      <c r="PDY37" s="251"/>
      <c r="PDZ37" s="251"/>
      <c r="PEA37" s="251"/>
      <c r="PEB37" s="251"/>
      <c r="PEC37" s="251"/>
      <c r="PED37" s="251"/>
      <c r="PEE37" s="251"/>
      <c r="PEF37" s="251"/>
      <c r="PEG37" s="251"/>
      <c r="PEH37" s="251"/>
      <c r="PEI37" s="251"/>
      <c r="PEJ37" s="251"/>
      <c r="PEK37" s="251"/>
      <c r="PEL37" s="251"/>
      <c r="PEM37" s="251"/>
      <c r="PEN37" s="251"/>
      <c r="PEO37" s="251"/>
      <c r="PEP37" s="251"/>
      <c r="PEQ37" s="251"/>
      <c r="PER37" s="251"/>
      <c r="PES37" s="251"/>
      <c r="PET37" s="251"/>
      <c r="PEU37" s="251"/>
      <c r="PEV37" s="251"/>
      <c r="PEW37" s="251"/>
      <c r="PEX37" s="251"/>
      <c r="PEY37" s="251"/>
      <c r="PEZ37" s="251"/>
      <c r="PFA37" s="251"/>
      <c r="PFB37" s="251"/>
      <c r="PFC37" s="251"/>
      <c r="PFD37" s="251"/>
      <c r="PFE37" s="251"/>
      <c r="PFF37" s="251"/>
      <c r="PFG37" s="251"/>
      <c r="PFH37" s="251"/>
      <c r="PFI37" s="251"/>
      <c r="PFJ37" s="251"/>
      <c r="PFK37" s="251"/>
      <c r="PFL37" s="251"/>
      <c r="PFM37" s="251"/>
      <c r="PFN37" s="251"/>
      <c r="PFO37" s="251"/>
      <c r="PFP37" s="251"/>
      <c r="PFQ37" s="251"/>
      <c r="PFR37" s="251"/>
      <c r="PFS37" s="251"/>
      <c r="PFT37" s="251"/>
      <c r="PFU37" s="251"/>
      <c r="PFV37" s="251"/>
      <c r="PFW37" s="251"/>
      <c r="PFX37" s="251"/>
      <c r="PFY37" s="251"/>
      <c r="PFZ37" s="251"/>
      <c r="PGA37" s="251"/>
      <c r="PGB37" s="251"/>
      <c r="PGC37" s="251"/>
      <c r="PGD37" s="251"/>
      <c r="PGE37" s="251"/>
      <c r="PGF37" s="251"/>
      <c r="PGG37" s="251"/>
      <c r="PGH37" s="251"/>
      <c r="PGI37" s="251"/>
      <c r="PGJ37" s="251"/>
      <c r="PGK37" s="251"/>
      <c r="PGL37" s="251"/>
      <c r="PGM37" s="251"/>
      <c r="PGN37" s="251"/>
      <c r="PGO37" s="251"/>
      <c r="PGP37" s="251"/>
      <c r="PGQ37" s="251"/>
      <c r="PGR37" s="251"/>
      <c r="PGS37" s="251"/>
      <c r="PGT37" s="251"/>
      <c r="PGU37" s="251"/>
      <c r="PGV37" s="251"/>
      <c r="PGW37" s="251"/>
      <c r="PGX37" s="251"/>
      <c r="PGY37" s="251"/>
      <c r="PGZ37" s="251"/>
      <c r="PHA37" s="251"/>
      <c r="PHB37" s="251"/>
      <c r="PHC37" s="251"/>
      <c r="PHD37" s="251"/>
      <c r="PHE37" s="251"/>
      <c r="PHF37" s="251"/>
      <c r="PHG37" s="251"/>
      <c r="PHH37" s="251"/>
      <c r="PHI37" s="251"/>
      <c r="PHJ37" s="251"/>
      <c r="PHK37" s="251"/>
      <c r="PHL37" s="251"/>
      <c r="PHM37" s="251"/>
      <c r="PHN37" s="251"/>
      <c r="PHO37" s="251"/>
      <c r="PHP37" s="251"/>
      <c r="PHQ37" s="251"/>
      <c r="PHR37" s="251"/>
      <c r="PHS37" s="251"/>
      <c r="PHT37" s="251"/>
      <c r="PHU37" s="251"/>
      <c r="PHV37" s="251"/>
      <c r="PHW37" s="251"/>
      <c r="PHX37" s="251"/>
      <c r="PHY37" s="251"/>
      <c r="PHZ37" s="251"/>
      <c r="PIA37" s="251"/>
      <c r="PIB37" s="251"/>
      <c r="PIC37" s="251"/>
      <c r="PID37" s="251"/>
      <c r="PIE37" s="251"/>
      <c r="PIF37" s="251"/>
      <c r="PIG37" s="251"/>
      <c r="PIH37" s="251"/>
      <c r="PII37" s="251"/>
      <c r="PIJ37" s="251"/>
      <c r="PIK37" s="251"/>
      <c r="PIL37" s="251"/>
      <c r="PIM37" s="251"/>
      <c r="PIN37" s="251"/>
      <c r="PIO37" s="251"/>
      <c r="PIP37" s="251"/>
      <c r="PIQ37" s="251"/>
      <c r="PIR37" s="251"/>
      <c r="PIS37" s="251"/>
      <c r="PIT37" s="251"/>
      <c r="PIU37" s="251"/>
      <c r="PIV37" s="251"/>
      <c r="PIW37" s="251"/>
      <c r="PIX37" s="251"/>
      <c r="PIY37" s="251"/>
      <c r="PIZ37" s="251"/>
      <c r="PJA37" s="251"/>
      <c r="PJB37" s="251"/>
      <c r="PJC37" s="251"/>
      <c r="PJD37" s="251"/>
      <c r="PJE37" s="251"/>
      <c r="PJF37" s="251"/>
      <c r="PJG37" s="251"/>
      <c r="PJH37" s="251"/>
      <c r="PJI37" s="251"/>
      <c r="PJJ37" s="251"/>
      <c r="PJK37" s="251"/>
      <c r="PJL37" s="251"/>
      <c r="PJM37" s="251"/>
      <c r="PJN37" s="251"/>
      <c r="PJO37" s="251"/>
      <c r="PJP37" s="251"/>
      <c r="PJQ37" s="251"/>
      <c r="PJR37" s="251"/>
      <c r="PJS37" s="251"/>
      <c r="PJT37" s="251"/>
      <c r="PJU37" s="251"/>
      <c r="PJV37" s="251"/>
      <c r="PJW37" s="251"/>
      <c r="PJX37" s="251"/>
      <c r="PJY37" s="251"/>
      <c r="PJZ37" s="251"/>
      <c r="PKA37" s="251"/>
      <c r="PKB37" s="251"/>
      <c r="PKC37" s="251"/>
      <c r="PKD37" s="251"/>
      <c r="PKE37" s="251"/>
      <c r="PKF37" s="251"/>
      <c r="PKG37" s="251"/>
      <c r="PKH37" s="251"/>
      <c r="PKI37" s="251"/>
      <c r="PKJ37" s="251"/>
      <c r="PKK37" s="251"/>
      <c r="PKL37" s="251"/>
      <c r="PKM37" s="251"/>
      <c r="PKN37" s="251"/>
      <c r="PKO37" s="251"/>
      <c r="PKP37" s="251"/>
      <c r="PKQ37" s="251"/>
      <c r="PKR37" s="251"/>
      <c r="PKS37" s="251"/>
      <c r="PKT37" s="251"/>
      <c r="PKU37" s="251"/>
      <c r="PKV37" s="251"/>
      <c r="PKW37" s="251"/>
      <c r="PKX37" s="251"/>
      <c r="PKY37" s="251"/>
      <c r="PKZ37" s="251"/>
      <c r="PLA37" s="251"/>
      <c r="PLB37" s="251"/>
      <c r="PLC37" s="251"/>
      <c r="PLD37" s="251"/>
      <c r="PLE37" s="251"/>
      <c r="PLF37" s="251"/>
      <c r="PLG37" s="251"/>
      <c r="PLH37" s="251"/>
      <c r="PLI37" s="251"/>
      <c r="PLJ37" s="251"/>
      <c r="PLK37" s="251"/>
      <c r="PLL37" s="251"/>
      <c r="PLM37" s="251"/>
      <c r="PLN37" s="251"/>
      <c r="PLO37" s="251"/>
      <c r="PLP37" s="251"/>
      <c r="PLQ37" s="251"/>
      <c r="PLR37" s="251"/>
      <c r="PLS37" s="251"/>
      <c r="PLT37" s="251"/>
      <c r="PLU37" s="251"/>
      <c r="PLV37" s="251"/>
      <c r="PLW37" s="251"/>
      <c r="PLX37" s="251"/>
      <c r="PLY37" s="251"/>
      <c r="PLZ37" s="251"/>
      <c r="PMA37" s="251"/>
      <c r="PMB37" s="251"/>
      <c r="PMC37" s="251"/>
      <c r="PMD37" s="251"/>
      <c r="PME37" s="251"/>
      <c r="PMF37" s="251"/>
      <c r="PMG37" s="251"/>
      <c r="PMH37" s="251"/>
      <c r="PMI37" s="251"/>
      <c r="PMJ37" s="251"/>
      <c r="PMK37" s="251"/>
      <c r="PML37" s="251"/>
      <c r="PMM37" s="251"/>
      <c r="PMN37" s="251"/>
      <c r="PMO37" s="251"/>
      <c r="PMP37" s="251"/>
      <c r="PMQ37" s="251"/>
      <c r="PMR37" s="251"/>
      <c r="PMS37" s="251"/>
      <c r="PMT37" s="251"/>
      <c r="PMU37" s="251"/>
      <c r="PMV37" s="251"/>
      <c r="PMW37" s="251"/>
      <c r="PMX37" s="251"/>
      <c r="PMY37" s="251"/>
      <c r="PMZ37" s="251"/>
      <c r="PNA37" s="251"/>
      <c r="PNB37" s="251"/>
      <c r="PNC37" s="251"/>
      <c r="PND37" s="251"/>
      <c r="PNE37" s="251"/>
      <c r="PNF37" s="251"/>
      <c r="PNG37" s="251"/>
      <c r="PNH37" s="251"/>
      <c r="PNI37" s="251"/>
      <c r="PNJ37" s="251"/>
      <c r="PNK37" s="251"/>
      <c r="PNL37" s="251"/>
      <c r="PNM37" s="251"/>
      <c r="PNN37" s="251"/>
      <c r="PNO37" s="251"/>
      <c r="PNP37" s="251"/>
      <c r="PNQ37" s="251"/>
      <c r="PNR37" s="251"/>
      <c r="PNS37" s="251"/>
      <c r="PNT37" s="251"/>
      <c r="PNU37" s="251"/>
      <c r="PNV37" s="251"/>
      <c r="PNW37" s="251"/>
      <c r="PNX37" s="251"/>
      <c r="PNY37" s="251"/>
      <c r="PNZ37" s="251"/>
      <c r="POA37" s="251"/>
      <c r="POB37" s="251"/>
      <c r="POC37" s="251"/>
      <c r="POD37" s="251"/>
      <c r="POE37" s="251"/>
      <c r="POF37" s="251"/>
      <c r="POG37" s="251"/>
      <c r="POH37" s="251"/>
      <c r="POI37" s="251"/>
      <c r="POJ37" s="251"/>
      <c r="POK37" s="251"/>
      <c r="POL37" s="251"/>
      <c r="POM37" s="251"/>
      <c r="PON37" s="251"/>
      <c r="POO37" s="251"/>
      <c r="POP37" s="251"/>
      <c r="POQ37" s="251"/>
      <c r="POR37" s="251"/>
      <c r="POS37" s="251"/>
      <c r="POT37" s="251"/>
      <c r="POU37" s="251"/>
      <c r="POV37" s="251"/>
      <c r="POW37" s="251"/>
      <c r="POX37" s="251"/>
      <c r="POY37" s="251"/>
      <c r="POZ37" s="251"/>
      <c r="PPA37" s="251"/>
      <c r="PPB37" s="251"/>
      <c r="PPC37" s="251"/>
      <c r="PPD37" s="251"/>
      <c r="PPE37" s="251"/>
      <c r="PPF37" s="251"/>
      <c r="PPG37" s="251"/>
      <c r="PPH37" s="251"/>
      <c r="PPI37" s="251"/>
      <c r="PPJ37" s="251"/>
      <c r="PPK37" s="251"/>
      <c r="PPL37" s="251"/>
      <c r="PPM37" s="251"/>
      <c r="PPN37" s="251"/>
      <c r="PPO37" s="251"/>
      <c r="PPP37" s="251"/>
      <c r="PPQ37" s="251"/>
      <c r="PPR37" s="251"/>
      <c r="PPS37" s="251"/>
      <c r="PPT37" s="251"/>
      <c r="PPU37" s="251"/>
      <c r="PPV37" s="251"/>
      <c r="PPW37" s="251"/>
      <c r="PPX37" s="251"/>
      <c r="PPY37" s="251"/>
      <c r="PPZ37" s="251"/>
      <c r="PQA37" s="251"/>
      <c r="PQB37" s="251"/>
      <c r="PQC37" s="251"/>
      <c r="PQD37" s="251"/>
      <c r="PQE37" s="251"/>
      <c r="PQF37" s="251"/>
      <c r="PQG37" s="251"/>
      <c r="PQH37" s="251"/>
      <c r="PQI37" s="251"/>
      <c r="PQJ37" s="251"/>
      <c r="PQK37" s="251"/>
      <c r="PQL37" s="251"/>
      <c r="PQM37" s="251"/>
      <c r="PQN37" s="251"/>
      <c r="PQO37" s="251"/>
      <c r="PQP37" s="251"/>
      <c r="PQQ37" s="251"/>
      <c r="PQR37" s="251"/>
      <c r="PQS37" s="251"/>
      <c r="PQT37" s="251"/>
      <c r="PQU37" s="251"/>
      <c r="PQV37" s="251"/>
      <c r="PQW37" s="251"/>
      <c r="PQX37" s="251"/>
      <c r="PQY37" s="251"/>
      <c r="PQZ37" s="251"/>
      <c r="PRA37" s="251"/>
      <c r="PRB37" s="251"/>
      <c r="PRC37" s="251"/>
      <c r="PRD37" s="251"/>
      <c r="PRE37" s="251"/>
      <c r="PRF37" s="251"/>
      <c r="PRG37" s="251"/>
      <c r="PRH37" s="251"/>
      <c r="PRI37" s="251"/>
      <c r="PRJ37" s="251"/>
      <c r="PRK37" s="251"/>
      <c r="PRL37" s="251"/>
      <c r="PRM37" s="251"/>
      <c r="PRN37" s="251"/>
      <c r="PRO37" s="251"/>
      <c r="PRP37" s="251"/>
      <c r="PRQ37" s="251"/>
      <c r="PRR37" s="251"/>
      <c r="PRS37" s="251"/>
      <c r="PRT37" s="251"/>
      <c r="PRU37" s="251"/>
      <c r="PRV37" s="251"/>
      <c r="PRW37" s="251"/>
      <c r="PRX37" s="251"/>
      <c r="PRY37" s="251"/>
      <c r="PRZ37" s="251"/>
      <c r="PSA37" s="251"/>
      <c r="PSB37" s="251"/>
      <c r="PSC37" s="251"/>
      <c r="PSD37" s="251"/>
      <c r="PSE37" s="251"/>
      <c r="PSF37" s="251"/>
      <c r="PSG37" s="251"/>
      <c r="PSH37" s="251"/>
      <c r="PSI37" s="251"/>
      <c r="PSJ37" s="251"/>
      <c r="PSK37" s="251"/>
      <c r="PSL37" s="251"/>
      <c r="PSM37" s="251"/>
      <c r="PSN37" s="251"/>
      <c r="PSO37" s="251"/>
      <c r="PSP37" s="251"/>
      <c r="PSQ37" s="251"/>
      <c r="PSR37" s="251"/>
      <c r="PSS37" s="251"/>
      <c r="PST37" s="251"/>
      <c r="PSU37" s="251"/>
      <c r="PSV37" s="251"/>
      <c r="PSW37" s="251"/>
      <c r="PSX37" s="251"/>
      <c r="PSY37" s="251"/>
      <c r="PSZ37" s="251"/>
      <c r="PTA37" s="251"/>
      <c r="PTB37" s="251"/>
      <c r="PTC37" s="251"/>
      <c r="PTD37" s="251"/>
      <c r="PTE37" s="251"/>
      <c r="PTF37" s="251"/>
      <c r="PTG37" s="251"/>
      <c r="PTH37" s="251"/>
      <c r="PTI37" s="251"/>
      <c r="PTJ37" s="251"/>
      <c r="PTK37" s="251"/>
      <c r="PTL37" s="251"/>
      <c r="PTM37" s="251"/>
      <c r="PTN37" s="251"/>
      <c r="PTO37" s="251"/>
      <c r="PTP37" s="251"/>
      <c r="PTQ37" s="251"/>
      <c r="PTR37" s="251"/>
      <c r="PTS37" s="251"/>
      <c r="PTT37" s="251"/>
      <c r="PTU37" s="251"/>
      <c r="PTV37" s="251"/>
      <c r="PTW37" s="251"/>
      <c r="PTX37" s="251"/>
      <c r="PTY37" s="251"/>
      <c r="PTZ37" s="251"/>
      <c r="PUA37" s="251"/>
      <c r="PUB37" s="251"/>
      <c r="PUC37" s="251"/>
      <c r="PUD37" s="251"/>
      <c r="PUE37" s="251"/>
      <c r="PUF37" s="251"/>
      <c r="PUG37" s="251"/>
      <c r="PUH37" s="251"/>
      <c r="PUI37" s="251"/>
      <c r="PUJ37" s="251"/>
      <c r="PUK37" s="251"/>
      <c r="PUL37" s="251"/>
      <c r="PUM37" s="251"/>
      <c r="PUN37" s="251"/>
      <c r="PUO37" s="251"/>
      <c r="PUP37" s="251"/>
      <c r="PUQ37" s="251"/>
      <c r="PUR37" s="251"/>
      <c r="PUS37" s="251"/>
      <c r="PUT37" s="251"/>
      <c r="PUU37" s="251"/>
      <c r="PUV37" s="251"/>
      <c r="PUW37" s="251"/>
      <c r="PUX37" s="251"/>
      <c r="PUY37" s="251"/>
      <c r="PUZ37" s="251"/>
      <c r="PVA37" s="251"/>
      <c r="PVB37" s="251"/>
      <c r="PVC37" s="251"/>
      <c r="PVD37" s="251"/>
      <c r="PVE37" s="251"/>
      <c r="PVF37" s="251"/>
      <c r="PVG37" s="251"/>
      <c r="PVH37" s="251"/>
      <c r="PVI37" s="251"/>
      <c r="PVJ37" s="251"/>
      <c r="PVK37" s="251"/>
      <c r="PVL37" s="251"/>
      <c r="PVM37" s="251"/>
      <c r="PVN37" s="251"/>
      <c r="PVO37" s="251"/>
      <c r="PVP37" s="251"/>
      <c r="PVQ37" s="251"/>
      <c r="PVR37" s="251"/>
      <c r="PVS37" s="251"/>
      <c r="PVT37" s="251"/>
      <c r="PVU37" s="251"/>
      <c r="PVV37" s="251"/>
      <c r="PVW37" s="251"/>
      <c r="PVX37" s="251"/>
      <c r="PVY37" s="251"/>
      <c r="PVZ37" s="251"/>
      <c r="PWA37" s="251"/>
      <c r="PWB37" s="251"/>
      <c r="PWC37" s="251"/>
      <c r="PWD37" s="251"/>
      <c r="PWE37" s="251"/>
      <c r="PWF37" s="251"/>
      <c r="PWG37" s="251"/>
      <c r="PWH37" s="251"/>
      <c r="PWI37" s="251"/>
      <c r="PWJ37" s="251"/>
      <c r="PWK37" s="251"/>
      <c r="PWL37" s="251"/>
      <c r="PWM37" s="251"/>
      <c r="PWN37" s="251"/>
      <c r="PWO37" s="251"/>
      <c r="PWP37" s="251"/>
      <c r="PWQ37" s="251"/>
      <c r="PWR37" s="251"/>
      <c r="PWS37" s="251"/>
      <c r="PWT37" s="251"/>
      <c r="PWU37" s="251"/>
      <c r="PWV37" s="251"/>
      <c r="PWW37" s="251"/>
      <c r="PWX37" s="251"/>
      <c r="PWY37" s="251"/>
      <c r="PWZ37" s="251"/>
      <c r="PXA37" s="251"/>
      <c r="PXB37" s="251"/>
      <c r="PXC37" s="251"/>
      <c r="PXD37" s="251"/>
      <c r="PXE37" s="251"/>
      <c r="PXF37" s="251"/>
      <c r="PXG37" s="251"/>
      <c r="PXH37" s="251"/>
      <c r="PXI37" s="251"/>
      <c r="PXJ37" s="251"/>
      <c r="PXK37" s="251"/>
      <c r="PXL37" s="251"/>
      <c r="PXM37" s="251"/>
      <c r="PXN37" s="251"/>
      <c r="PXO37" s="251"/>
      <c r="PXP37" s="251"/>
      <c r="PXQ37" s="251"/>
      <c r="PXR37" s="251"/>
      <c r="PXS37" s="251"/>
      <c r="PXT37" s="251"/>
      <c r="PXU37" s="251"/>
      <c r="PXV37" s="251"/>
      <c r="PXW37" s="251"/>
      <c r="PXX37" s="251"/>
      <c r="PXY37" s="251"/>
      <c r="PXZ37" s="251"/>
      <c r="PYA37" s="251"/>
      <c r="PYB37" s="251"/>
      <c r="PYC37" s="251"/>
      <c r="PYD37" s="251"/>
      <c r="PYE37" s="251"/>
      <c r="PYF37" s="251"/>
      <c r="PYG37" s="251"/>
      <c r="PYH37" s="251"/>
      <c r="PYI37" s="251"/>
      <c r="PYJ37" s="251"/>
      <c r="PYK37" s="251"/>
      <c r="PYL37" s="251"/>
      <c r="PYM37" s="251"/>
      <c r="PYN37" s="251"/>
      <c r="PYO37" s="251"/>
      <c r="PYP37" s="251"/>
      <c r="PYQ37" s="251"/>
      <c r="PYR37" s="251"/>
      <c r="PYS37" s="251"/>
      <c r="PYT37" s="251"/>
      <c r="PYU37" s="251"/>
      <c r="PYV37" s="251"/>
      <c r="PYW37" s="251"/>
      <c r="PYX37" s="251"/>
      <c r="PYY37" s="251"/>
      <c r="PYZ37" s="251"/>
      <c r="PZA37" s="251"/>
      <c r="PZB37" s="251"/>
      <c r="PZC37" s="251"/>
      <c r="PZD37" s="251"/>
      <c r="PZE37" s="251"/>
      <c r="PZF37" s="251"/>
      <c r="PZG37" s="251"/>
      <c r="PZH37" s="251"/>
      <c r="PZI37" s="251"/>
      <c r="PZJ37" s="251"/>
      <c r="PZK37" s="251"/>
      <c r="PZL37" s="251"/>
      <c r="PZM37" s="251"/>
      <c r="PZN37" s="251"/>
      <c r="PZO37" s="251"/>
      <c r="PZP37" s="251"/>
      <c r="PZQ37" s="251"/>
      <c r="PZR37" s="251"/>
      <c r="PZS37" s="251"/>
      <c r="PZT37" s="251"/>
      <c r="PZU37" s="251"/>
      <c r="PZV37" s="251"/>
      <c r="PZW37" s="251"/>
      <c r="PZX37" s="251"/>
      <c r="PZY37" s="251"/>
      <c r="PZZ37" s="251"/>
      <c r="QAA37" s="251"/>
      <c r="QAB37" s="251"/>
      <c r="QAC37" s="251"/>
      <c r="QAD37" s="251"/>
      <c r="QAE37" s="251"/>
      <c r="QAF37" s="251"/>
      <c r="QAG37" s="251"/>
      <c r="QAH37" s="251"/>
      <c r="QAI37" s="251"/>
      <c r="QAJ37" s="251"/>
      <c r="QAK37" s="251"/>
      <c r="QAL37" s="251"/>
      <c r="QAM37" s="251"/>
      <c r="QAN37" s="251"/>
      <c r="QAO37" s="251"/>
      <c r="QAP37" s="251"/>
      <c r="QAQ37" s="251"/>
      <c r="QAR37" s="251"/>
      <c r="QAS37" s="251"/>
      <c r="QAT37" s="251"/>
      <c r="QAU37" s="251"/>
      <c r="QAV37" s="251"/>
      <c r="QAW37" s="251"/>
      <c r="QAX37" s="251"/>
      <c r="QAY37" s="251"/>
      <c r="QAZ37" s="251"/>
      <c r="QBA37" s="251"/>
      <c r="QBB37" s="251"/>
      <c r="QBC37" s="251"/>
      <c r="QBD37" s="251"/>
      <c r="QBE37" s="251"/>
      <c r="QBF37" s="251"/>
      <c r="QBG37" s="251"/>
      <c r="QBH37" s="251"/>
      <c r="QBI37" s="251"/>
      <c r="QBJ37" s="251"/>
      <c r="QBK37" s="251"/>
      <c r="QBL37" s="251"/>
      <c r="QBM37" s="251"/>
      <c r="QBN37" s="251"/>
      <c r="QBO37" s="251"/>
      <c r="QBP37" s="251"/>
      <c r="QBQ37" s="251"/>
      <c r="QBR37" s="251"/>
      <c r="QBS37" s="251"/>
      <c r="QBT37" s="251"/>
      <c r="QBU37" s="251"/>
      <c r="QBV37" s="251"/>
      <c r="QBW37" s="251"/>
      <c r="QBX37" s="251"/>
      <c r="QBY37" s="251"/>
      <c r="QBZ37" s="251"/>
      <c r="QCA37" s="251"/>
      <c r="QCB37" s="251"/>
      <c r="QCC37" s="251"/>
      <c r="QCD37" s="251"/>
      <c r="QCE37" s="251"/>
      <c r="QCF37" s="251"/>
      <c r="QCG37" s="251"/>
      <c r="QCH37" s="251"/>
      <c r="QCI37" s="251"/>
      <c r="QCJ37" s="251"/>
      <c r="QCK37" s="251"/>
      <c r="QCL37" s="251"/>
      <c r="QCM37" s="251"/>
      <c r="QCN37" s="251"/>
      <c r="QCO37" s="251"/>
      <c r="QCP37" s="251"/>
      <c r="QCQ37" s="251"/>
      <c r="QCR37" s="251"/>
      <c r="QCS37" s="251"/>
      <c r="QCT37" s="251"/>
      <c r="QCU37" s="251"/>
      <c r="QCV37" s="251"/>
      <c r="QCW37" s="251"/>
      <c r="QCX37" s="251"/>
      <c r="QCY37" s="251"/>
      <c r="QCZ37" s="251"/>
      <c r="QDA37" s="251"/>
      <c r="QDB37" s="251"/>
      <c r="QDC37" s="251"/>
      <c r="QDD37" s="251"/>
      <c r="QDE37" s="251"/>
      <c r="QDF37" s="251"/>
      <c r="QDG37" s="251"/>
      <c r="QDH37" s="251"/>
      <c r="QDI37" s="251"/>
      <c r="QDJ37" s="251"/>
      <c r="QDK37" s="251"/>
      <c r="QDL37" s="251"/>
      <c r="QDM37" s="251"/>
      <c r="QDN37" s="251"/>
      <c r="QDO37" s="251"/>
      <c r="QDP37" s="251"/>
      <c r="QDQ37" s="251"/>
      <c r="QDR37" s="251"/>
      <c r="QDS37" s="251"/>
      <c r="QDT37" s="251"/>
      <c r="QDU37" s="251"/>
      <c r="QDV37" s="251"/>
      <c r="QDW37" s="251"/>
      <c r="QDX37" s="251"/>
      <c r="QDY37" s="251"/>
      <c r="QDZ37" s="251"/>
      <c r="QEA37" s="251"/>
      <c r="QEB37" s="251"/>
      <c r="QEC37" s="251"/>
      <c r="QED37" s="251"/>
      <c r="QEE37" s="251"/>
      <c r="QEF37" s="251"/>
      <c r="QEG37" s="251"/>
      <c r="QEH37" s="251"/>
      <c r="QEI37" s="251"/>
      <c r="QEJ37" s="251"/>
      <c r="QEK37" s="251"/>
      <c r="QEL37" s="251"/>
      <c r="QEM37" s="251"/>
      <c r="QEN37" s="251"/>
      <c r="QEO37" s="251"/>
      <c r="QEP37" s="251"/>
      <c r="QEQ37" s="251"/>
      <c r="QER37" s="251"/>
      <c r="QES37" s="251"/>
      <c r="QET37" s="251"/>
      <c r="QEU37" s="251"/>
      <c r="QEV37" s="251"/>
      <c r="QEW37" s="251"/>
      <c r="QEX37" s="251"/>
      <c r="QEY37" s="251"/>
      <c r="QEZ37" s="251"/>
      <c r="QFA37" s="251"/>
      <c r="QFB37" s="251"/>
      <c r="QFC37" s="251"/>
      <c r="QFD37" s="251"/>
      <c r="QFE37" s="251"/>
      <c r="QFF37" s="251"/>
      <c r="QFG37" s="251"/>
      <c r="QFH37" s="251"/>
      <c r="QFI37" s="251"/>
      <c r="QFJ37" s="251"/>
      <c r="QFK37" s="251"/>
      <c r="QFL37" s="251"/>
      <c r="QFM37" s="251"/>
      <c r="QFN37" s="251"/>
      <c r="QFO37" s="251"/>
      <c r="QFP37" s="251"/>
      <c r="QFQ37" s="251"/>
      <c r="QFR37" s="251"/>
      <c r="QFS37" s="251"/>
      <c r="QFT37" s="251"/>
      <c r="QFU37" s="251"/>
      <c r="QFV37" s="251"/>
      <c r="QFW37" s="251"/>
      <c r="QFX37" s="251"/>
      <c r="QFY37" s="251"/>
      <c r="QFZ37" s="251"/>
      <c r="QGA37" s="251"/>
      <c r="QGB37" s="251"/>
      <c r="QGC37" s="251"/>
      <c r="QGD37" s="251"/>
      <c r="QGE37" s="251"/>
      <c r="QGF37" s="251"/>
      <c r="QGG37" s="251"/>
      <c r="QGH37" s="251"/>
      <c r="QGI37" s="251"/>
      <c r="QGJ37" s="251"/>
      <c r="QGK37" s="251"/>
      <c r="QGL37" s="251"/>
      <c r="QGM37" s="251"/>
      <c r="QGN37" s="251"/>
      <c r="QGO37" s="251"/>
      <c r="QGP37" s="251"/>
      <c r="QGQ37" s="251"/>
      <c r="QGR37" s="251"/>
      <c r="QGS37" s="251"/>
      <c r="QGT37" s="251"/>
      <c r="QGU37" s="251"/>
      <c r="QGV37" s="251"/>
      <c r="QGW37" s="251"/>
      <c r="QGX37" s="251"/>
      <c r="QGY37" s="251"/>
      <c r="QGZ37" s="251"/>
      <c r="QHA37" s="251"/>
      <c r="QHB37" s="251"/>
      <c r="QHC37" s="251"/>
      <c r="QHD37" s="251"/>
      <c r="QHE37" s="251"/>
      <c r="QHF37" s="251"/>
      <c r="QHG37" s="251"/>
      <c r="QHH37" s="251"/>
      <c r="QHI37" s="251"/>
      <c r="QHJ37" s="251"/>
      <c r="QHK37" s="251"/>
      <c r="QHL37" s="251"/>
      <c r="QHM37" s="251"/>
      <c r="QHN37" s="251"/>
      <c r="QHO37" s="251"/>
      <c r="QHP37" s="251"/>
      <c r="QHQ37" s="251"/>
      <c r="QHR37" s="251"/>
      <c r="QHS37" s="251"/>
      <c r="QHT37" s="251"/>
      <c r="QHU37" s="251"/>
      <c r="QHV37" s="251"/>
      <c r="QHW37" s="251"/>
      <c r="QHX37" s="251"/>
      <c r="QHY37" s="251"/>
      <c r="QHZ37" s="251"/>
      <c r="QIA37" s="251"/>
      <c r="QIB37" s="251"/>
      <c r="QIC37" s="251"/>
      <c r="QID37" s="251"/>
      <c r="QIE37" s="251"/>
      <c r="QIF37" s="251"/>
      <c r="QIG37" s="251"/>
      <c r="QIH37" s="251"/>
      <c r="QII37" s="251"/>
      <c r="QIJ37" s="251"/>
      <c r="QIK37" s="251"/>
      <c r="QIL37" s="251"/>
      <c r="QIM37" s="251"/>
      <c r="QIN37" s="251"/>
      <c r="QIO37" s="251"/>
      <c r="QIP37" s="251"/>
      <c r="QIQ37" s="251"/>
      <c r="QIR37" s="251"/>
      <c r="QIS37" s="251"/>
      <c r="QIT37" s="251"/>
      <c r="QIU37" s="251"/>
      <c r="QIV37" s="251"/>
      <c r="QIW37" s="251"/>
      <c r="QIX37" s="251"/>
      <c r="QIY37" s="251"/>
      <c r="QIZ37" s="251"/>
      <c r="QJA37" s="251"/>
      <c r="QJB37" s="251"/>
      <c r="QJC37" s="251"/>
      <c r="QJD37" s="251"/>
      <c r="QJE37" s="251"/>
      <c r="QJF37" s="251"/>
      <c r="QJG37" s="251"/>
      <c r="QJH37" s="251"/>
      <c r="QJI37" s="251"/>
      <c r="QJJ37" s="251"/>
      <c r="QJK37" s="251"/>
      <c r="QJL37" s="251"/>
      <c r="QJM37" s="251"/>
      <c r="QJN37" s="251"/>
      <c r="QJO37" s="251"/>
      <c r="QJP37" s="251"/>
      <c r="QJQ37" s="251"/>
      <c r="QJR37" s="251"/>
      <c r="QJS37" s="251"/>
      <c r="QJT37" s="251"/>
      <c r="QJU37" s="251"/>
      <c r="QJV37" s="251"/>
      <c r="QJW37" s="251"/>
      <c r="QJX37" s="251"/>
      <c r="QJY37" s="251"/>
      <c r="QJZ37" s="251"/>
      <c r="QKA37" s="251"/>
      <c r="QKB37" s="251"/>
      <c r="QKC37" s="251"/>
      <c r="QKD37" s="251"/>
      <c r="QKE37" s="251"/>
      <c r="QKF37" s="251"/>
      <c r="QKG37" s="251"/>
      <c r="QKH37" s="251"/>
      <c r="QKI37" s="251"/>
      <c r="QKJ37" s="251"/>
      <c r="QKK37" s="251"/>
      <c r="QKL37" s="251"/>
      <c r="QKM37" s="251"/>
      <c r="QKN37" s="251"/>
      <c r="QKO37" s="251"/>
      <c r="QKP37" s="251"/>
      <c r="QKQ37" s="251"/>
      <c r="QKR37" s="251"/>
      <c r="QKS37" s="251"/>
      <c r="QKT37" s="251"/>
      <c r="QKU37" s="251"/>
      <c r="QKV37" s="251"/>
      <c r="QKW37" s="251"/>
      <c r="QKX37" s="251"/>
      <c r="QKY37" s="251"/>
      <c r="QKZ37" s="251"/>
      <c r="QLA37" s="251"/>
      <c r="QLB37" s="251"/>
      <c r="QLC37" s="251"/>
      <c r="QLD37" s="251"/>
      <c r="QLE37" s="251"/>
      <c r="QLF37" s="251"/>
      <c r="QLG37" s="251"/>
      <c r="QLH37" s="251"/>
      <c r="QLI37" s="251"/>
      <c r="QLJ37" s="251"/>
      <c r="QLK37" s="251"/>
      <c r="QLL37" s="251"/>
      <c r="QLM37" s="251"/>
      <c r="QLN37" s="251"/>
      <c r="QLO37" s="251"/>
      <c r="QLP37" s="251"/>
      <c r="QLQ37" s="251"/>
      <c r="QLR37" s="251"/>
      <c r="QLS37" s="251"/>
      <c r="QLT37" s="251"/>
      <c r="QLU37" s="251"/>
      <c r="QLV37" s="251"/>
      <c r="QLW37" s="251"/>
      <c r="QLX37" s="251"/>
      <c r="QLY37" s="251"/>
      <c r="QLZ37" s="251"/>
      <c r="QMA37" s="251"/>
      <c r="QMB37" s="251"/>
      <c r="QMC37" s="251"/>
      <c r="QMD37" s="251"/>
      <c r="QME37" s="251"/>
      <c r="QMF37" s="251"/>
      <c r="QMG37" s="251"/>
      <c r="QMH37" s="251"/>
      <c r="QMI37" s="251"/>
      <c r="QMJ37" s="251"/>
      <c r="QMK37" s="251"/>
      <c r="QML37" s="251"/>
      <c r="QMM37" s="251"/>
      <c r="QMN37" s="251"/>
      <c r="QMO37" s="251"/>
      <c r="QMP37" s="251"/>
      <c r="QMQ37" s="251"/>
      <c r="QMR37" s="251"/>
      <c r="QMS37" s="251"/>
      <c r="QMT37" s="251"/>
      <c r="QMU37" s="251"/>
      <c r="QMV37" s="251"/>
      <c r="QMW37" s="251"/>
      <c r="QMX37" s="251"/>
      <c r="QMY37" s="251"/>
      <c r="QMZ37" s="251"/>
      <c r="QNA37" s="251"/>
      <c r="QNB37" s="251"/>
      <c r="QNC37" s="251"/>
      <c r="QND37" s="251"/>
      <c r="QNE37" s="251"/>
      <c r="QNF37" s="251"/>
      <c r="QNG37" s="251"/>
      <c r="QNH37" s="251"/>
      <c r="QNI37" s="251"/>
      <c r="QNJ37" s="251"/>
      <c r="QNK37" s="251"/>
      <c r="QNL37" s="251"/>
      <c r="QNM37" s="251"/>
      <c r="QNN37" s="251"/>
      <c r="QNO37" s="251"/>
      <c r="QNP37" s="251"/>
      <c r="QNQ37" s="251"/>
      <c r="QNR37" s="251"/>
      <c r="QNS37" s="251"/>
      <c r="QNT37" s="251"/>
      <c r="QNU37" s="251"/>
      <c r="QNV37" s="251"/>
      <c r="QNW37" s="251"/>
      <c r="QNX37" s="251"/>
      <c r="QNY37" s="251"/>
      <c r="QNZ37" s="251"/>
      <c r="QOA37" s="251"/>
      <c r="QOB37" s="251"/>
      <c r="QOC37" s="251"/>
      <c r="QOD37" s="251"/>
      <c r="QOE37" s="251"/>
      <c r="QOF37" s="251"/>
      <c r="QOG37" s="251"/>
      <c r="QOH37" s="251"/>
      <c r="QOI37" s="251"/>
      <c r="QOJ37" s="251"/>
      <c r="QOK37" s="251"/>
      <c r="QOL37" s="251"/>
      <c r="QOM37" s="251"/>
      <c r="QON37" s="251"/>
      <c r="QOO37" s="251"/>
      <c r="QOP37" s="251"/>
      <c r="QOQ37" s="251"/>
      <c r="QOR37" s="251"/>
      <c r="QOS37" s="251"/>
      <c r="QOT37" s="251"/>
      <c r="QOU37" s="251"/>
      <c r="QOV37" s="251"/>
      <c r="QOW37" s="251"/>
      <c r="QOX37" s="251"/>
      <c r="QOY37" s="251"/>
      <c r="QOZ37" s="251"/>
      <c r="QPA37" s="251"/>
      <c r="QPB37" s="251"/>
      <c r="QPC37" s="251"/>
      <c r="QPD37" s="251"/>
      <c r="QPE37" s="251"/>
      <c r="QPF37" s="251"/>
      <c r="QPG37" s="251"/>
      <c r="QPH37" s="251"/>
      <c r="QPI37" s="251"/>
      <c r="QPJ37" s="251"/>
      <c r="QPK37" s="251"/>
      <c r="QPL37" s="251"/>
      <c r="QPM37" s="251"/>
      <c r="QPN37" s="251"/>
      <c r="QPO37" s="251"/>
      <c r="QPP37" s="251"/>
      <c r="QPQ37" s="251"/>
      <c r="QPR37" s="251"/>
      <c r="QPS37" s="251"/>
      <c r="QPT37" s="251"/>
      <c r="QPU37" s="251"/>
      <c r="QPV37" s="251"/>
      <c r="QPW37" s="251"/>
      <c r="QPX37" s="251"/>
      <c r="QPY37" s="251"/>
      <c r="QPZ37" s="251"/>
      <c r="QQA37" s="251"/>
      <c r="QQB37" s="251"/>
      <c r="QQC37" s="251"/>
      <c r="QQD37" s="251"/>
      <c r="QQE37" s="251"/>
      <c r="QQF37" s="251"/>
      <c r="QQG37" s="251"/>
      <c r="QQH37" s="251"/>
      <c r="QQI37" s="251"/>
      <c r="QQJ37" s="251"/>
      <c r="QQK37" s="251"/>
      <c r="QQL37" s="251"/>
      <c r="QQM37" s="251"/>
      <c r="QQN37" s="251"/>
      <c r="QQO37" s="251"/>
      <c r="QQP37" s="251"/>
      <c r="QQQ37" s="251"/>
      <c r="QQR37" s="251"/>
      <c r="QQS37" s="251"/>
      <c r="QQT37" s="251"/>
      <c r="QQU37" s="251"/>
      <c r="QQV37" s="251"/>
      <c r="QQW37" s="251"/>
      <c r="QQX37" s="251"/>
      <c r="QQY37" s="251"/>
      <c r="QQZ37" s="251"/>
      <c r="QRA37" s="251"/>
      <c r="QRB37" s="251"/>
      <c r="QRC37" s="251"/>
      <c r="QRD37" s="251"/>
      <c r="QRE37" s="251"/>
      <c r="QRF37" s="251"/>
      <c r="QRG37" s="251"/>
      <c r="QRH37" s="251"/>
      <c r="QRI37" s="251"/>
      <c r="QRJ37" s="251"/>
      <c r="QRK37" s="251"/>
      <c r="QRL37" s="251"/>
      <c r="QRM37" s="251"/>
      <c r="QRN37" s="251"/>
      <c r="QRO37" s="251"/>
      <c r="QRP37" s="251"/>
      <c r="QRQ37" s="251"/>
      <c r="QRR37" s="251"/>
      <c r="QRS37" s="251"/>
      <c r="QRT37" s="251"/>
      <c r="QRU37" s="251"/>
      <c r="QRV37" s="251"/>
      <c r="QRW37" s="251"/>
      <c r="QRX37" s="251"/>
      <c r="QRY37" s="251"/>
      <c r="QRZ37" s="251"/>
      <c r="QSA37" s="251"/>
      <c r="QSB37" s="251"/>
      <c r="QSC37" s="251"/>
      <c r="QSD37" s="251"/>
      <c r="QSE37" s="251"/>
      <c r="QSF37" s="251"/>
      <c r="QSG37" s="251"/>
      <c r="QSH37" s="251"/>
      <c r="QSI37" s="251"/>
      <c r="QSJ37" s="251"/>
      <c r="QSK37" s="251"/>
      <c r="QSL37" s="251"/>
      <c r="QSM37" s="251"/>
      <c r="QSN37" s="251"/>
      <c r="QSO37" s="251"/>
      <c r="QSP37" s="251"/>
      <c r="QSQ37" s="251"/>
      <c r="QSR37" s="251"/>
      <c r="QSS37" s="251"/>
      <c r="QST37" s="251"/>
      <c r="QSU37" s="251"/>
      <c r="QSV37" s="251"/>
      <c r="QSW37" s="251"/>
      <c r="QSX37" s="251"/>
      <c r="QSY37" s="251"/>
      <c r="QSZ37" s="251"/>
      <c r="QTA37" s="251"/>
      <c r="QTB37" s="251"/>
      <c r="QTC37" s="251"/>
      <c r="QTD37" s="251"/>
      <c r="QTE37" s="251"/>
      <c r="QTF37" s="251"/>
      <c r="QTG37" s="251"/>
      <c r="QTH37" s="251"/>
      <c r="QTI37" s="251"/>
      <c r="QTJ37" s="251"/>
      <c r="QTK37" s="251"/>
      <c r="QTL37" s="251"/>
      <c r="QTM37" s="251"/>
      <c r="QTN37" s="251"/>
      <c r="QTO37" s="251"/>
      <c r="QTP37" s="251"/>
      <c r="QTQ37" s="251"/>
      <c r="QTR37" s="251"/>
      <c r="QTS37" s="251"/>
      <c r="QTT37" s="251"/>
      <c r="QTU37" s="251"/>
      <c r="QTV37" s="251"/>
      <c r="QTW37" s="251"/>
      <c r="QTX37" s="251"/>
      <c r="QTY37" s="251"/>
      <c r="QTZ37" s="251"/>
      <c r="QUA37" s="251"/>
      <c r="QUB37" s="251"/>
      <c r="QUC37" s="251"/>
      <c r="QUD37" s="251"/>
      <c r="QUE37" s="251"/>
      <c r="QUF37" s="251"/>
      <c r="QUG37" s="251"/>
      <c r="QUH37" s="251"/>
      <c r="QUI37" s="251"/>
      <c r="QUJ37" s="251"/>
      <c r="QUK37" s="251"/>
      <c r="QUL37" s="251"/>
      <c r="QUM37" s="251"/>
      <c r="QUN37" s="251"/>
      <c r="QUO37" s="251"/>
      <c r="QUP37" s="251"/>
      <c r="QUQ37" s="251"/>
      <c r="QUR37" s="251"/>
      <c r="QUS37" s="251"/>
      <c r="QUT37" s="251"/>
      <c r="QUU37" s="251"/>
      <c r="QUV37" s="251"/>
      <c r="QUW37" s="251"/>
      <c r="QUX37" s="251"/>
      <c r="QUY37" s="251"/>
      <c r="QUZ37" s="251"/>
      <c r="QVA37" s="251"/>
      <c r="QVB37" s="251"/>
      <c r="QVC37" s="251"/>
      <c r="QVD37" s="251"/>
      <c r="QVE37" s="251"/>
      <c r="QVF37" s="251"/>
      <c r="QVG37" s="251"/>
      <c r="QVH37" s="251"/>
      <c r="QVI37" s="251"/>
      <c r="QVJ37" s="251"/>
      <c r="QVK37" s="251"/>
      <c r="QVL37" s="251"/>
      <c r="QVM37" s="251"/>
      <c r="QVN37" s="251"/>
      <c r="QVO37" s="251"/>
      <c r="QVP37" s="251"/>
      <c r="QVQ37" s="251"/>
      <c r="QVR37" s="251"/>
      <c r="QVS37" s="251"/>
      <c r="QVT37" s="251"/>
      <c r="QVU37" s="251"/>
      <c r="QVV37" s="251"/>
      <c r="QVW37" s="251"/>
      <c r="QVX37" s="251"/>
      <c r="QVY37" s="251"/>
      <c r="QVZ37" s="251"/>
      <c r="QWA37" s="251"/>
      <c r="QWB37" s="251"/>
      <c r="QWC37" s="251"/>
      <c r="QWD37" s="251"/>
      <c r="QWE37" s="251"/>
      <c r="QWF37" s="251"/>
      <c r="QWG37" s="251"/>
      <c r="QWH37" s="251"/>
      <c r="QWI37" s="251"/>
      <c r="QWJ37" s="251"/>
      <c r="QWK37" s="251"/>
      <c r="QWL37" s="251"/>
      <c r="QWM37" s="251"/>
      <c r="QWN37" s="251"/>
      <c r="QWO37" s="251"/>
      <c r="QWP37" s="251"/>
      <c r="QWQ37" s="251"/>
      <c r="QWR37" s="251"/>
      <c r="QWS37" s="251"/>
      <c r="QWT37" s="251"/>
      <c r="QWU37" s="251"/>
      <c r="QWV37" s="251"/>
      <c r="QWW37" s="251"/>
      <c r="QWX37" s="251"/>
      <c r="QWY37" s="251"/>
      <c r="QWZ37" s="251"/>
      <c r="QXA37" s="251"/>
      <c r="QXB37" s="251"/>
      <c r="QXC37" s="251"/>
      <c r="QXD37" s="251"/>
      <c r="QXE37" s="251"/>
      <c r="QXF37" s="251"/>
      <c r="QXG37" s="251"/>
      <c r="QXH37" s="251"/>
      <c r="QXI37" s="251"/>
      <c r="QXJ37" s="251"/>
      <c r="QXK37" s="251"/>
      <c r="QXL37" s="251"/>
      <c r="QXM37" s="251"/>
      <c r="QXN37" s="251"/>
      <c r="QXO37" s="251"/>
      <c r="QXP37" s="251"/>
      <c r="QXQ37" s="251"/>
      <c r="QXR37" s="251"/>
      <c r="QXS37" s="251"/>
      <c r="QXT37" s="251"/>
      <c r="QXU37" s="251"/>
      <c r="QXV37" s="251"/>
      <c r="QXW37" s="251"/>
      <c r="QXX37" s="251"/>
      <c r="QXY37" s="251"/>
      <c r="QXZ37" s="251"/>
      <c r="QYA37" s="251"/>
      <c r="QYB37" s="251"/>
      <c r="QYC37" s="251"/>
      <c r="QYD37" s="251"/>
      <c r="QYE37" s="251"/>
      <c r="QYF37" s="251"/>
      <c r="QYG37" s="251"/>
      <c r="QYH37" s="251"/>
      <c r="QYI37" s="251"/>
      <c r="QYJ37" s="251"/>
      <c r="QYK37" s="251"/>
      <c r="QYL37" s="251"/>
      <c r="QYM37" s="251"/>
      <c r="QYN37" s="251"/>
      <c r="QYO37" s="251"/>
      <c r="QYP37" s="251"/>
      <c r="QYQ37" s="251"/>
      <c r="QYR37" s="251"/>
      <c r="QYS37" s="251"/>
      <c r="QYT37" s="251"/>
      <c r="QYU37" s="251"/>
      <c r="QYV37" s="251"/>
      <c r="QYW37" s="251"/>
      <c r="QYX37" s="251"/>
      <c r="QYY37" s="251"/>
      <c r="QYZ37" s="251"/>
      <c r="QZA37" s="251"/>
      <c r="QZB37" s="251"/>
      <c r="QZC37" s="251"/>
      <c r="QZD37" s="251"/>
      <c r="QZE37" s="251"/>
      <c r="QZF37" s="251"/>
      <c r="QZG37" s="251"/>
      <c r="QZH37" s="251"/>
      <c r="QZI37" s="251"/>
      <c r="QZJ37" s="251"/>
      <c r="QZK37" s="251"/>
      <c r="QZL37" s="251"/>
      <c r="QZM37" s="251"/>
      <c r="QZN37" s="251"/>
      <c r="QZO37" s="251"/>
      <c r="QZP37" s="251"/>
      <c r="QZQ37" s="251"/>
      <c r="QZR37" s="251"/>
      <c r="QZS37" s="251"/>
      <c r="QZT37" s="251"/>
      <c r="QZU37" s="251"/>
      <c r="QZV37" s="251"/>
      <c r="QZW37" s="251"/>
      <c r="QZX37" s="251"/>
      <c r="QZY37" s="251"/>
      <c r="QZZ37" s="251"/>
      <c r="RAA37" s="251"/>
      <c r="RAB37" s="251"/>
      <c r="RAC37" s="251"/>
      <c r="RAD37" s="251"/>
      <c r="RAE37" s="251"/>
      <c r="RAF37" s="251"/>
      <c r="RAG37" s="251"/>
      <c r="RAH37" s="251"/>
      <c r="RAI37" s="251"/>
      <c r="RAJ37" s="251"/>
      <c r="RAK37" s="251"/>
      <c r="RAL37" s="251"/>
      <c r="RAM37" s="251"/>
      <c r="RAN37" s="251"/>
      <c r="RAO37" s="251"/>
      <c r="RAP37" s="251"/>
      <c r="RAQ37" s="251"/>
      <c r="RAR37" s="251"/>
      <c r="RAS37" s="251"/>
      <c r="RAT37" s="251"/>
      <c r="RAU37" s="251"/>
      <c r="RAV37" s="251"/>
      <c r="RAW37" s="251"/>
      <c r="RAX37" s="251"/>
      <c r="RAY37" s="251"/>
      <c r="RAZ37" s="251"/>
      <c r="RBA37" s="251"/>
      <c r="RBB37" s="251"/>
      <c r="RBC37" s="251"/>
      <c r="RBD37" s="251"/>
      <c r="RBE37" s="251"/>
      <c r="RBF37" s="251"/>
      <c r="RBG37" s="251"/>
      <c r="RBH37" s="251"/>
      <c r="RBI37" s="251"/>
      <c r="RBJ37" s="251"/>
      <c r="RBK37" s="251"/>
      <c r="RBL37" s="251"/>
      <c r="RBM37" s="251"/>
      <c r="RBN37" s="251"/>
      <c r="RBO37" s="251"/>
      <c r="RBP37" s="251"/>
      <c r="RBQ37" s="251"/>
      <c r="RBR37" s="251"/>
      <c r="RBS37" s="251"/>
      <c r="RBT37" s="251"/>
      <c r="RBU37" s="251"/>
      <c r="RBV37" s="251"/>
      <c r="RBW37" s="251"/>
      <c r="RBX37" s="251"/>
      <c r="RBY37" s="251"/>
      <c r="RBZ37" s="251"/>
      <c r="RCA37" s="251"/>
      <c r="RCB37" s="251"/>
      <c r="RCC37" s="251"/>
      <c r="RCD37" s="251"/>
      <c r="RCE37" s="251"/>
      <c r="RCF37" s="251"/>
      <c r="RCG37" s="251"/>
      <c r="RCH37" s="251"/>
      <c r="RCI37" s="251"/>
      <c r="RCJ37" s="251"/>
      <c r="RCK37" s="251"/>
      <c r="RCL37" s="251"/>
      <c r="RCM37" s="251"/>
      <c r="RCN37" s="251"/>
      <c r="RCO37" s="251"/>
      <c r="RCP37" s="251"/>
      <c r="RCQ37" s="251"/>
      <c r="RCR37" s="251"/>
      <c r="RCS37" s="251"/>
      <c r="RCT37" s="251"/>
      <c r="RCU37" s="251"/>
      <c r="RCV37" s="251"/>
      <c r="RCW37" s="251"/>
      <c r="RCX37" s="251"/>
      <c r="RCY37" s="251"/>
      <c r="RCZ37" s="251"/>
      <c r="RDA37" s="251"/>
      <c r="RDB37" s="251"/>
      <c r="RDC37" s="251"/>
      <c r="RDD37" s="251"/>
      <c r="RDE37" s="251"/>
      <c r="RDF37" s="251"/>
      <c r="RDG37" s="251"/>
      <c r="RDH37" s="251"/>
      <c r="RDI37" s="251"/>
      <c r="RDJ37" s="251"/>
      <c r="RDK37" s="251"/>
      <c r="RDL37" s="251"/>
      <c r="RDM37" s="251"/>
      <c r="RDN37" s="251"/>
      <c r="RDO37" s="251"/>
      <c r="RDP37" s="251"/>
      <c r="RDQ37" s="251"/>
      <c r="RDR37" s="251"/>
      <c r="RDS37" s="251"/>
      <c r="RDT37" s="251"/>
      <c r="RDU37" s="251"/>
      <c r="RDV37" s="251"/>
      <c r="RDW37" s="251"/>
      <c r="RDX37" s="251"/>
      <c r="RDY37" s="251"/>
      <c r="RDZ37" s="251"/>
      <c r="REA37" s="251"/>
      <c r="REB37" s="251"/>
      <c r="REC37" s="251"/>
      <c r="RED37" s="251"/>
      <c r="REE37" s="251"/>
      <c r="REF37" s="251"/>
      <c r="REG37" s="251"/>
      <c r="REH37" s="251"/>
      <c r="REI37" s="251"/>
      <c r="REJ37" s="251"/>
      <c r="REK37" s="251"/>
      <c r="REL37" s="251"/>
      <c r="REM37" s="251"/>
      <c r="REN37" s="251"/>
      <c r="REO37" s="251"/>
      <c r="REP37" s="251"/>
      <c r="REQ37" s="251"/>
      <c r="RER37" s="251"/>
      <c r="RES37" s="251"/>
      <c r="RET37" s="251"/>
      <c r="REU37" s="251"/>
      <c r="REV37" s="251"/>
      <c r="REW37" s="251"/>
      <c r="REX37" s="251"/>
      <c r="REY37" s="251"/>
      <c r="REZ37" s="251"/>
      <c r="RFA37" s="251"/>
      <c r="RFB37" s="251"/>
      <c r="RFC37" s="251"/>
      <c r="RFD37" s="251"/>
      <c r="RFE37" s="251"/>
      <c r="RFF37" s="251"/>
      <c r="RFG37" s="251"/>
      <c r="RFH37" s="251"/>
      <c r="RFI37" s="251"/>
      <c r="RFJ37" s="251"/>
      <c r="RFK37" s="251"/>
      <c r="RFL37" s="251"/>
      <c r="RFM37" s="251"/>
      <c r="RFN37" s="251"/>
      <c r="RFO37" s="251"/>
      <c r="RFP37" s="251"/>
      <c r="RFQ37" s="251"/>
      <c r="RFR37" s="251"/>
      <c r="RFS37" s="251"/>
      <c r="RFT37" s="251"/>
      <c r="RFU37" s="251"/>
      <c r="RFV37" s="251"/>
      <c r="RFW37" s="251"/>
      <c r="RFX37" s="251"/>
      <c r="RFY37" s="251"/>
      <c r="RFZ37" s="251"/>
      <c r="RGA37" s="251"/>
      <c r="RGB37" s="251"/>
      <c r="RGC37" s="251"/>
      <c r="RGD37" s="251"/>
      <c r="RGE37" s="251"/>
      <c r="RGF37" s="251"/>
      <c r="RGG37" s="251"/>
      <c r="RGH37" s="251"/>
      <c r="RGI37" s="251"/>
      <c r="RGJ37" s="251"/>
      <c r="RGK37" s="251"/>
      <c r="RGL37" s="251"/>
      <c r="RGM37" s="251"/>
      <c r="RGN37" s="251"/>
      <c r="RGO37" s="251"/>
      <c r="RGP37" s="251"/>
      <c r="RGQ37" s="251"/>
      <c r="RGR37" s="251"/>
      <c r="RGS37" s="251"/>
      <c r="RGT37" s="251"/>
      <c r="RGU37" s="251"/>
      <c r="RGV37" s="251"/>
      <c r="RGW37" s="251"/>
      <c r="RGX37" s="251"/>
      <c r="RGY37" s="251"/>
      <c r="RGZ37" s="251"/>
      <c r="RHA37" s="251"/>
      <c r="RHB37" s="251"/>
      <c r="RHC37" s="251"/>
      <c r="RHD37" s="251"/>
      <c r="RHE37" s="251"/>
      <c r="RHF37" s="251"/>
      <c r="RHG37" s="251"/>
      <c r="RHH37" s="251"/>
      <c r="RHI37" s="251"/>
      <c r="RHJ37" s="251"/>
      <c r="RHK37" s="251"/>
      <c r="RHL37" s="251"/>
      <c r="RHM37" s="251"/>
      <c r="RHN37" s="251"/>
      <c r="RHO37" s="251"/>
      <c r="RHP37" s="251"/>
      <c r="RHQ37" s="251"/>
      <c r="RHR37" s="251"/>
      <c r="RHS37" s="251"/>
      <c r="RHT37" s="251"/>
      <c r="RHU37" s="251"/>
      <c r="RHV37" s="251"/>
      <c r="RHW37" s="251"/>
      <c r="RHX37" s="251"/>
      <c r="RHY37" s="251"/>
      <c r="RHZ37" s="251"/>
      <c r="RIA37" s="251"/>
      <c r="RIB37" s="251"/>
      <c r="RIC37" s="251"/>
      <c r="RID37" s="251"/>
      <c r="RIE37" s="251"/>
      <c r="RIF37" s="251"/>
      <c r="RIG37" s="251"/>
      <c r="RIH37" s="251"/>
      <c r="RII37" s="251"/>
      <c r="RIJ37" s="251"/>
      <c r="RIK37" s="251"/>
      <c r="RIL37" s="251"/>
      <c r="RIM37" s="251"/>
      <c r="RIN37" s="251"/>
      <c r="RIO37" s="251"/>
      <c r="RIP37" s="251"/>
      <c r="RIQ37" s="251"/>
      <c r="RIR37" s="251"/>
      <c r="RIS37" s="251"/>
      <c r="RIT37" s="251"/>
      <c r="RIU37" s="251"/>
      <c r="RIV37" s="251"/>
      <c r="RIW37" s="251"/>
      <c r="RIX37" s="251"/>
      <c r="RIY37" s="251"/>
      <c r="RIZ37" s="251"/>
      <c r="RJA37" s="251"/>
      <c r="RJB37" s="251"/>
      <c r="RJC37" s="251"/>
      <c r="RJD37" s="251"/>
      <c r="RJE37" s="251"/>
      <c r="RJF37" s="251"/>
      <c r="RJG37" s="251"/>
      <c r="RJH37" s="251"/>
      <c r="RJI37" s="251"/>
      <c r="RJJ37" s="251"/>
      <c r="RJK37" s="251"/>
      <c r="RJL37" s="251"/>
      <c r="RJM37" s="251"/>
      <c r="RJN37" s="251"/>
      <c r="RJO37" s="251"/>
      <c r="RJP37" s="251"/>
      <c r="RJQ37" s="251"/>
      <c r="RJR37" s="251"/>
      <c r="RJS37" s="251"/>
      <c r="RJT37" s="251"/>
      <c r="RJU37" s="251"/>
      <c r="RJV37" s="251"/>
      <c r="RJW37" s="251"/>
      <c r="RJX37" s="251"/>
      <c r="RJY37" s="251"/>
      <c r="RJZ37" s="251"/>
      <c r="RKA37" s="251"/>
      <c r="RKB37" s="251"/>
      <c r="RKC37" s="251"/>
      <c r="RKD37" s="251"/>
      <c r="RKE37" s="251"/>
      <c r="RKF37" s="251"/>
      <c r="RKG37" s="251"/>
      <c r="RKH37" s="251"/>
      <c r="RKI37" s="251"/>
      <c r="RKJ37" s="251"/>
      <c r="RKK37" s="251"/>
      <c r="RKL37" s="251"/>
      <c r="RKM37" s="251"/>
      <c r="RKN37" s="251"/>
      <c r="RKO37" s="251"/>
      <c r="RKP37" s="251"/>
      <c r="RKQ37" s="251"/>
      <c r="RKR37" s="251"/>
      <c r="RKS37" s="251"/>
      <c r="RKT37" s="251"/>
      <c r="RKU37" s="251"/>
      <c r="RKV37" s="251"/>
      <c r="RKW37" s="251"/>
      <c r="RKX37" s="251"/>
      <c r="RKY37" s="251"/>
      <c r="RKZ37" s="251"/>
      <c r="RLA37" s="251"/>
      <c r="RLB37" s="251"/>
      <c r="RLC37" s="251"/>
      <c r="RLD37" s="251"/>
      <c r="RLE37" s="251"/>
      <c r="RLF37" s="251"/>
      <c r="RLG37" s="251"/>
      <c r="RLH37" s="251"/>
      <c r="RLI37" s="251"/>
      <c r="RLJ37" s="251"/>
      <c r="RLK37" s="251"/>
      <c r="RLL37" s="251"/>
      <c r="RLM37" s="251"/>
      <c r="RLN37" s="251"/>
      <c r="RLO37" s="251"/>
      <c r="RLP37" s="251"/>
      <c r="RLQ37" s="251"/>
      <c r="RLR37" s="251"/>
      <c r="RLS37" s="251"/>
      <c r="RLT37" s="251"/>
      <c r="RLU37" s="251"/>
      <c r="RLV37" s="251"/>
      <c r="RLW37" s="251"/>
      <c r="RLX37" s="251"/>
      <c r="RLY37" s="251"/>
      <c r="RLZ37" s="251"/>
      <c r="RMA37" s="251"/>
      <c r="RMB37" s="251"/>
      <c r="RMC37" s="251"/>
      <c r="RMD37" s="251"/>
      <c r="RME37" s="251"/>
      <c r="RMF37" s="251"/>
      <c r="RMG37" s="251"/>
      <c r="RMH37" s="251"/>
      <c r="RMI37" s="251"/>
      <c r="RMJ37" s="251"/>
      <c r="RMK37" s="251"/>
      <c r="RML37" s="251"/>
      <c r="RMM37" s="251"/>
      <c r="RMN37" s="251"/>
      <c r="RMO37" s="251"/>
      <c r="RMP37" s="251"/>
      <c r="RMQ37" s="251"/>
      <c r="RMR37" s="251"/>
      <c r="RMS37" s="251"/>
      <c r="RMT37" s="251"/>
      <c r="RMU37" s="251"/>
      <c r="RMV37" s="251"/>
      <c r="RMW37" s="251"/>
      <c r="RMX37" s="251"/>
      <c r="RMY37" s="251"/>
      <c r="RMZ37" s="251"/>
      <c r="RNA37" s="251"/>
      <c r="RNB37" s="251"/>
      <c r="RNC37" s="251"/>
      <c r="RND37" s="251"/>
      <c r="RNE37" s="251"/>
      <c r="RNF37" s="251"/>
      <c r="RNG37" s="251"/>
      <c r="RNH37" s="251"/>
      <c r="RNI37" s="251"/>
      <c r="RNJ37" s="251"/>
      <c r="RNK37" s="251"/>
      <c r="RNL37" s="251"/>
      <c r="RNM37" s="251"/>
      <c r="RNN37" s="251"/>
      <c r="RNO37" s="251"/>
      <c r="RNP37" s="251"/>
      <c r="RNQ37" s="251"/>
      <c r="RNR37" s="251"/>
      <c r="RNS37" s="251"/>
      <c r="RNT37" s="251"/>
      <c r="RNU37" s="251"/>
      <c r="RNV37" s="251"/>
      <c r="RNW37" s="251"/>
      <c r="RNX37" s="251"/>
      <c r="RNY37" s="251"/>
      <c r="RNZ37" s="251"/>
      <c r="ROA37" s="251"/>
      <c r="ROB37" s="251"/>
      <c r="ROC37" s="251"/>
      <c r="ROD37" s="251"/>
      <c r="ROE37" s="251"/>
      <c r="ROF37" s="251"/>
      <c r="ROG37" s="251"/>
      <c r="ROH37" s="251"/>
      <c r="ROI37" s="251"/>
      <c r="ROJ37" s="251"/>
      <c r="ROK37" s="251"/>
      <c r="ROL37" s="251"/>
      <c r="ROM37" s="251"/>
      <c r="RON37" s="251"/>
      <c r="ROO37" s="251"/>
      <c r="ROP37" s="251"/>
      <c r="ROQ37" s="251"/>
      <c r="ROR37" s="251"/>
      <c r="ROS37" s="251"/>
      <c r="ROT37" s="251"/>
      <c r="ROU37" s="251"/>
      <c r="ROV37" s="251"/>
      <c r="ROW37" s="251"/>
      <c r="ROX37" s="251"/>
      <c r="ROY37" s="251"/>
      <c r="ROZ37" s="251"/>
      <c r="RPA37" s="251"/>
      <c r="RPB37" s="251"/>
      <c r="RPC37" s="251"/>
      <c r="RPD37" s="251"/>
      <c r="RPE37" s="251"/>
      <c r="RPF37" s="251"/>
      <c r="RPG37" s="251"/>
      <c r="RPH37" s="251"/>
      <c r="RPI37" s="251"/>
      <c r="RPJ37" s="251"/>
      <c r="RPK37" s="251"/>
      <c r="RPL37" s="251"/>
      <c r="RPM37" s="251"/>
      <c r="RPN37" s="251"/>
      <c r="RPO37" s="251"/>
      <c r="RPP37" s="251"/>
      <c r="RPQ37" s="251"/>
      <c r="RPR37" s="251"/>
      <c r="RPS37" s="251"/>
      <c r="RPT37" s="251"/>
      <c r="RPU37" s="251"/>
      <c r="RPV37" s="251"/>
      <c r="RPW37" s="251"/>
      <c r="RPX37" s="251"/>
      <c r="RPY37" s="251"/>
      <c r="RPZ37" s="251"/>
      <c r="RQA37" s="251"/>
      <c r="RQB37" s="251"/>
      <c r="RQC37" s="251"/>
      <c r="RQD37" s="251"/>
      <c r="RQE37" s="251"/>
      <c r="RQF37" s="251"/>
      <c r="RQG37" s="251"/>
      <c r="RQH37" s="251"/>
      <c r="RQI37" s="251"/>
      <c r="RQJ37" s="251"/>
      <c r="RQK37" s="251"/>
      <c r="RQL37" s="251"/>
      <c r="RQM37" s="251"/>
      <c r="RQN37" s="251"/>
      <c r="RQO37" s="251"/>
      <c r="RQP37" s="251"/>
      <c r="RQQ37" s="251"/>
      <c r="RQR37" s="251"/>
      <c r="RQS37" s="251"/>
      <c r="RQT37" s="251"/>
      <c r="RQU37" s="251"/>
      <c r="RQV37" s="251"/>
      <c r="RQW37" s="251"/>
      <c r="RQX37" s="251"/>
      <c r="RQY37" s="251"/>
      <c r="RQZ37" s="251"/>
      <c r="RRA37" s="251"/>
      <c r="RRB37" s="251"/>
      <c r="RRC37" s="251"/>
      <c r="RRD37" s="251"/>
      <c r="RRE37" s="251"/>
      <c r="RRF37" s="251"/>
      <c r="RRG37" s="251"/>
      <c r="RRH37" s="251"/>
      <c r="RRI37" s="251"/>
      <c r="RRJ37" s="251"/>
      <c r="RRK37" s="251"/>
      <c r="RRL37" s="251"/>
      <c r="RRM37" s="251"/>
      <c r="RRN37" s="251"/>
      <c r="RRO37" s="251"/>
      <c r="RRP37" s="251"/>
      <c r="RRQ37" s="251"/>
      <c r="RRR37" s="251"/>
      <c r="RRS37" s="251"/>
      <c r="RRT37" s="251"/>
      <c r="RRU37" s="251"/>
      <c r="RRV37" s="251"/>
      <c r="RRW37" s="251"/>
      <c r="RRX37" s="251"/>
      <c r="RRY37" s="251"/>
      <c r="RRZ37" s="251"/>
      <c r="RSA37" s="251"/>
      <c r="RSB37" s="251"/>
      <c r="RSC37" s="251"/>
      <c r="RSD37" s="251"/>
      <c r="RSE37" s="251"/>
      <c r="RSF37" s="251"/>
      <c r="RSG37" s="251"/>
      <c r="RSH37" s="251"/>
      <c r="RSI37" s="251"/>
      <c r="RSJ37" s="251"/>
      <c r="RSK37" s="251"/>
      <c r="RSL37" s="251"/>
      <c r="RSM37" s="251"/>
      <c r="RSN37" s="251"/>
      <c r="RSO37" s="251"/>
      <c r="RSP37" s="251"/>
      <c r="RSQ37" s="251"/>
      <c r="RSR37" s="251"/>
      <c r="RSS37" s="251"/>
      <c r="RST37" s="251"/>
      <c r="RSU37" s="251"/>
      <c r="RSV37" s="251"/>
      <c r="RSW37" s="251"/>
      <c r="RSX37" s="251"/>
      <c r="RSY37" s="251"/>
      <c r="RSZ37" s="251"/>
      <c r="RTA37" s="251"/>
      <c r="RTB37" s="251"/>
      <c r="RTC37" s="251"/>
      <c r="RTD37" s="251"/>
      <c r="RTE37" s="251"/>
      <c r="RTF37" s="251"/>
      <c r="RTG37" s="251"/>
      <c r="RTH37" s="251"/>
      <c r="RTI37" s="251"/>
      <c r="RTJ37" s="251"/>
      <c r="RTK37" s="251"/>
      <c r="RTL37" s="251"/>
      <c r="RTM37" s="251"/>
      <c r="RTN37" s="251"/>
      <c r="RTO37" s="251"/>
      <c r="RTP37" s="251"/>
      <c r="RTQ37" s="251"/>
      <c r="RTR37" s="251"/>
      <c r="RTS37" s="251"/>
      <c r="RTT37" s="251"/>
      <c r="RTU37" s="251"/>
      <c r="RTV37" s="251"/>
      <c r="RTW37" s="251"/>
      <c r="RTX37" s="251"/>
      <c r="RTY37" s="251"/>
      <c r="RTZ37" s="251"/>
      <c r="RUA37" s="251"/>
      <c r="RUB37" s="251"/>
      <c r="RUC37" s="251"/>
      <c r="RUD37" s="251"/>
      <c r="RUE37" s="251"/>
      <c r="RUF37" s="251"/>
      <c r="RUG37" s="251"/>
      <c r="RUH37" s="251"/>
      <c r="RUI37" s="251"/>
      <c r="RUJ37" s="251"/>
      <c r="RUK37" s="251"/>
      <c r="RUL37" s="251"/>
      <c r="RUM37" s="251"/>
      <c r="RUN37" s="251"/>
      <c r="RUO37" s="251"/>
      <c r="RUP37" s="251"/>
      <c r="RUQ37" s="251"/>
      <c r="RUR37" s="251"/>
      <c r="RUS37" s="251"/>
      <c r="RUT37" s="251"/>
      <c r="RUU37" s="251"/>
      <c r="RUV37" s="251"/>
      <c r="RUW37" s="251"/>
      <c r="RUX37" s="251"/>
      <c r="RUY37" s="251"/>
      <c r="RUZ37" s="251"/>
      <c r="RVA37" s="251"/>
      <c r="RVB37" s="251"/>
      <c r="RVC37" s="251"/>
      <c r="RVD37" s="251"/>
      <c r="RVE37" s="251"/>
      <c r="RVF37" s="251"/>
      <c r="RVG37" s="251"/>
      <c r="RVH37" s="251"/>
      <c r="RVI37" s="251"/>
      <c r="RVJ37" s="251"/>
      <c r="RVK37" s="251"/>
      <c r="RVL37" s="251"/>
      <c r="RVM37" s="251"/>
      <c r="RVN37" s="251"/>
      <c r="RVO37" s="251"/>
      <c r="RVP37" s="251"/>
      <c r="RVQ37" s="251"/>
      <c r="RVR37" s="251"/>
      <c r="RVS37" s="251"/>
      <c r="RVT37" s="251"/>
      <c r="RVU37" s="251"/>
      <c r="RVV37" s="251"/>
      <c r="RVW37" s="251"/>
      <c r="RVX37" s="251"/>
      <c r="RVY37" s="251"/>
      <c r="RVZ37" s="251"/>
      <c r="RWA37" s="251"/>
      <c r="RWB37" s="251"/>
      <c r="RWC37" s="251"/>
      <c r="RWD37" s="251"/>
      <c r="RWE37" s="251"/>
      <c r="RWF37" s="251"/>
      <c r="RWG37" s="251"/>
      <c r="RWH37" s="251"/>
      <c r="RWI37" s="251"/>
      <c r="RWJ37" s="251"/>
      <c r="RWK37" s="251"/>
      <c r="RWL37" s="251"/>
      <c r="RWM37" s="251"/>
      <c r="RWN37" s="251"/>
      <c r="RWO37" s="251"/>
      <c r="RWP37" s="251"/>
      <c r="RWQ37" s="251"/>
      <c r="RWR37" s="251"/>
      <c r="RWS37" s="251"/>
      <c r="RWT37" s="251"/>
      <c r="RWU37" s="251"/>
      <c r="RWV37" s="251"/>
      <c r="RWW37" s="251"/>
      <c r="RWX37" s="251"/>
      <c r="RWY37" s="251"/>
      <c r="RWZ37" s="251"/>
      <c r="RXA37" s="251"/>
      <c r="RXB37" s="251"/>
      <c r="RXC37" s="251"/>
      <c r="RXD37" s="251"/>
      <c r="RXE37" s="251"/>
      <c r="RXF37" s="251"/>
      <c r="RXG37" s="251"/>
      <c r="RXH37" s="251"/>
      <c r="RXI37" s="251"/>
      <c r="RXJ37" s="251"/>
      <c r="RXK37" s="251"/>
      <c r="RXL37" s="251"/>
      <c r="RXM37" s="251"/>
      <c r="RXN37" s="251"/>
      <c r="RXO37" s="251"/>
      <c r="RXP37" s="251"/>
      <c r="RXQ37" s="251"/>
      <c r="RXR37" s="251"/>
      <c r="RXS37" s="251"/>
      <c r="RXT37" s="251"/>
      <c r="RXU37" s="251"/>
      <c r="RXV37" s="251"/>
      <c r="RXW37" s="251"/>
      <c r="RXX37" s="251"/>
      <c r="RXY37" s="251"/>
      <c r="RXZ37" s="251"/>
      <c r="RYA37" s="251"/>
      <c r="RYB37" s="251"/>
      <c r="RYC37" s="251"/>
      <c r="RYD37" s="251"/>
      <c r="RYE37" s="251"/>
      <c r="RYF37" s="251"/>
      <c r="RYG37" s="251"/>
      <c r="RYH37" s="251"/>
      <c r="RYI37" s="251"/>
      <c r="RYJ37" s="251"/>
      <c r="RYK37" s="251"/>
      <c r="RYL37" s="251"/>
      <c r="RYM37" s="251"/>
      <c r="RYN37" s="251"/>
      <c r="RYO37" s="251"/>
      <c r="RYP37" s="251"/>
      <c r="RYQ37" s="251"/>
      <c r="RYR37" s="251"/>
      <c r="RYS37" s="251"/>
      <c r="RYT37" s="251"/>
      <c r="RYU37" s="251"/>
      <c r="RYV37" s="251"/>
      <c r="RYW37" s="251"/>
      <c r="RYX37" s="251"/>
      <c r="RYY37" s="251"/>
      <c r="RYZ37" s="251"/>
      <c r="RZA37" s="251"/>
      <c r="RZB37" s="251"/>
      <c r="RZC37" s="251"/>
      <c r="RZD37" s="251"/>
      <c r="RZE37" s="251"/>
      <c r="RZF37" s="251"/>
      <c r="RZG37" s="251"/>
      <c r="RZH37" s="251"/>
      <c r="RZI37" s="251"/>
      <c r="RZJ37" s="251"/>
      <c r="RZK37" s="251"/>
      <c r="RZL37" s="251"/>
      <c r="RZM37" s="251"/>
      <c r="RZN37" s="251"/>
      <c r="RZO37" s="251"/>
      <c r="RZP37" s="251"/>
      <c r="RZQ37" s="251"/>
      <c r="RZR37" s="251"/>
      <c r="RZS37" s="251"/>
      <c r="RZT37" s="251"/>
      <c r="RZU37" s="251"/>
      <c r="RZV37" s="251"/>
      <c r="RZW37" s="251"/>
      <c r="RZX37" s="251"/>
      <c r="RZY37" s="251"/>
      <c r="RZZ37" s="251"/>
      <c r="SAA37" s="251"/>
      <c r="SAB37" s="251"/>
      <c r="SAC37" s="251"/>
      <c r="SAD37" s="251"/>
      <c r="SAE37" s="251"/>
      <c r="SAF37" s="251"/>
      <c r="SAG37" s="251"/>
      <c r="SAH37" s="251"/>
      <c r="SAI37" s="251"/>
      <c r="SAJ37" s="251"/>
      <c r="SAK37" s="251"/>
      <c r="SAL37" s="251"/>
      <c r="SAM37" s="251"/>
      <c r="SAN37" s="251"/>
      <c r="SAO37" s="251"/>
      <c r="SAP37" s="251"/>
      <c r="SAQ37" s="251"/>
      <c r="SAR37" s="251"/>
      <c r="SAS37" s="251"/>
      <c r="SAT37" s="251"/>
      <c r="SAU37" s="251"/>
      <c r="SAV37" s="251"/>
      <c r="SAW37" s="251"/>
      <c r="SAX37" s="251"/>
      <c r="SAY37" s="251"/>
      <c r="SAZ37" s="251"/>
      <c r="SBA37" s="251"/>
      <c r="SBB37" s="251"/>
      <c r="SBC37" s="251"/>
      <c r="SBD37" s="251"/>
      <c r="SBE37" s="251"/>
      <c r="SBF37" s="251"/>
      <c r="SBG37" s="251"/>
      <c r="SBH37" s="251"/>
      <c r="SBI37" s="251"/>
      <c r="SBJ37" s="251"/>
      <c r="SBK37" s="251"/>
      <c r="SBL37" s="251"/>
      <c r="SBM37" s="251"/>
      <c r="SBN37" s="251"/>
      <c r="SBO37" s="251"/>
      <c r="SBP37" s="251"/>
      <c r="SBQ37" s="251"/>
      <c r="SBR37" s="251"/>
      <c r="SBS37" s="251"/>
      <c r="SBT37" s="251"/>
      <c r="SBU37" s="251"/>
      <c r="SBV37" s="251"/>
      <c r="SBW37" s="251"/>
      <c r="SBX37" s="251"/>
      <c r="SBY37" s="251"/>
      <c r="SBZ37" s="251"/>
      <c r="SCA37" s="251"/>
      <c r="SCB37" s="251"/>
      <c r="SCC37" s="251"/>
      <c r="SCD37" s="251"/>
      <c r="SCE37" s="251"/>
      <c r="SCF37" s="251"/>
      <c r="SCG37" s="251"/>
      <c r="SCH37" s="251"/>
      <c r="SCI37" s="251"/>
      <c r="SCJ37" s="251"/>
      <c r="SCK37" s="251"/>
      <c r="SCL37" s="251"/>
      <c r="SCM37" s="251"/>
      <c r="SCN37" s="251"/>
      <c r="SCO37" s="251"/>
      <c r="SCP37" s="251"/>
      <c r="SCQ37" s="251"/>
      <c r="SCR37" s="251"/>
      <c r="SCS37" s="251"/>
      <c r="SCT37" s="251"/>
      <c r="SCU37" s="251"/>
      <c r="SCV37" s="251"/>
      <c r="SCW37" s="251"/>
      <c r="SCX37" s="251"/>
      <c r="SCY37" s="251"/>
      <c r="SCZ37" s="251"/>
      <c r="SDA37" s="251"/>
      <c r="SDB37" s="251"/>
      <c r="SDC37" s="251"/>
      <c r="SDD37" s="251"/>
      <c r="SDE37" s="251"/>
      <c r="SDF37" s="251"/>
      <c r="SDG37" s="251"/>
      <c r="SDH37" s="251"/>
      <c r="SDI37" s="251"/>
      <c r="SDJ37" s="251"/>
      <c r="SDK37" s="251"/>
      <c r="SDL37" s="251"/>
      <c r="SDM37" s="251"/>
      <c r="SDN37" s="251"/>
      <c r="SDO37" s="251"/>
      <c r="SDP37" s="251"/>
      <c r="SDQ37" s="251"/>
      <c r="SDR37" s="251"/>
      <c r="SDS37" s="251"/>
      <c r="SDT37" s="251"/>
      <c r="SDU37" s="251"/>
      <c r="SDV37" s="251"/>
      <c r="SDW37" s="251"/>
      <c r="SDX37" s="251"/>
      <c r="SDY37" s="251"/>
      <c r="SDZ37" s="251"/>
      <c r="SEA37" s="251"/>
      <c r="SEB37" s="251"/>
      <c r="SEC37" s="251"/>
      <c r="SED37" s="251"/>
      <c r="SEE37" s="251"/>
      <c r="SEF37" s="251"/>
      <c r="SEG37" s="251"/>
      <c r="SEH37" s="251"/>
      <c r="SEI37" s="251"/>
      <c r="SEJ37" s="251"/>
      <c r="SEK37" s="251"/>
      <c r="SEL37" s="251"/>
      <c r="SEM37" s="251"/>
      <c r="SEN37" s="251"/>
      <c r="SEO37" s="251"/>
      <c r="SEP37" s="251"/>
      <c r="SEQ37" s="251"/>
      <c r="SER37" s="251"/>
      <c r="SES37" s="251"/>
      <c r="SET37" s="251"/>
      <c r="SEU37" s="251"/>
      <c r="SEV37" s="251"/>
      <c r="SEW37" s="251"/>
      <c r="SEX37" s="251"/>
      <c r="SEY37" s="251"/>
      <c r="SEZ37" s="251"/>
      <c r="SFA37" s="251"/>
      <c r="SFB37" s="251"/>
      <c r="SFC37" s="251"/>
      <c r="SFD37" s="251"/>
      <c r="SFE37" s="251"/>
      <c r="SFF37" s="251"/>
      <c r="SFG37" s="251"/>
      <c r="SFH37" s="251"/>
      <c r="SFI37" s="251"/>
      <c r="SFJ37" s="251"/>
      <c r="SFK37" s="251"/>
      <c r="SFL37" s="251"/>
      <c r="SFM37" s="251"/>
      <c r="SFN37" s="251"/>
      <c r="SFO37" s="251"/>
      <c r="SFP37" s="251"/>
      <c r="SFQ37" s="251"/>
      <c r="SFR37" s="251"/>
      <c r="SFS37" s="251"/>
      <c r="SFT37" s="251"/>
      <c r="SFU37" s="251"/>
      <c r="SFV37" s="251"/>
      <c r="SFW37" s="251"/>
      <c r="SFX37" s="251"/>
      <c r="SFY37" s="251"/>
      <c r="SFZ37" s="251"/>
      <c r="SGA37" s="251"/>
      <c r="SGB37" s="251"/>
      <c r="SGC37" s="251"/>
      <c r="SGD37" s="251"/>
      <c r="SGE37" s="251"/>
      <c r="SGF37" s="251"/>
      <c r="SGG37" s="251"/>
      <c r="SGH37" s="251"/>
      <c r="SGI37" s="251"/>
      <c r="SGJ37" s="251"/>
      <c r="SGK37" s="251"/>
      <c r="SGL37" s="251"/>
      <c r="SGM37" s="251"/>
      <c r="SGN37" s="251"/>
      <c r="SGO37" s="251"/>
      <c r="SGP37" s="251"/>
      <c r="SGQ37" s="251"/>
      <c r="SGR37" s="251"/>
      <c r="SGS37" s="251"/>
      <c r="SGT37" s="251"/>
      <c r="SGU37" s="251"/>
      <c r="SGV37" s="251"/>
      <c r="SGW37" s="251"/>
      <c r="SGX37" s="251"/>
      <c r="SGY37" s="251"/>
      <c r="SGZ37" s="251"/>
      <c r="SHA37" s="251"/>
      <c r="SHB37" s="251"/>
      <c r="SHC37" s="251"/>
      <c r="SHD37" s="251"/>
      <c r="SHE37" s="251"/>
      <c r="SHF37" s="251"/>
      <c r="SHG37" s="251"/>
      <c r="SHH37" s="251"/>
      <c r="SHI37" s="251"/>
      <c r="SHJ37" s="251"/>
      <c r="SHK37" s="251"/>
      <c r="SHL37" s="251"/>
      <c r="SHM37" s="251"/>
      <c r="SHN37" s="251"/>
      <c r="SHO37" s="251"/>
      <c r="SHP37" s="251"/>
      <c r="SHQ37" s="251"/>
      <c r="SHR37" s="251"/>
      <c r="SHS37" s="251"/>
      <c r="SHT37" s="251"/>
      <c r="SHU37" s="251"/>
      <c r="SHV37" s="251"/>
      <c r="SHW37" s="251"/>
      <c r="SHX37" s="251"/>
      <c r="SHY37" s="251"/>
      <c r="SHZ37" s="251"/>
      <c r="SIA37" s="251"/>
      <c r="SIB37" s="251"/>
      <c r="SIC37" s="251"/>
      <c r="SID37" s="251"/>
      <c r="SIE37" s="251"/>
      <c r="SIF37" s="251"/>
      <c r="SIG37" s="251"/>
      <c r="SIH37" s="251"/>
      <c r="SII37" s="251"/>
      <c r="SIJ37" s="251"/>
      <c r="SIK37" s="251"/>
      <c r="SIL37" s="251"/>
      <c r="SIM37" s="251"/>
      <c r="SIN37" s="251"/>
      <c r="SIO37" s="251"/>
      <c r="SIP37" s="251"/>
      <c r="SIQ37" s="251"/>
      <c r="SIR37" s="251"/>
      <c r="SIS37" s="251"/>
      <c r="SIT37" s="251"/>
      <c r="SIU37" s="251"/>
      <c r="SIV37" s="251"/>
      <c r="SIW37" s="251"/>
      <c r="SIX37" s="251"/>
      <c r="SIY37" s="251"/>
      <c r="SIZ37" s="251"/>
      <c r="SJA37" s="251"/>
      <c r="SJB37" s="251"/>
      <c r="SJC37" s="251"/>
      <c r="SJD37" s="251"/>
      <c r="SJE37" s="251"/>
      <c r="SJF37" s="251"/>
      <c r="SJG37" s="251"/>
      <c r="SJH37" s="251"/>
      <c r="SJI37" s="251"/>
      <c r="SJJ37" s="251"/>
      <c r="SJK37" s="251"/>
      <c r="SJL37" s="251"/>
      <c r="SJM37" s="251"/>
      <c r="SJN37" s="251"/>
      <c r="SJO37" s="251"/>
      <c r="SJP37" s="251"/>
      <c r="SJQ37" s="251"/>
      <c r="SJR37" s="251"/>
      <c r="SJS37" s="251"/>
      <c r="SJT37" s="251"/>
      <c r="SJU37" s="251"/>
      <c r="SJV37" s="251"/>
      <c r="SJW37" s="251"/>
      <c r="SJX37" s="251"/>
      <c r="SJY37" s="251"/>
      <c r="SJZ37" s="251"/>
      <c r="SKA37" s="251"/>
      <c r="SKB37" s="251"/>
      <c r="SKC37" s="251"/>
      <c r="SKD37" s="251"/>
      <c r="SKE37" s="251"/>
      <c r="SKF37" s="251"/>
      <c r="SKG37" s="251"/>
      <c r="SKH37" s="251"/>
      <c r="SKI37" s="251"/>
      <c r="SKJ37" s="251"/>
      <c r="SKK37" s="251"/>
      <c r="SKL37" s="251"/>
      <c r="SKM37" s="251"/>
      <c r="SKN37" s="251"/>
      <c r="SKO37" s="251"/>
      <c r="SKP37" s="251"/>
      <c r="SKQ37" s="251"/>
      <c r="SKR37" s="251"/>
      <c r="SKS37" s="251"/>
      <c r="SKT37" s="251"/>
      <c r="SKU37" s="251"/>
      <c r="SKV37" s="251"/>
      <c r="SKW37" s="251"/>
      <c r="SKX37" s="251"/>
      <c r="SKY37" s="251"/>
      <c r="SKZ37" s="251"/>
      <c r="SLA37" s="251"/>
      <c r="SLB37" s="251"/>
      <c r="SLC37" s="251"/>
      <c r="SLD37" s="251"/>
      <c r="SLE37" s="251"/>
      <c r="SLF37" s="251"/>
      <c r="SLG37" s="251"/>
      <c r="SLH37" s="251"/>
      <c r="SLI37" s="251"/>
      <c r="SLJ37" s="251"/>
      <c r="SLK37" s="251"/>
      <c r="SLL37" s="251"/>
      <c r="SLM37" s="251"/>
      <c r="SLN37" s="251"/>
      <c r="SLO37" s="251"/>
      <c r="SLP37" s="251"/>
      <c r="SLQ37" s="251"/>
      <c r="SLR37" s="251"/>
      <c r="SLS37" s="251"/>
      <c r="SLT37" s="251"/>
      <c r="SLU37" s="251"/>
      <c r="SLV37" s="251"/>
      <c r="SLW37" s="251"/>
      <c r="SLX37" s="251"/>
      <c r="SLY37" s="251"/>
      <c r="SLZ37" s="251"/>
      <c r="SMA37" s="251"/>
      <c r="SMB37" s="251"/>
      <c r="SMC37" s="251"/>
      <c r="SMD37" s="251"/>
      <c r="SME37" s="251"/>
      <c r="SMF37" s="251"/>
      <c r="SMG37" s="251"/>
      <c r="SMH37" s="251"/>
      <c r="SMI37" s="251"/>
      <c r="SMJ37" s="251"/>
      <c r="SMK37" s="251"/>
      <c r="SML37" s="251"/>
      <c r="SMM37" s="251"/>
      <c r="SMN37" s="251"/>
      <c r="SMO37" s="251"/>
      <c r="SMP37" s="251"/>
      <c r="SMQ37" s="251"/>
      <c r="SMR37" s="251"/>
      <c r="SMS37" s="251"/>
      <c r="SMT37" s="251"/>
      <c r="SMU37" s="251"/>
      <c r="SMV37" s="251"/>
      <c r="SMW37" s="251"/>
      <c r="SMX37" s="251"/>
      <c r="SMY37" s="251"/>
      <c r="SMZ37" s="251"/>
      <c r="SNA37" s="251"/>
      <c r="SNB37" s="251"/>
      <c r="SNC37" s="251"/>
      <c r="SND37" s="251"/>
      <c r="SNE37" s="251"/>
      <c r="SNF37" s="251"/>
      <c r="SNG37" s="251"/>
      <c r="SNH37" s="251"/>
      <c r="SNI37" s="251"/>
      <c r="SNJ37" s="251"/>
      <c r="SNK37" s="251"/>
      <c r="SNL37" s="251"/>
      <c r="SNM37" s="251"/>
      <c r="SNN37" s="251"/>
      <c r="SNO37" s="251"/>
      <c r="SNP37" s="251"/>
      <c r="SNQ37" s="251"/>
      <c r="SNR37" s="251"/>
      <c r="SNS37" s="251"/>
      <c r="SNT37" s="251"/>
      <c r="SNU37" s="251"/>
      <c r="SNV37" s="251"/>
      <c r="SNW37" s="251"/>
      <c r="SNX37" s="251"/>
      <c r="SNY37" s="251"/>
      <c r="SNZ37" s="251"/>
      <c r="SOA37" s="251"/>
      <c r="SOB37" s="251"/>
      <c r="SOC37" s="251"/>
      <c r="SOD37" s="251"/>
      <c r="SOE37" s="251"/>
      <c r="SOF37" s="251"/>
      <c r="SOG37" s="251"/>
      <c r="SOH37" s="251"/>
      <c r="SOI37" s="251"/>
      <c r="SOJ37" s="251"/>
      <c r="SOK37" s="251"/>
      <c r="SOL37" s="251"/>
      <c r="SOM37" s="251"/>
      <c r="SON37" s="251"/>
      <c r="SOO37" s="251"/>
      <c r="SOP37" s="251"/>
      <c r="SOQ37" s="251"/>
      <c r="SOR37" s="251"/>
      <c r="SOS37" s="251"/>
      <c r="SOT37" s="251"/>
      <c r="SOU37" s="251"/>
      <c r="SOV37" s="251"/>
      <c r="SOW37" s="251"/>
      <c r="SOX37" s="251"/>
      <c r="SOY37" s="251"/>
      <c r="SOZ37" s="251"/>
      <c r="SPA37" s="251"/>
      <c r="SPB37" s="251"/>
      <c r="SPC37" s="251"/>
      <c r="SPD37" s="251"/>
      <c r="SPE37" s="251"/>
      <c r="SPF37" s="251"/>
      <c r="SPG37" s="251"/>
      <c r="SPH37" s="251"/>
      <c r="SPI37" s="251"/>
      <c r="SPJ37" s="251"/>
      <c r="SPK37" s="251"/>
      <c r="SPL37" s="251"/>
      <c r="SPM37" s="251"/>
      <c r="SPN37" s="251"/>
      <c r="SPO37" s="251"/>
      <c r="SPP37" s="251"/>
      <c r="SPQ37" s="251"/>
      <c r="SPR37" s="251"/>
      <c r="SPS37" s="251"/>
      <c r="SPT37" s="251"/>
      <c r="SPU37" s="251"/>
      <c r="SPV37" s="251"/>
      <c r="SPW37" s="251"/>
      <c r="SPX37" s="251"/>
      <c r="SPY37" s="251"/>
      <c r="SPZ37" s="251"/>
      <c r="SQA37" s="251"/>
      <c r="SQB37" s="251"/>
      <c r="SQC37" s="251"/>
      <c r="SQD37" s="251"/>
      <c r="SQE37" s="251"/>
      <c r="SQF37" s="251"/>
      <c r="SQG37" s="251"/>
      <c r="SQH37" s="251"/>
      <c r="SQI37" s="251"/>
      <c r="SQJ37" s="251"/>
      <c r="SQK37" s="251"/>
      <c r="SQL37" s="251"/>
      <c r="SQM37" s="251"/>
      <c r="SQN37" s="251"/>
      <c r="SQO37" s="251"/>
      <c r="SQP37" s="251"/>
      <c r="SQQ37" s="251"/>
      <c r="SQR37" s="251"/>
      <c r="SQS37" s="251"/>
      <c r="SQT37" s="251"/>
      <c r="SQU37" s="251"/>
      <c r="SQV37" s="251"/>
      <c r="SQW37" s="251"/>
      <c r="SQX37" s="251"/>
      <c r="SQY37" s="251"/>
      <c r="SQZ37" s="251"/>
      <c r="SRA37" s="251"/>
      <c r="SRB37" s="251"/>
      <c r="SRC37" s="251"/>
      <c r="SRD37" s="251"/>
      <c r="SRE37" s="251"/>
      <c r="SRF37" s="251"/>
      <c r="SRG37" s="251"/>
      <c r="SRH37" s="251"/>
      <c r="SRI37" s="251"/>
      <c r="SRJ37" s="251"/>
      <c r="SRK37" s="251"/>
      <c r="SRL37" s="251"/>
      <c r="SRM37" s="251"/>
      <c r="SRN37" s="251"/>
      <c r="SRO37" s="251"/>
      <c r="SRP37" s="251"/>
      <c r="SRQ37" s="251"/>
      <c r="SRR37" s="251"/>
      <c r="SRS37" s="251"/>
      <c r="SRT37" s="251"/>
      <c r="SRU37" s="251"/>
      <c r="SRV37" s="251"/>
      <c r="SRW37" s="251"/>
      <c r="SRX37" s="251"/>
      <c r="SRY37" s="251"/>
      <c r="SRZ37" s="251"/>
      <c r="SSA37" s="251"/>
      <c r="SSB37" s="251"/>
      <c r="SSC37" s="251"/>
      <c r="SSD37" s="251"/>
      <c r="SSE37" s="251"/>
      <c r="SSF37" s="251"/>
      <c r="SSG37" s="251"/>
      <c r="SSH37" s="251"/>
      <c r="SSI37" s="251"/>
      <c r="SSJ37" s="251"/>
      <c r="SSK37" s="251"/>
      <c r="SSL37" s="251"/>
      <c r="SSM37" s="251"/>
      <c r="SSN37" s="251"/>
      <c r="SSO37" s="251"/>
      <c r="SSP37" s="251"/>
      <c r="SSQ37" s="251"/>
      <c r="SSR37" s="251"/>
      <c r="SSS37" s="251"/>
      <c r="SST37" s="251"/>
      <c r="SSU37" s="251"/>
      <c r="SSV37" s="251"/>
      <c r="SSW37" s="251"/>
      <c r="SSX37" s="251"/>
      <c r="SSY37" s="251"/>
      <c r="SSZ37" s="251"/>
      <c r="STA37" s="251"/>
      <c r="STB37" s="251"/>
      <c r="STC37" s="251"/>
      <c r="STD37" s="251"/>
      <c r="STE37" s="251"/>
      <c r="STF37" s="251"/>
      <c r="STG37" s="251"/>
      <c r="STH37" s="251"/>
      <c r="STI37" s="251"/>
      <c r="STJ37" s="251"/>
      <c r="STK37" s="251"/>
      <c r="STL37" s="251"/>
      <c r="STM37" s="251"/>
      <c r="STN37" s="251"/>
      <c r="STO37" s="251"/>
      <c r="STP37" s="251"/>
      <c r="STQ37" s="251"/>
      <c r="STR37" s="251"/>
      <c r="STS37" s="251"/>
      <c r="STT37" s="251"/>
      <c r="STU37" s="251"/>
      <c r="STV37" s="251"/>
      <c r="STW37" s="251"/>
      <c r="STX37" s="251"/>
      <c r="STY37" s="251"/>
      <c r="STZ37" s="251"/>
      <c r="SUA37" s="251"/>
      <c r="SUB37" s="251"/>
      <c r="SUC37" s="251"/>
      <c r="SUD37" s="251"/>
      <c r="SUE37" s="251"/>
      <c r="SUF37" s="251"/>
      <c r="SUG37" s="251"/>
      <c r="SUH37" s="251"/>
      <c r="SUI37" s="251"/>
      <c r="SUJ37" s="251"/>
      <c r="SUK37" s="251"/>
      <c r="SUL37" s="251"/>
      <c r="SUM37" s="251"/>
      <c r="SUN37" s="251"/>
      <c r="SUO37" s="251"/>
      <c r="SUP37" s="251"/>
      <c r="SUQ37" s="251"/>
      <c r="SUR37" s="251"/>
      <c r="SUS37" s="251"/>
      <c r="SUT37" s="251"/>
      <c r="SUU37" s="251"/>
      <c r="SUV37" s="251"/>
      <c r="SUW37" s="251"/>
      <c r="SUX37" s="251"/>
      <c r="SUY37" s="251"/>
      <c r="SUZ37" s="251"/>
      <c r="SVA37" s="251"/>
      <c r="SVB37" s="251"/>
      <c r="SVC37" s="251"/>
      <c r="SVD37" s="251"/>
      <c r="SVE37" s="251"/>
      <c r="SVF37" s="251"/>
      <c r="SVG37" s="251"/>
      <c r="SVH37" s="251"/>
      <c r="SVI37" s="251"/>
      <c r="SVJ37" s="251"/>
      <c r="SVK37" s="251"/>
      <c r="SVL37" s="251"/>
      <c r="SVM37" s="251"/>
      <c r="SVN37" s="251"/>
      <c r="SVO37" s="251"/>
      <c r="SVP37" s="251"/>
      <c r="SVQ37" s="251"/>
      <c r="SVR37" s="251"/>
      <c r="SVS37" s="251"/>
      <c r="SVT37" s="251"/>
      <c r="SVU37" s="251"/>
      <c r="SVV37" s="251"/>
      <c r="SVW37" s="251"/>
      <c r="SVX37" s="251"/>
      <c r="SVY37" s="251"/>
      <c r="SVZ37" s="251"/>
      <c r="SWA37" s="251"/>
      <c r="SWB37" s="251"/>
      <c r="SWC37" s="251"/>
      <c r="SWD37" s="251"/>
      <c r="SWE37" s="251"/>
      <c r="SWF37" s="251"/>
      <c r="SWG37" s="251"/>
      <c r="SWH37" s="251"/>
      <c r="SWI37" s="251"/>
      <c r="SWJ37" s="251"/>
      <c r="SWK37" s="251"/>
      <c r="SWL37" s="251"/>
      <c r="SWM37" s="251"/>
      <c r="SWN37" s="251"/>
      <c r="SWO37" s="251"/>
      <c r="SWP37" s="251"/>
      <c r="SWQ37" s="251"/>
      <c r="SWR37" s="251"/>
      <c r="SWS37" s="251"/>
      <c r="SWT37" s="251"/>
      <c r="SWU37" s="251"/>
      <c r="SWV37" s="251"/>
      <c r="SWW37" s="251"/>
      <c r="SWX37" s="251"/>
      <c r="SWY37" s="251"/>
      <c r="SWZ37" s="251"/>
      <c r="SXA37" s="251"/>
      <c r="SXB37" s="251"/>
      <c r="SXC37" s="251"/>
      <c r="SXD37" s="251"/>
      <c r="SXE37" s="251"/>
      <c r="SXF37" s="251"/>
      <c r="SXG37" s="251"/>
      <c r="SXH37" s="251"/>
      <c r="SXI37" s="251"/>
      <c r="SXJ37" s="251"/>
      <c r="SXK37" s="251"/>
      <c r="SXL37" s="251"/>
      <c r="SXM37" s="251"/>
      <c r="SXN37" s="251"/>
      <c r="SXO37" s="251"/>
      <c r="SXP37" s="251"/>
      <c r="SXQ37" s="251"/>
      <c r="SXR37" s="251"/>
      <c r="SXS37" s="251"/>
      <c r="SXT37" s="251"/>
      <c r="SXU37" s="251"/>
      <c r="SXV37" s="251"/>
      <c r="SXW37" s="251"/>
      <c r="SXX37" s="251"/>
      <c r="SXY37" s="251"/>
      <c r="SXZ37" s="251"/>
      <c r="SYA37" s="251"/>
      <c r="SYB37" s="251"/>
      <c r="SYC37" s="251"/>
      <c r="SYD37" s="251"/>
      <c r="SYE37" s="251"/>
      <c r="SYF37" s="251"/>
      <c r="SYG37" s="251"/>
      <c r="SYH37" s="251"/>
      <c r="SYI37" s="251"/>
      <c r="SYJ37" s="251"/>
      <c r="SYK37" s="251"/>
      <c r="SYL37" s="251"/>
      <c r="SYM37" s="251"/>
      <c r="SYN37" s="251"/>
      <c r="SYO37" s="251"/>
      <c r="SYP37" s="251"/>
      <c r="SYQ37" s="251"/>
      <c r="SYR37" s="251"/>
      <c r="SYS37" s="251"/>
      <c r="SYT37" s="251"/>
      <c r="SYU37" s="251"/>
      <c r="SYV37" s="251"/>
      <c r="SYW37" s="251"/>
      <c r="SYX37" s="251"/>
      <c r="SYY37" s="251"/>
      <c r="SYZ37" s="251"/>
      <c r="SZA37" s="251"/>
      <c r="SZB37" s="251"/>
      <c r="SZC37" s="251"/>
      <c r="SZD37" s="251"/>
      <c r="SZE37" s="251"/>
      <c r="SZF37" s="251"/>
      <c r="SZG37" s="251"/>
      <c r="SZH37" s="251"/>
      <c r="SZI37" s="251"/>
      <c r="SZJ37" s="251"/>
      <c r="SZK37" s="251"/>
      <c r="SZL37" s="251"/>
      <c r="SZM37" s="251"/>
      <c r="SZN37" s="251"/>
      <c r="SZO37" s="251"/>
      <c r="SZP37" s="251"/>
      <c r="SZQ37" s="251"/>
      <c r="SZR37" s="251"/>
      <c r="SZS37" s="251"/>
      <c r="SZT37" s="251"/>
      <c r="SZU37" s="251"/>
      <c r="SZV37" s="251"/>
      <c r="SZW37" s="251"/>
      <c r="SZX37" s="251"/>
      <c r="SZY37" s="251"/>
      <c r="SZZ37" s="251"/>
      <c r="TAA37" s="251"/>
      <c r="TAB37" s="251"/>
      <c r="TAC37" s="251"/>
      <c r="TAD37" s="251"/>
      <c r="TAE37" s="251"/>
      <c r="TAF37" s="251"/>
      <c r="TAG37" s="251"/>
      <c r="TAH37" s="251"/>
      <c r="TAI37" s="251"/>
      <c r="TAJ37" s="251"/>
      <c r="TAK37" s="251"/>
      <c r="TAL37" s="251"/>
      <c r="TAM37" s="251"/>
      <c r="TAN37" s="251"/>
      <c r="TAO37" s="251"/>
      <c r="TAP37" s="251"/>
      <c r="TAQ37" s="251"/>
      <c r="TAR37" s="251"/>
      <c r="TAS37" s="251"/>
      <c r="TAT37" s="251"/>
      <c r="TAU37" s="251"/>
      <c r="TAV37" s="251"/>
      <c r="TAW37" s="251"/>
      <c r="TAX37" s="251"/>
      <c r="TAY37" s="251"/>
      <c r="TAZ37" s="251"/>
      <c r="TBA37" s="251"/>
      <c r="TBB37" s="251"/>
      <c r="TBC37" s="251"/>
      <c r="TBD37" s="251"/>
      <c r="TBE37" s="251"/>
      <c r="TBF37" s="251"/>
      <c r="TBG37" s="251"/>
      <c r="TBH37" s="251"/>
      <c r="TBI37" s="251"/>
      <c r="TBJ37" s="251"/>
      <c r="TBK37" s="251"/>
      <c r="TBL37" s="251"/>
      <c r="TBM37" s="251"/>
      <c r="TBN37" s="251"/>
      <c r="TBO37" s="251"/>
      <c r="TBP37" s="251"/>
      <c r="TBQ37" s="251"/>
      <c r="TBR37" s="251"/>
      <c r="TBS37" s="251"/>
      <c r="TBT37" s="251"/>
      <c r="TBU37" s="251"/>
      <c r="TBV37" s="251"/>
      <c r="TBW37" s="251"/>
      <c r="TBX37" s="251"/>
      <c r="TBY37" s="251"/>
      <c r="TBZ37" s="251"/>
      <c r="TCA37" s="251"/>
      <c r="TCB37" s="251"/>
      <c r="TCC37" s="251"/>
      <c r="TCD37" s="251"/>
      <c r="TCE37" s="251"/>
      <c r="TCF37" s="251"/>
      <c r="TCG37" s="251"/>
      <c r="TCH37" s="251"/>
      <c r="TCI37" s="251"/>
      <c r="TCJ37" s="251"/>
      <c r="TCK37" s="251"/>
      <c r="TCL37" s="251"/>
      <c r="TCM37" s="251"/>
      <c r="TCN37" s="251"/>
      <c r="TCO37" s="251"/>
      <c r="TCP37" s="251"/>
      <c r="TCQ37" s="251"/>
      <c r="TCR37" s="251"/>
      <c r="TCS37" s="251"/>
      <c r="TCT37" s="251"/>
      <c r="TCU37" s="251"/>
      <c r="TCV37" s="251"/>
      <c r="TCW37" s="251"/>
      <c r="TCX37" s="251"/>
      <c r="TCY37" s="251"/>
      <c r="TCZ37" s="251"/>
      <c r="TDA37" s="251"/>
      <c r="TDB37" s="251"/>
      <c r="TDC37" s="251"/>
      <c r="TDD37" s="251"/>
      <c r="TDE37" s="251"/>
      <c r="TDF37" s="251"/>
      <c r="TDG37" s="251"/>
      <c r="TDH37" s="251"/>
      <c r="TDI37" s="251"/>
      <c r="TDJ37" s="251"/>
      <c r="TDK37" s="251"/>
      <c r="TDL37" s="251"/>
      <c r="TDM37" s="251"/>
      <c r="TDN37" s="251"/>
      <c r="TDO37" s="251"/>
      <c r="TDP37" s="251"/>
      <c r="TDQ37" s="251"/>
      <c r="TDR37" s="251"/>
      <c r="TDS37" s="251"/>
      <c r="TDT37" s="251"/>
      <c r="TDU37" s="251"/>
      <c r="TDV37" s="251"/>
      <c r="TDW37" s="251"/>
      <c r="TDX37" s="251"/>
      <c r="TDY37" s="251"/>
      <c r="TDZ37" s="251"/>
      <c r="TEA37" s="251"/>
      <c r="TEB37" s="251"/>
      <c r="TEC37" s="251"/>
      <c r="TED37" s="251"/>
      <c r="TEE37" s="251"/>
      <c r="TEF37" s="251"/>
      <c r="TEG37" s="251"/>
      <c r="TEH37" s="251"/>
      <c r="TEI37" s="251"/>
      <c r="TEJ37" s="251"/>
      <c r="TEK37" s="251"/>
      <c r="TEL37" s="251"/>
      <c r="TEM37" s="251"/>
      <c r="TEN37" s="251"/>
      <c r="TEO37" s="251"/>
      <c r="TEP37" s="251"/>
      <c r="TEQ37" s="251"/>
      <c r="TER37" s="251"/>
      <c r="TES37" s="251"/>
      <c r="TET37" s="251"/>
      <c r="TEU37" s="251"/>
      <c r="TEV37" s="251"/>
      <c r="TEW37" s="251"/>
      <c r="TEX37" s="251"/>
      <c r="TEY37" s="251"/>
      <c r="TEZ37" s="251"/>
      <c r="TFA37" s="251"/>
      <c r="TFB37" s="251"/>
      <c r="TFC37" s="251"/>
      <c r="TFD37" s="251"/>
      <c r="TFE37" s="251"/>
      <c r="TFF37" s="251"/>
      <c r="TFG37" s="251"/>
      <c r="TFH37" s="251"/>
      <c r="TFI37" s="251"/>
      <c r="TFJ37" s="251"/>
      <c r="TFK37" s="251"/>
      <c r="TFL37" s="251"/>
      <c r="TFM37" s="251"/>
      <c r="TFN37" s="251"/>
      <c r="TFO37" s="251"/>
      <c r="TFP37" s="251"/>
      <c r="TFQ37" s="251"/>
      <c r="TFR37" s="251"/>
      <c r="TFS37" s="251"/>
      <c r="TFT37" s="251"/>
      <c r="TFU37" s="251"/>
      <c r="TFV37" s="251"/>
      <c r="TFW37" s="251"/>
      <c r="TFX37" s="251"/>
      <c r="TFY37" s="251"/>
      <c r="TFZ37" s="251"/>
      <c r="TGA37" s="251"/>
      <c r="TGB37" s="251"/>
      <c r="TGC37" s="251"/>
      <c r="TGD37" s="251"/>
      <c r="TGE37" s="251"/>
      <c r="TGF37" s="251"/>
      <c r="TGG37" s="251"/>
      <c r="TGH37" s="251"/>
      <c r="TGI37" s="251"/>
      <c r="TGJ37" s="251"/>
      <c r="TGK37" s="251"/>
      <c r="TGL37" s="251"/>
      <c r="TGM37" s="251"/>
      <c r="TGN37" s="251"/>
      <c r="TGO37" s="251"/>
      <c r="TGP37" s="251"/>
      <c r="TGQ37" s="251"/>
      <c r="TGR37" s="251"/>
      <c r="TGS37" s="251"/>
      <c r="TGT37" s="251"/>
      <c r="TGU37" s="251"/>
      <c r="TGV37" s="251"/>
      <c r="TGW37" s="251"/>
      <c r="TGX37" s="251"/>
      <c r="TGY37" s="251"/>
      <c r="TGZ37" s="251"/>
      <c r="THA37" s="251"/>
      <c r="THB37" s="251"/>
      <c r="THC37" s="251"/>
      <c r="THD37" s="251"/>
      <c r="THE37" s="251"/>
      <c r="THF37" s="251"/>
      <c r="THG37" s="251"/>
      <c r="THH37" s="251"/>
      <c r="THI37" s="251"/>
      <c r="THJ37" s="251"/>
      <c r="THK37" s="251"/>
      <c r="THL37" s="251"/>
      <c r="THM37" s="251"/>
      <c r="THN37" s="251"/>
      <c r="THO37" s="251"/>
      <c r="THP37" s="251"/>
      <c r="THQ37" s="251"/>
      <c r="THR37" s="251"/>
      <c r="THS37" s="251"/>
      <c r="THT37" s="251"/>
      <c r="THU37" s="251"/>
      <c r="THV37" s="251"/>
      <c r="THW37" s="251"/>
      <c r="THX37" s="251"/>
      <c r="THY37" s="251"/>
      <c r="THZ37" s="251"/>
      <c r="TIA37" s="251"/>
      <c r="TIB37" s="251"/>
      <c r="TIC37" s="251"/>
      <c r="TID37" s="251"/>
      <c r="TIE37" s="251"/>
      <c r="TIF37" s="251"/>
      <c r="TIG37" s="251"/>
      <c r="TIH37" s="251"/>
      <c r="TII37" s="251"/>
      <c r="TIJ37" s="251"/>
      <c r="TIK37" s="251"/>
      <c r="TIL37" s="251"/>
      <c r="TIM37" s="251"/>
      <c r="TIN37" s="251"/>
      <c r="TIO37" s="251"/>
      <c r="TIP37" s="251"/>
      <c r="TIQ37" s="251"/>
      <c r="TIR37" s="251"/>
      <c r="TIS37" s="251"/>
      <c r="TIT37" s="251"/>
      <c r="TIU37" s="251"/>
      <c r="TIV37" s="251"/>
      <c r="TIW37" s="251"/>
      <c r="TIX37" s="251"/>
      <c r="TIY37" s="251"/>
      <c r="TIZ37" s="251"/>
      <c r="TJA37" s="251"/>
      <c r="TJB37" s="251"/>
      <c r="TJC37" s="251"/>
      <c r="TJD37" s="251"/>
      <c r="TJE37" s="251"/>
      <c r="TJF37" s="251"/>
      <c r="TJG37" s="251"/>
      <c r="TJH37" s="251"/>
      <c r="TJI37" s="251"/>
      <c r="TJJ37" s="251"/>
      <c r="TJK37" s="251"/>
      <c r="TJL37" s="251"/>
      <c r="TJM37" s="251"/>
      <c r="TJN37" s="251"/>
      <c r="TJO37" s="251"/>
      <c r="TJP37" s="251"/>
      <c r="TJQ37" s="251"/>
      <c r="TJR37" s="251"/>
      <c r="TJS37" s="251"/>
      <c r="TJT37" s="251"/>
      <c r="TJU37" s="251"/>
      <c r="TJV37" s="251"/>
      <c r="TJW37" s="251"/>
      <c r="TJX37" s="251"/>
      <c r="TJY37" s="251"/>
      <c r="TJZ37" s="251"/>
      <c r="TKA37" s="251"/>
      <c r="TKB37" s="251"/>
      <c r="TKC37" s="251"/>
      <c r="TKD37" s="251"/>
      <c r="TKE37" s="251"/>
      <c r="TKF37" s="251"/>
      <c r="TKG37" s="251"/>
      <c r="TKH37" s="251"/>
      <c r="TKI37" s="251"/>
      <c r="TKJ37" s="251"/>
      <c r="TKK37" s="251"/>
      <c r="TKL37" s="251"/>
      <c r="TKM37" s="251"/>
      <c r="TKN37" s="251"/>
      <c r="TKO37" s="251"/>
      <c r="TKP37" s="251"/>
      <c r="TKQ37" s="251"/>
      <c r="TKR37" s="251"/>
      <c r="TKS37" s="251"/>
      <c r="TKT37" s="251"/>
      <c r="TKU37" s="251"/>
      <c r="TKV37" s="251"/>
      <c r="TKW37" s="251"/>
      <c r="TKX37" s="251"/>
      <c r="TKY37" s="251"/>
      <c r="TKZ37" s="251"/>
      <c r="TLA37" s="251"/>
      <c r="TLB37" s="251"/>
      <c r="TLC37" s="251"/>
      <c r="TLD37" s="251"/>
      <c r="TLE37" s="251"/>
      <c r="TLF37" s="251"/>
      <c r="TLG37" s="251"/>
      <c r="TLH37" s="251"/>
      <c r="TLI37" s="251"/>
      <c r="TLJ37" s="251"/>
      <c r="TLK37" s="251"/>
      <c r="TLL37" s="251"/>
      <c r="TLM37" s="251"/>
      <c r="TLN37" s="251"/>
      <c r="TLO37" s="251"/>
      <c r="TLP37" s="251"/>
      <c r="TLQ37" s="251"/>
      <c r="TLR37" s="251"/>
      <c r="TLS37" s="251"/>
      <c r="TLT37" s="251"/>
      <c r="TLU37" s="251"/>
      <c r="TLV37" s="251"/>
      <c r="TLW37" s="251"/>
      <c r="TLX37" s="251"/>
      <c r="TLY37" s="251"/>
      <c r="TLZ37" s="251"/>
      <c r="TMA37" s="251"/>
      <c r="TMB37" s="251"/>
      <c r="TMC37" s="251"/>
      <c r="TMD37" s="251"/>
      <c r="TME37" s="251"/>
      <c r="TMF37" s="251"/>
      <c r="TMG37" s="251"/>
      <c r="TMH37" s="251"/>
      <c r="TMI37" s="251"/>
      <c r="TMJ37" s="251"/>
      <c r="TMK37" s="251"/>
      <c r="TML37" s="251"/>
      <c r="TMM37" s="251"/>
      <c r="TMN37" s="251"/>
      <c r="TMO37" s="251"/>
      <c r="TMP37" s="251"/>
      <c r="TMQ37" s="251"/>
      <c r="TMR37" s="251"/>
      <c r="TMS37" s="251"/>
      <c r="TMT37" s="251"/>
      <c r="TMU37" s="251"/>
      <c r="TMV37" s="251"/>
      <c r="TMW37" s="251"/>
      <c r="TMX37" s="251"/>
      <c r="TMY37" s="251"/>
      <c r="TMZ37" s="251"/>
      <c r="TNA37" s="251"/>
      <c r="TNB37" s="251"/>
      <c r="TNC37" s="251"/>
      <c r="TND37" s="251"/>
      <c r="TNE37" s="251"/>
      <c r="TNF37" s="251"/>
      <c r="TNG37" s="251"/>
      <c r="TNH37" s="251"/>
      <c r="TNI37" s="251"/>
      <c r="TNJ37" s="251"/>
      <c r="TNK37" s="251"/>
      <c r="TNL37" s="251"/>
      <c r="TNM37" s="251"/>
      <c r="TNN37" s="251"/>
      <c r="TNO37" s="251"/>
      <c r="TNP37" s="251"/>
      <c r="TNQ37" s="251"/>
      <c r="TNR37" s="251"/>
      <c r="TNS37" s="251"/>
      <c r="TNT37" s="251"/>
      <c r="TNU37" s="251"/>
      <c r="TNV37" s="251"/>
      <c r="TNW37" s="251"/>
      <c r="TNX37" s="251"/>
      <c r="TNY37" s="251"/>
      <c r="TNZ37" s="251"/>
      <c r="TOA37" s="251"/>
      <c r="TOB37" s="251"/>
      <c r="TOC37" s="251"/>
      <c r="TOD37" s="251"/>
      <c r="TOE37" s="251"/>
      <c r="TOF37" s="251"/>
      <c r="TOG37" s="251"/>
      <c r="TOH37" s="251"/>
      <c r="TOI37" s="251"/>
      <c r="TOJ37" s="251"/>
      <c r="TOK37" s="251"/>
      <c r="TOL37" s="251"/>
      <c r="TOM37" s="251"/>
      <c r="TON37" s="251"/>
      <c r="TOO37" s="251"/>
      <c r="TOP37" s="251"/>
      <c r="TOQ37" s="251"/>
      <c r="TOR37" s="251"/>
      <c r="TOS37" s="251"/>
      <c r="TOT37" s="251"/>
      <c r="TOU37" s="251"/>
      <c r="TOV37" s="251"/>
      <c r="TOW37" s="251"/>
      <c r="TOX37" s="251"/>
      <c r="TOY37" s="251"/>
      <c r="TOZ37" s="251"/>
      <c r="TPA37" s="251"/>
      <c r="TPB37" s="251"/>
      <c r="TPC37" s="251"/>
      <c r="TPD37" s="251"/>
      <c r="TPE37" s="251"/>
      <c r="TPF37" s="251"/>
      <c r="TPG37" s="251"/>
      <c r="TPH37" s="251"/>
      <c r="TPI37" s="251"/>
      <c r="TPJ37" s="251"/>
      <c r="TPK37" s="251"/>
      <c r="TPL37" s="251"/>
      <c r="TPM37" s="251"/>
      <c r="TPN37" s="251"/>
      <c r="TPO37" s="251"/>
      <c r="TPP37" s="251"/>
      <c r="TPQ37" s="251"/>
      <c r="TPR37" s="251"/>
      <c r="TPS37" s="251"/>
      <c r="TPT37" s="251"/>
      <c r="TPU37" s="251"/>
      <c r="TPV37" s="251"/>
      <c r="TPW37" s="251"/>
      <c r="TPX37" s="251"/>
      <c r="TPY37" s="251"/>
      <c r="TPZ37" s="251"/>
      <c r="TQA37" s="251"/>
      <c r="TQB37" s="251"/>
      <c r="TQC37" s="251"/>
      <c r="TQD37" s="251"/>
      <c r="TQE37" s="251"/>
      <c r="TQF37" s="251"/>
      <c r="TQG37" s="251"/>
      <c r="TQH37" s="251"/>
      <c r="TQI37" s="251"/>
      <c r="TQJ37" s="251"/>
      <c r="TQK37" s="251"/>
      <c r="TQL37" s="251"/>
      <c r="TQM37" s="251"/>
      <c r="TQN37" s="251"/>
      <c r="TQO37" s="251"/>
      <c r="TQP37" s="251"/>
      <c r="TQQ37" s="251"/>
      <c r="TQR37" s="251"/>
      <c r="TQS37" s="251"/>
      <c r="TQT37" s="251"/>
      <c r="TQU37" s="251"/>
      <c r="TQV37" s="251"/>
      <c r="TQW37" s="251"/>
      <c r="TQX37" s="251"/>
      <c r="TQY37" s="251"/>
      <c r="TQZ37" s="251"/>
      <c r="TRA37" s="251"/>
      <c r="TRB37" s="251"/>
      <c r="TRC37" s="251"/>
      <c r="TRD37" s="251"/>
      <c r="TRE37" s="251"/>
      <c r="TRF37" s="251"/>
      <c r="TRG37" s="251"/>
      <c r="TRH37" s="251"/>
      <c r="TRI37" s="251"/>
      <c r="TRJ37" s="251"/>
      <c r="TRK37" s="251"/>
      <c r="TRL37" s="251"/>
      <c r="TRM37" s="251"/>
      <c r="TRN37" s="251"/>
      <c r="TRO37" s="251"/>
      <c r="TRP37" s="251"/>
      <c r="TRQ37" s="251"/>
      <c r="TRR37" s="251"/>
      <c r="TRS37" s="251"/>
      <c r="TRT37" s="251"/>
      <c r="TRU37" s="251"/>
      <c r="TRV37" s="251"/>
      <c r="TRW37" s="251"/>
      <c r="TRX37" s="251"/>
      <c r="TRY37" s="251"/>
      <c r="TRZ37" s="251"/>
      <c r="TSA37" s="251"/>
      <c r="TSB37" s="251"/>
      <c r="TSC37" s="251"/>
      <c r="TSD37" s="251"/>
      <c r="TSE37" s="251"/>
      <c r="TSF37" s="251"/>
      <c r="TSG37" s="251"/>
      <c r="TSH37" s="251"/>
      <c r="TSI37" s="251"/>
      <c r="TSJ37" s="251"/>
      <c r="TSK37" s="251"/>
      <c r="TSL37" s="251"/>
      <c r="TSM37" s="251"/>
      <c r="TSN37" s="251"/>
      <c r="TSO37" s="251"/>
      <c r="TSP37" s="251"/>
      <c r="TSQ37" s="251"/>
      <c r="TSR37" s="251"/>
      <c r="TSS37" s="251"/>
      <c r="TST37" s="251"/>
      <c r="TSU37" s="251"/>
      <c r="TSV37" s="251"/>
      <c r="TSW37" s="251"/>
      <c r="TSX37" s="251"/>
      <c r="TSY37" s="251"/>
      <c r="TSZ37" s="251"/>
      <c r="TTA37" s="251"/>
      <c r="TTB37" s="251"/>
      <c r="TTC37" s="251"/>
      <c r="TTD37" s="251"/>
      <c r="TTE37" s="251"/>
      <c r="TTF37" s="251"/>
      <c r="TTG37" s="251"/>
      <c r="TTH37" s="251"/>
      <c r="TTI37" s="251"/>
      <c r="TTJ37" s="251"/>
      <c r="TTK37" s="251"/>
      <c r="TTL37" s="251"/>
      <c r="TTM37" s="251"/>
      <c r="TTN37" s="251"/>
      <c r="TTO37" s="251"/>
      <c r="TTP37" s="251"/>
      <c r="TTQ37" s="251"/>
      <c r="TTR37" s="251"/>
      <c r="TTS37" s="251"/>
      <c r="TTT37" s="251"/>
      <c r="TTU37" s="251"/>
      <c r="TTV37" s="251"/>
      <c r="TTW37" s="251"/>
      <c r="TTX37" s="251"/>
      <c r="TTY37" s="251"/>
      <c r="TTZ37" s="251"/>
      <c r="TUA37" s="251"/>
      <c r="TUB37" s="251"/>
      <c r="TUC37" s="251"/>
      <c r="TUD37" s="251"/>
      <c r="TUE37" s="251"/>
      <c r="TUF37" s="251"/>
      <c r="TUG37" s="251"/>
      <c r="TUH37" s="251"/>
      <c r="TUI37" s="251"/>
      <c r="TUJ37" s="251"/>
      <c r="TUK37" s="251"/>
      <c r="TUL37" s="251"/>
      <c r="TUM37" s="251"/>
      <c r="TUN37" s="251"/>
      <c r="TUO37" s="251"/>
      <c r="TUP37" s="251"/>
      <c r="TUQ37" s="251"/>
      <c r="TUR37" s="251"/>
      <c r="TUS37" s="251"/>
      <c r="TUT37" s="251"/>
      <c r="TUU37" s="251"/>
      <c r="TUV37" s="251"/>
      <c r="TUW37" s="251"/>
      <c r="TUX37" s="251"/>
      <c r="TUY37" s="251"/>
      <c r="TUZ37" s="251"/>
      <c r="TVA37" s="251"/>
      <c r="TVB37" s="251"/>
      <c r="TVC37" s="251"/>
      <c r="TVD37" s="251"/>
      <c r="TVE37" s="251"/>
      <c r="TVF37" s="251"/>
      <c r="TVG37" s="251"/>
      <c r="TVH37" s="251"/>
      <c r="TVI37" s="251"/>
      <c r="TVJ37" s="251"/>
      <c r="TVK37" s="251"/>
      <c r="TVL37" s="251"/>
      <c r="TVM37" s="251"/>
      <c r="TVN37" s="251"/>
      <c r="TVO37" s="251"/>
      <c r="TVP37" s="251"/>
      <c r="TVQ37" s="251"/>
      <c r="TVR37" s="251"/>
      <c r="TVS37" s="251"/>
      <c r="TVT37" s="251"/>
      <c r="TVU37" s="251"/>
      <c r="TVV37" s="251"/>
      <c r="TVW37" s="251"/>
      <c r="TVX37" s="251"/>
      <c r="TVY37" s="251"/>
      <c r="TVZ37" s="251"/>
      <c r="TWA37" s="251"/>
      <c r="TWB37" s="251"/>
      <c r="TWC37" s="251"/>
      <c r="TWD37" s="251"/>
      <c r="TWE37" s="251"/>
      <c r="TWF37" s="251"/>
      <c r="TWG37" s="251"/>
      <c r="TWH37" s="251"/>
      <c r="TWI37" s="251"/>
      <c r="TWJ37" s="251"/>
      <c r="TWK37" s="251"/>
      <c r="TWL37" s="251"/>
      <c r="TWM37" s="251"/>
      <c r="TWN37" s="251"/>
      <c r="TWO37" s="251"/>
      <c r="TWP37" s="251"/>
      <c r="TWQ37" s="251"/>
      <c r="TWR37" s="251"/>
      <c r="TWS37" s="251"/>
      <c r="TWT37" s="251"/>
      <c r="TWU37" s="251"/>
      <c r="TWV37" s="251"/>
      <c r="TWW37" s="251"/>
      <c r="TWX37" s="251"/>
      <c r="TWY37" s="251"/>
      <c r="TWZ37" s="251"/>
      <c r="TXA37" s="251"/>
      <c r="TXB37" s="251"/>
      <c r="TXC37" s="251"/>
      <c r="TXD37" s="251"/>
      <c r="TXE37" s="251"/>
      <c r="TXF37" s="251"/>
      <c r="TXG37" s="251"/>
      <c r="TXH37" s="251"/>
      <c r="TXI37" s="251"/>
      <c r="TXJ37" s="251"/>
      <c r="TXK37" s="251"/>
      <c r="TXL37" s="251"/>
      <c r="TXM37" s="251"/>
      <c r="TXN37" s="251"/>
      <c r="TXO37" s="251"/>
      <c r="TXP37" s="251"/>
      <c r="TXQ37" s="251"/>
      <c r="TXR37" s="251"/>
      <c r="TXS37" s="251"/>
      <c r="TXT37" s="251"/>
      <c r="TXU37" s="251"/>
      <c r="TXV37" s="251"/>
      <c r="TXW37" s="251"/>
      <c r="TXX37" s="251"/>
      <c r="TXY37" s="251"/>
      <c r="TXZ37" s="251"/>
      <c r="TYA37" s="251"/>
      <c r="TYB37" s="251"/>
      <c r="TYC37" s="251"/>
      <c r="TYD37" s="251"/>
      <c r="TYE37" s="251"/>
      <c r="TYF37" s="251"/>
      <c r="TYG37" s="251"/>
      <c r="TYH37" s="251"/>
      <c r="TYI37" s="251"/>
      <c r="TYJ37" s="251"/>
      <c r="TYK37" s="251"/>
      <c r="TYL37" s="251"/>
      <c r="TYM37" s="251"/>
      <c r="TYN37" s="251"/>
      <c r="TYO37" s="251"/>
      <c r="TYP37" s="251"/>
      <c r="TYQ37" s="251"/>
      <c r="TYR37" s="251"/>
      <c r="TYS37" s="251"/>
      <c r="TYT37" s="251"/>
      <c r="TYU37" s="251"/>
      <c r="TYV37" s="251"/>
      <c r="TYW37" s="251"/>
      <c r="TYX37" s="251"/>
      <c r="TYY37" s="251"/>
      <c r="TYZ37" s="251"/>
      <c r="TZA37" s="251"/>
      <c r="TZB37" s="251"/>
      <c r="TZC37" s="251"/>
      <c r="TZD37" s="251"/>
      <c r="TZE37" s="251"/>
      <c r="TZF37" s="251"/>
      <c r="TZG37" s="251"/>
      <c r="TZH37" s="251"/>
      <c r="TZI37" s="251"/>
      <c r="TZJ37" s="251"/>
      <c r="TZK37" s="251"/>
      <c r="TZL37" s="251"/>
      <c r="TZM37" s="251"/>
      <c r="TZN37" s="251"/>
      <c r="TZO37" s="251"/>
      <c r="TZP37" s="251"/>
      <c r="TZQ37" s="251"/>
      <c r="TZR37" s="251"/>
      <c r="TZS37" s="251"/>
      <c r="TZT37" s="251"/>
      <c r="TZU37" s="251"/>
      <c r="TZV37" s="251"/>
      <c r="TZW37" s="251"/>
      <c r="TZX37" s="251"/>
      <c r="TZY37" s="251"/>
      <c r="TZZ37" s="251"/>
      <c r="UAA37" s="251"/>
      <c r="UAB37" s="251"/>
      <c r="UAC37" s="251"/>
      <c r="UAD37" s="251"/>
      <c r="UAE37" s="251"/>
      <c r="UAF37" s="251"/>
      <c r="UAG37" s="251"/>
      <c r="UAH37" s="251"/>
      <c r="UAI37" s="251"/>
      <c r="UAJ37" s="251"/>
      <c r="UAK37" s="251"/>
      <c r="UAL37" s="251"/>
      <c r="UAM37" s="251"/>
      <c r="UAN37" s="251"/>
      <c r="UAO37" s="251"/>
      <c r="UAP37" s="251"/>
      <c r="UAQ37" s="251"/>
      <c r="UAR37" s="251"/>
      <c r="UAS37" s="251"/>
      <c r="UAT37" s="251"/>
      <c r="UAU37" s="251"/>
      <c r="UAV37" s="251"/>
      <c r="UAW37" s="251"/>
      <c r="UAX37" s="251"/>
      <c r="UAY37" s="251"/>
      <c r="UAZ37" s="251"/>
      <c r="UBA37" s="251"/>
      <c r="UBB37" s="251"/>
      <c r="UBC37" s="251"/>
      <c r="UBD37" s="251"/>
      <c r="UBE37" s="251"/>
      <c r="UBF37" s="251"/>
      <c r="UBG37" s="251"/>
      <c r="UBH37" s="251"/>
      <c r="UBI37" s="251"/>
      <c r="UBJ37" s="251"/>
      <c r="UBK37" s="251"/>
      <c r="UBL37" s="251"/>
      <c r="UBM37" s="251"/>
      <c r="UBN37" s="251"/>
      <c r="UBO37" s="251"/>
      <c r="UBP37" s="251"/>
      <c r="UBQ37" s="251"/>
      <c r="UBR37" s="251"/>
      <c r="UBS37" s="251"/>
      <c r="UBT37" s="251"/>
      <c r="UBU37" s="251"/>
      <c r="UBV37" s="251"/>
      <c r="UBW37" s="251"/>
      <c r="UBX37" s="251"/>
      <c r="UBY37" s="251"/>
      <c r="UBZ37" s="251"/>
      <c r="UCA37" s="251"/>
      <c r="UCB37" s="251"/>
      <c r="UCC37" s="251"/>
      <c r="UCD37" s="251"/>
      <c r="UCE37" s="251"/>
      <c r="UCF37" s="251"/>
      <c r="UCG37" s="251"/>
      <c r="UCH37" s="251"/>
      <c r="UCI37" s="251"/>
      <c r="UCJ37" s="251"/>
      <c r="UCK37" s="251"/>
      <c r="UCL37" s="251"/>
      <c r="UCM37" s="251"/>
      <c r="UCN37" s="251"/>
      <c r="UCO37" s="251"/>
      <c r="UCP37" s="251"/>
      <c r="UCQ37" s="251"/>
      <c r="UCR37" s="251"/>
      <c r="UCS37" s="251"/>
      <c r="UCT37" s="251"/>
      <c r="UCU37" s="251"/>
      <c r="UCV37" s="251"/>
      <c r="UCW37" s="251"/>
      <c r="UCX37" s="251"/>
      <c r="UCY37" s="251"/>
      <c r="UCZ37" s="251"/>
      <c r="UDA37" s="251"/>
      <c r="UDB37" s="251"/>
      <c r="UDC37" s="251"/>
      <c r="UDD37" s="251"/>
      <c r="UDE37" s="251"/>
      <c r="UDF37" s="251"/>
      <c r="UDG37" s="251"/>
      <c r="UDH37" s="251"/>
      <c r="UDI37" s="251"/>
      <c r="UDJ37" s="251"/>
      <c r="UDK37" s="251"/>
      <c r="UDL37" s="251"/>
      <c r="UDM37" s="251"/>
      <c r="UDN37" s="251"/>
      <c r="UDO37" s="251"/>
      <c r="UDP37" s="251"/>
      <c r="UDQ37" s="251"/>
      <c r="UDR37" s="251"/>
      <c r="UDS37" s="251"/>
      <c r="UDT37" s="251"/>
      <c r="UDU37" s="251"/>
      <c r="UDV37" s="251"/>
      <c r="UDW37" s="251"/>
      <c r="UDX37" s="251"/>
      <c r="UDY37" s="251"/>
      <c r="UDZ37" s="251"/>
      <c r="UEA37" s="251"/>
      <c r="UEB37" s="251"/>
      <c r="UEC37" s="251"/>
      <c r="UED37" s="251"/>
      <c r="UEE37" s="251"/>
      <c r="UEF37" s="251"/>
      <c r="UEG37" s="251"/>
      <c r="UEH37" s="251"/>
      <c r="UEI37" s="251"/>
      <c r="UEJ37" s="251"/>
      <c r="UEK37" s="251"/>
      <c r="UEL37" s="251"/>
      <c r="UEM37" s="251"/>
      <c r="UEN37" s="251"/>
      <c r="UEO37" s="251"/>
      <c r="UEP37" s="251"/>
      <c r="UEQ37" s="251"/>
      <c r="UER37" s="251"/>
      <c r="UES37" s="251"/>
      <c r="UET37" s="251"/>
      <c r="UEU37" s="251"/>
      <c r="UEV37" s="251"/>
      <c r="UEW37" s="251"/>
      <c r="UEX37" s="251"/>
      <c r="UEY37" s="251"/>
      <c r="UEZ37" s="251"/>
      <c r="UFA37" s="251"/>
      <c r="UFB37" s="251"/>
      <c r="UFC37" s="251"/>
      <c r="UFD37" s="251"/>
      <c r="UFE37" s="251"/>
      <c r="UFF37" s="251"/>
      <c r="UFG37" s="251"/>
      <c r="UFH37" s="251"/>
      <c r="UFI37" s="251"/>
      <c r="UFJ37" s="251"/>
      <c r="UFK37" s="251"/>
      <c r="UFL37" s="251"/>
      <c r="UFM37" s="251"/>
      <c r="UFN37" s="251"/>
      <c r="UFO37" s="251"/>
      <c r="UFP37" s="251"/>
      <c r="UFQ37" s="251"/>
      <c r="UFR37" s="251"/>
      <c r="UFS37" s="251"/>
      <c r="UFT37" s="251"/>
      <c r="UFU37" s="251"/>
      <c r="UFV37" s="251"/>
      <c r="UFW37" s="251"/>
      <c r="UFX37" s="251"/>
      <c r="UFY37" s="251"/>
      <c r="UFZ37" s="251"/>
      <c r="UGA37" s="251"/>
      <c r="UGB37" s="251"/>
      <c r="UGC37" s="251"/>
      <c r="UGD37" s="251"/>
      <c r="UGE37" s="251"/>
      <c r="UGF37" s="251"/>
      <c r="UGG37" s="251"/>
      <c r="UGH37" s="251"/>
      <c r="UGI37" s="251"/>
      <c r="UGJ37" s="251"/>
      <c r="UGK37" s="251"/>
      <c r="UGL37" s="251"/>
      <c r="UGM37" s="251"/>
      <c r="UGN37" s="251"/>
      <c r="UGO37" s="251"/>
      <c r="UGP37" s="251"/>
      <c r="UGQ37" s="251"/>
      <c r="UGR37" s="251"/>
      <c r="UGS37" s="251"/>
      <c r="UGT37" s="251"/>
      <c r="UGU37" s="251"/>
      <c r="UGV37" s="251"/>
      <c r="UGW37" s="251"/>
      <c r="UGX37" s="251"/>
      <c r="UGY37" s="251"/>
      <c r="UGZ37" s="251"/>
      <c r="UHA37" s="251"/>
      <c r="UHB37" s="251"/>
      <c r="UHC37" s="251"/>
      <c r="UHD37" s="251"/>
      <c r="UHE37" s="251"/>
      <c r="UHF37" s="251"/>
      <c r="UHG37" s="251"/>
      <c r="UHH37" s="251"/>
      <c r="UHI37" s="251"/>
      <c r="UHJ37" s="251"/>
      <c r="UHK37" s="251"/>
      <c r="UHL37" s="251"/>
      <c r="UHM37" s="251"/>
      <c r="UHN37" s="251"/>
      <c r="UHO37" s="251"/>
      <c r="UHP37" s="251"/>
      <c r="UHQ37" s="251"/>
      <c r="UHR37" s="251"/>
      <c r="UHS37" s="251"/>
      <c r="UHT37" s="251"/>
      <c r="UHU37" s="251"/>
      <c r="UHV37" s="251"/>
      <c r="UHW37" s="251"/>
      <c r="UHX37" s="251"/>
      <c r="UHY37" s="251"/>
      <c r="UHZ37" s="251"/>
      <c r="UIA37" s="251"/>
      <c r="UIB37" s="251"/>
      <c r="UIC37" s="251"/>
      <c r="UID37" s="251"/>
      <c r="UIE37" s="251"/>
      <c r="UIF37" s="251"/>
      <c r="UIG37" s="251"/>
      <c r="UIH37" s="251"/>
      <c r="UII37" s="251"/>
      <c r="UIJ37" s="251"/>
      <c r="UIK37" s="251"/>
      <c r="UIL37" s="251"/>
      <c r="UIM37" s="251"/>
      <c r="UIN37" s="251"/>
      <c r="UIO37" s="251"/>
      <c r="UIP37" s="251"/>
      <c r="UIQ37" s="251"/>
      <c r="UIR37" s="251"/>
      <c r="UIS37" s="251"/>
      <c r="UIT37" s="251"/>
      <c r="UIU37" s="251"/>
      <c r="UIV37" s="251"/>
      <c r="UIW37" s="251"/>
      <c r="UIX37" s="251"/>
      <c r="UIY37" s="251"/>
      <c r="UIZ37" s="251"/>
      <c r="UJA37" s="251"/>
      <c r="UJB37" s="251"/>
      <c r="UJC37" s="251"/>
      <c r="UJD37" s="251"/>
      <c r="UJE37" s="251"/>
      <c r="UJF37" s="251"/>
      <c r="UJG37" s="251"/>
      <c r="UJH37" s="251"/>
      <c r="UJI37" s="251"/>
      <c r="UJJ37" s="251"/>
      <c r="UJK37" s="251"/>
      <c r="UJL37" s="251"/>
      <c r="UJM37" s="251"/>
      <c r="UJN37" s="251"/>
      <c r="UJO37" s="251"/>
      <c r="UJP37" s="251"/>
      <c r="UJQ37" s="251"/>
      <c r="UJR37" s="251"/>
      <c r="UJS37" s="251"/>
      <c r="UJT37" s="251"/>
      <c r="UJU37" s="251"/>
      <c r="UJV37" s="251"/>
      <c r="UJW37" s="251"/>
      <c r="UJX37" s="251"/>
      <c r="UJY37" s="251"/>
      <c r="UJZ37" s="251"/>
      <c r="UKA37" s="251"/>
      <c r="UKB37" s="251"/>
      <c r="UKC37" s="251"/>
      <c r="UKD37" s="251"/>
      <c r="UKE37" s="251"/>
      <c r="UKF37" s="251"/>
      <c r="UKG37" s="251"/>
      <c r="UKH37" s="251"/>
      <c r="UKI37" s="251"/>
      <c r="UKJ37" s="251"/>
      <c r="UKK37" s="251"/>
      <c r="UKL37" s="251"/>
      <c r="UKM37" s="251"/>
      <c r="UKN37" s="251"/>
      <c r="UKO37" s="251"/>
      <c r="UKP37" s="251"/>
      <c r="UKQ37" s="251"/>
      <c r="UKR37" s="251"/>
      <c r="UKS37" s="251"/>
      <c r="UKT37" s="251"/>
      <c r="UKU37" s="251"/>
      <c r="UKV37" s="251"/>
      <c r="UKW37" s="251"/>
      <c r="UKX37" s="251"/>
      <c r="UKY37" s="251"/>
      <c r="UKZ37" s="251"/>
      <c r="ULA37" s="251"/>
      <c r="ULB37" s="251"/>
      <c r="ULC37" s="251"/>
      <c r="ULD37" s="251"/>
      <c r="ULE37" s="251"/>
      <c r="ULF37" s="251"/>
      <c r="ULG37" s="251"/>
      <c r="ULH37" s="251"/>
      <c r="ULI37" s="251"/>
      <c r="ULJ37" s="251"/>
      <c r="ULK37" s="251"/>
      <c r="ULL37" s="251"/>
      <c r="ULM37" s="251"/>
      <c r="ULN37" s="251"/>
      <c r="ULO37" s="251"/>
      <c r="ULP37" s="251"/>
      <c r="ULQ37" s="251"/>
      <c r="ULR37" s="251"/>
      <c r="ULS37" s="251"/>
      <c r="ULT37" s="251"/>
      <c r="ULU37" s="251"/>
      <c r="ULV37" s="251"/>
      <c r="ULW37" s="251"/>
      <c r="ULX37" s="251"/>
      <c r="ULY37" s="251"/>
      <c r="ULZ37" s="251"/>
      <c r="UMA37" s="251"/>
      <c r="UMB37" s="251"/>
      <c r="UMC37" s="251"/>
      <c r="UMD37" s="251"/>
      <c r="UME37" s="251"/>
      <c r="UMF37" s="251"/>
      <c r="UMG37" s="251"/>
      <c r="UMH37" s="251"/>
      <c r="UMI37" s="251"/>
      <c r="UMJ37" s="251"/>
      <c r="UMK37" s="251"/>
      <c r="UML37" s="251"/>
      <c r="UMM37" s="251"/>
      <c r="UMN37" s="251"/>
      <c r="UMO37" s="251"/>
      <c r="UMP37" s="251"/>
      <c r="UMQ37" s="251"/>
      <c r="UMR37" s="251"/>
      <c r="UMS37" s="251"/>
      <c r="UMT37" s="251"/>
      <c r="UMU37" s="251"/>
      <c r="UMV37" s="251"/>
      <c r="UMW37" s="251"/>
      <c r="UMX37" s="251"/>
      <c r="UMY37" s="251"/>
      <c r="UMZ37" s="251"/>
      <c r="UNA37" s="251"/>
      <c r="UNB37" s="251"/>
      <c r="UNC37" s="251"/>
      <c r="UND37" s="251"/>
      <c r="UNE37" s="251"/>
      <c r="UNF37" s="251"/>
      <c r="UNG37" s="251"/>
      <c r="UNH37" s="251"/>
      <c r="UNI37" s="251"/>
      <c r="UNJ37" s="251"/>
      <c r="UNK37" s="251"/>
      <c r="UNL37" s="251"/>
      <c r="UNM37" s="251"/>
      <c r="UNN37" s="251"/>
      <c r="UNO37" s="251"/>
      <c r="UNP37" s="251"/>
      <c r="UNQ37" s="251"/>
      <c r="UNR37" s="251"/>
      <c r="UNS37" s="251"/>
      <c r="UNT37" s="251"/>
      <c r="UNU37" s="251"/>
      <c r="UNV37" s="251"/>
      <c r="UNW37" s="251"/>
      <c r="UNX37" s="251"/>
      <c r="UNY37" s="251"/>
      <c r="UNZ37" s="251"/>
      <c r="UOA37" s="251"/>
      <c r="UOB37" s="251"/>
      <c r="UOC37" s="251"/>
      <c r="UOD37" s="251"/>
      <c r="UOE37" s="251"/>
      <c r="UOF37" s="251"/>
      <c r="UOG37" s="251"/>
      <c r="UOH37" s="251"/>
      <c r="UOI37" s="251"/>
      <c r="UOJ37" s="251"/>
      <c r="UOK37" s="251"/>
      <c r="UOL37" s="251"/>
      <c r="UOM37" s="251"/>
      <c r="UON37" s="251"/>
      <c r="UOO37" s="251"/>
      <c r="UOP37" s="251"/>
      <c r="UOQ37" s="251"/>
      <c r="UOR37" s="251"/>
      <c r="UOS37" s="251"/>
      <c r="UOT37" s="251"/>
      <c r="UOU37" s="251"/>
      <c r="UOV37" s="251"/>
      <c r="UOW37" s="251"/>
      <c r="UOX37" s="251"/>
      <c r="UOY37" s="251"/>
      <c r="UOZ37" s="251"/>
      <c r="UPA37" s="251"/>
      <c r="UPB37" s="251"/>
      <c r="UPC37" s="251"/>
      <c r="UPD37" s="251"/>
      <c r="UPE37" s="251"/>
      <c r="UPF37" s="251"/>
      <c r="UPG37" s="251"/>
      <c r="UPH37" s="251"/>
      <c r="UPI37" s="251"/>
      <c r="UPJ37" s="251"/>
      <c r="UPK37" s="251"/>
      <c r="UPL37" s="251"/>
      <c r="UPM37" s="251"/>
      <c r="UPN37" s="251"/>
      <c r="UPO37" s="251"/>
      <c r="UPP37" s="251"/>
      <c r="UPQ37" s="251"/>
      <c r="UPR37" s="251"/>
      <c r="UPS37" s="251"/>
      <c r="UPT37" s="251"/>
      <c r="UPU37" s="251"/>
      <c r="UPV37" s="251"/>
      <c r="UPW37" s="251"/>
      <c r="UPX37" s="251"/>
      <c r="UPY37" s="251"/>
      <c r="UPZ37" s="251"/>
      <c r="UQA37" s="251"/>
      <c r="UQB37" s="251"/>
      <c r="UQC37" s="251"/>
      <c r="UQD37" s="251"/>
      <c r="UQE37" s="251"/>
      <c r="UQF37" s="251"/>
      <c r="UQG37" s="251"/>
      <c r="UQH37" s="251"/>
      <c r="UQI37" s="251"/>
      <c r="UQJ37" s="251"/>
      <c r="UQK37" s="251"/>
      <c r="UQL37" s="251"/>
      <c r="UQM37" s="251"/>
      <c r="UQN37" s="251"/>
      <c r="UQO37" s="251"/>
      <c r="UQP37" s="251"/>
      <c r="UQQ37" s="251"/>
      <c r="UQR37" s="251"/>
      <c r="UQS37" s="251"/>
      <c r="UQT37" s="251"/>
      <c r="UQU37" s="251"/>
      <c r="UQV37" s="251"/>
      <c r="UQW37" s="251"/>
      <c r="UQX37" s="251"/>
      <c r="UQY37" s="251"/>
      <c r="UQZ37" s="251"/>
      <c r="URA37" s="251"/>
      <c r="URB37" s="251"/>
      <c r="URC37" s="251"/>
      <c r="URD37" s="251"/>
      <c r="URE37" s="251"/>
      <c r="URF37" s="251"/>
      <c r="URG37" s="251"/>
      <c r="URH37" s="251"/>
      <c r="URI37" s="251"/>
      <c r="URJ37" s="251"/>
      <c r="URK37" s="251"/>
      <c r="URL37" s="251"/>
      <c r="URM37" s="251"/>
      <c r="URN37" s="251"/>
      <c r="URO37" s="251"/>
      <c r="URP37" s="251"/>
      <c r="URQ37" s="251"/>
      <c r="URR37" s="251"/>
      <c r="URS37" s="251"/>
      <c r="URT37" s="251"/>
      <c r="URU37" s="251"/>
      <c r="URV37" s="251"/>
      <c r="URW37" s="251"/>
      <c r="URX37" s="251"/>
      <c r="URY37" s="251"/>
      <c r="URZ37" s="251"/>
      <c r="USA37" s="251"/>
      <c r="USB37" s="251"/>
      <c r="USC37" s="251"/>
      <c r="USD37" s="251"/>
      <c r="USE37" s="251"/>
      <c r="USF37" s="251"/>
      <c r="USG37" s="251"/>
      <c r="USH37" s="251"/>
      <c r="USI37" s="251"/>
      <c r="USJ37" s="251"/>
      <c r="USK37" s="251"/>
      <c r="USL37" s="251"/>
      <c r="USM37" s="251"/>
      <c r="USN37" s="251"/>
      <c r="USO37" s="251"/>
      <c r="USP37" s="251"/>
      <c r="USQ37" s="251"/>
      <c r="USR37" s="251"/>
      <c r="USS37" s="251"/>
      <c r="UST37" s="251"/>
      <c r="USU37" s="251"/>
      <c r="USV37" s="251"/>
      <c r="USW37" s="251"/>
      <c r="USX37" s="251"/>
      <c r="USY37" s="251"/>
      <c r="USZ37" s="251"/>
      <c r="UTA37" s="251"/>
      <c r="UTB37" s="251"/>
      <c r="UTC37" s="251"/>
      <c r="UTD37" s="251"/>
      <c r="UTE37" s="251"/>
      <c r="UTF37" s="251"/>
      <c r="UTG37" s="251"/>
      <c r="UTH37" s="251"/>
      <c r="UTI37" s="251"/>
      <c r="UTJ37" s="251"/>
      <c r="UTK37" s="251"/>
      <c r="UTL37" s="251"/>
      <c r="UTM37" s="251"/>
      <c r="UTN37" s="251"/>
      <c r="UTO37" s="251"/>
      <c r="UTP37" s="251"/>
      <c r="UTQ37" s="251"/>
      <c r="UTR37" s="251"/>
      <c r="UTS37" s="251"/>
      <c r="UTT37" s="251"/>
      <c r="UTU37" s="251"/>
      <c r="UTV37" s="251"/>
      <c r="UTW37" s="251"/>
      <c r="UTX37" s="251"/>
      <c r="UTY37" s="251"/>
      <c r="UTZ37" s="251"/>
      <c r="UUA37" s="251"/>
      <c r="UUB37" s="251"/>
      <c r="UUC37" s="251"/>
      <c r="UUD37" s="251"/>
      <c r="UUE37" s="251"/>
      <c r="UUF37" s="251"/>
      <c r="UUG37" s="251"/>
      <c r="UUH37" s="251"/>
      <c r="UUI37" s="251"/>
      <c r="UUJ37" s="251"/>
      <c r="UUK37" s="251"/>
      <c r="UUL37" s="251"/>
      <c r="UUM37" s="251"/>
      <c r="UUN37" s="251"/>
      <c r="UUO37" s="251"/>
      <c r="UUP37" s="251"/>
      <c r="UUQ37" s="251"/>
      <c r="UUR37" s="251"/>
      <c r="UUS37" s="251"/>
      <c r="UUT37" s="251"/>
      <c r="UUU37" s="251"/>
      <c r="UUV37" s="251"/>
      <c r="UUW37" s="251"/>
      <c r="UUX37" s="251"/>
      <c r="UUY37" s="251"/>
      <c r="UUZ37" s="251"/>
      <c r="UVA37" s="251"/>
      <c r="UVB37" s="251"/>
      <c r="UVC37" s="251"/>
      <c r="UVD37" s="251"/>
      <c r="UVE37" s="251"/>
      <c r="UVF37" s="251"/>
      <c r="UVG37" s="251"/>
      <c r="UVH37" s="251"/>
      <c r="UVI37" s="251"/>
      <c r="UVJ37" s="251"/>
      <c r="UVK37" s="251"/>
      <c r="UVL37" s="251"/>
      <c r="UVM37" s="251"/>
      <c r="UVN37" s="251"/>
      <c r="UVO37" s="251"/>
      <c r="UVP37" s="251"/>
      <c r="UVQ37" s="251"/>
      <c r="UVR37" s="251"/>
      <c r="UVS37" s="251"/>
      <c r="UVT37" s="251"/>
      <c r="UVU37" s="251"/>
      <c r="UVV37" s="251"/>
      <c r="UVW37" s="251"/>
      <c r="UVX37" s="251"/>
      <c r="UVY37" s="251"/>
      <c r="UVZ37" s="251"/>
      <c r="UWA37" s="251"/>
      <c r="UWB37" s="251"/>
      <c r="UWC37" s="251"/>
      <c r="UWD37" s="251"/>
      <c r="UWE37" s="251"/>
      <c r="UWF37" s="251"/>
      <c r="UWG37" s="251"/>
      <c r="UWH37" s="251"/>
      <c r="UWI37" s="251"/>
      <c r="UWJ37" s="251"/>
      <c r="UWK37" s="251"/>
      <c r="UWL37" s="251"/>
      <c r="UWM37" s="251"/>
      <c r="UWN37" s="251"/>
      <c r="UWO37" s="251"/>
      <c r="UWP37" s="251"/>
      <c r="UWQ37" s="251"/>
      <c r="UWR37" s="251"/>
      <c r="UWS37" s="251"/>
      <c r="UWT37" s="251"/>
      <c r="UWU37" s="251"/>
      <c r="UWV37" s="251"/>
      <c r="UWW37" s="251"/>
      <c r="UWX37" s="251"/>
      <c r="UWY37" s="251"/>
      <c r="UWZ37" s="251"/>
      <c r="UXA37" s="251"/>
      <c r="UXB37" s="251"/>
      <c r="UXC37" s="251"/>
      <c r="UXD37" s="251"/>
      <c r="UXE37" s="251"/>
      <c r="UXF37" s="251"/>
      <c r="UXG37" s="251"/>
      <c r="UXH37" s="251"/>
      <c r="UXI37" s="251"/>
      <c r="UXJ37" s="251"/>
      <c r="UXK37" s="251"/>
      <c r="UXL37" s="251"/>
      <c r="UXM37" s="251"/>
      <c r="UXN37" s="251"/>
      <c r="UXO37" s="251"/>
      <c r="UXP37" s="251"/>
      <c r="UXQ37" s="251"/>
      <c r="UXR37" s="251"/>
      <c r="UXS37" s="251"/>
      <c r="UXT37" s="251"/>
      <c r="UXU37" s="251"/>
      <c r="UXV37" s="251"/>
      <c r="UXW37" s="251"/>
      <c r="UXX37" s="251"/>
      <c r="UXY37" s="251"/>
      <c r="UXZ37" s="251"/>
      <c r="UYA37" s="251"/>
      <c r="UYB37" s="251"/>
      <c r="UYC37" s="251"/>
      <c r="UYD37" s="251"/>
      <c r="UYE37" s="251"/>
      <c r="UYF37" s="251"/>
      <c r="UYG37" s="251"/>
      <c r="UYH37" s="251"/>
      <c r="UYI37" s="251"/>
      <c r="UYJ37" s="251"/>
      <c r="UYK37" s="251"/>
      <c r="UYL37" s="251"/>
      <c r="UYM37" s="251"/>
      <c r="UYN37" s="251"/>
      <c r="UYO37" s="251"/>
      <c r="UYP37" s="251"/>
      <c r="UYQ37" s="251"/>
      <c r="UYR37" s="251"/>
      <c r="UYS37" s="251"/>
      <c r="UYT37" s="251"/>
      <c r="UYU37" s="251"/>
      <c r="UYV37" s="251"/>
      <c r="UYW37" s="251"/>
      <c r="UYX37" s="251"/>
      <c r="UYY37" s="251"/>
      <c r="UYZ37" s="251"/>
      <c r="UZA37" s="251"/>
      <c r="UZB37" s="251"/>
      <c r="UZC37" s="251"/>
      <c r="UZD37" s="251"/>
      <c r="UZE37" s="251"/>
      <c r="UZF37" s="251"/>
      <c r="UZG37" s="251"/>
      <c r="UZH37" s="251"/>
      <c r="UZI37" s="251"/>
      <c r="UZJ37" s="251"/>
      <c r="UZK37" s="251"/>
      <c r="UZL37" s="251"/>
      <c r="UZM37" s="251"/>
      <c r="UZN37" s="251"/>
      <c r="UZO37" s="251"/>
      <c r="UZP37" s="251"/>
      <c r="UZQ37" s="251"/>
      <c r="UZR37" s="251"/>
      <c r="UZS37" s="251"/>
      <c r="UZT37" s="251"/>
      <c r="UZU37" s="251"/>
      <c r="UZV37" s="251"/>
      <c r="UZW37" s="251"/>
      <c r="UZX37" s="251"/>
      <c r="UZY37" s="251"/>
      <c r="UZZ37" s="251"/>
      <c r="VAA37" s="251"/>
      <c r="VAB37" s="251"/>
      <c r="VAC37" s="251"/>
      <c r="VAD37" s="251"/>
      <c r="VAE37" s="251"/>
      <c r="VAF37" s="251"/>
      <c r="VAG37" s="251"/>
      <c r="VAH37" s="251"/>
      <c r="VAI37" s="251"/>
      <c r="VAJ37" s="251"/>
      <c r="VAK37" s="251"/>
      <c r="VAL37" s="251"/>
      <c r="VAM37" s="251"/>
      <c r="VAN37" s="251"/>
      <c r="VAO37" s="251"/>
      <c r="VAP37" s="251"/>
      <c r="VAQ37" s="251"/>
      <c r="VAR37" s="251"/>
      <c r="VAS37" s="251"/>
      <c r="VAT37" s="251"/>
      <c r="VAU37" s="251"/>
      <c r="VAV37" s="251"/>
      <c r="VAW37" s="251"/>
      <c r="VAX37" s="251"/>
      <c r="VAY37" s="251"/>
      <c r="VAZ37" s="251"/>
      <c r="VBA37" s="251"/>
      <c r="VBB37" s="251"/>
      <c r="VBC37" s="251"/>
      <c r="VBD37" s="251"/>
      <c r="VBE37" s="251"/>
      <c r="VBF37" s="251"/>
      <c r="VBG37" s="251"/>
      <c r="VBH37" s="251"/>
      <c r="VBI37" s="251"/>
      <c r="VBJ37" s="251"/>
      <c r="VBK37" s="251"/>
      <c r="VBL37" s="251"/>
      <c r="VBM37" s="251"/>
      <c r="VBN37" s="251"/>
      <c r="VBO37" s="251"/>
      <c r="VBP37" s="251"/>
      <c r="VBQ37" s="251"/>
      <c r="VBR37" s="251"/>
      <c r="VBS37" s="251"/>
      <c r="VBT37" s="251"/>
      <c r="VBU37" s="251"/>
      <c r="VBV37" s="251"/>
      <c r="VBW37" s="251"/>
      <c r="VBX37" s="251"/>
      <c r="VBY37" s="251"/>
      <c r="VBZ37" s="251"/>
      <c r="VCA37" s="251"/>
      <c r="VCB37" s="251"/>
      <c r="VCC37" s="251"/>
      <c r="VCD37" s="251"/>
      <c r="VCE37" s="251"/>
      <c r="VCF37" s="251"/>
      <c r="VCG37" s="251"/>
      <c r="VCH37" s="251"/>
      <c r="VCI37" s="251"/>
      <c r="VCJ37" s="251"/>
      <c r="VCK37" s="251"/>
      <c r="VCL37" s="251"/>
      <c r="VCM37" s="251"/>
      <c r="VCN37" s="251"/>
      <c r="VCO37" s="251"/>
      <c r="VCP37" s="251"/>
      <c r="VCQ37" s="251"/>
      <c r="VCR37" s="251"/>
      <c r="VCS37" s="251"/>
      <c r="VCT37" s="251"/>
      <c r="VCU37" s="251"/>
      <c r="VCV37" s="251"/>
      <c r="VCW37" s="251"/>
      <c r="VCX37" s="251"/>
      <c r="VCY37" s="251"/>
      <c r="VCZ37" s="251"/>
      <c r="VDA37" s="251"/>
      <c r="VDB37" s="251"/>
      <c r="VDC37" s="251"/>
      <c r="VDD37" s="251"/>
      <c r="VDE37" s="251"/>
      <c r="VDF37" s="251"/>
      <c r="VDG37" s="251"/>
      <c r="VDH37" s="251"/>
      <c r="VDI37" s="251"/>
      <c r="VDJ37" s="251"/>
      <c r="VDK37" s="251"/>
      <c r="VDL37" s="251"/>
      <c r="VDM37" s="251"/>
      <c r="VDN37" s="251"/>
      <c r="VDO37" s="251"/>
      <c r="VDP37" s="251"/>
      <c r="VDQ37" s="251"/>
      <c r="VDR37" s="251"/>
      <c r="VDS37" s="251"/>
      <c r="VDT37" s="251"/>
      <c r="VDU37" s="251"/>
      <c r="VDV37" s="251"/>
      <c r="VDW37" s="251"/>
      <c r="VDX37" s="251"/>
      <c r="VDY37" s="251"/>
      <c r="VDZ37" s="251"/>
      <c r="VEA37" s="251"/>
      <c r="VEB37" s="251"/>
      <c r="VEC37" s="251"/>
      <c r="VED37" s="251"/>
      <c r="VEE37" s="251"/>
      <c r="VEF37" s="251"/>
      <c r="VEG37" s="251"/>
      <c r="VEH37" s="251"/>
      <c r="VEI37" s="251"/>
      <c r="VEJ37" s="251"/>
      <c r="VEK37" s="251"/>
      <c r="VEL37" s="251"/>
      <c r="VEM37" s="251"/>
      <c r="VEN37" s="251"/>
      <c r="VEO37" s="251"/>
      <c r="VEP37" s="251"/>
      <c r="VEQ37" s="251"/>
      <c r="VER37" s="251"/>
      <c r="VES37" s="251"/>
      <c r="VET37" s="251"/>
      <c r="VEU37" s="251"/>
      <c r="VEV37" s="251"/>
      <c r="VEW37" s="251"/>
      <c r="VEX37" s="251"/>
      <c r="VEY37" s="251"/>
      <c r="VEZ37" s="251"/>
      <c r="VFA37" s="251"/>
      <c r="VFB37" s="251"/>
      <c r="VFC37" s="251"/>
      <c r="VFD37" s="251"/>
      <c r="VFE37" s="251"/>
      <c r="VFF37" s="251"/>
      <c r="VFG37" s="251"/>
      <c r="VFH37" s="251"/>
      <c r="VFI37" s="251"/>
      <c r="VFJ37" s="251"/>
      <c r="VFK37" s="251"/>
      <c r="VFL37" s="251"/>
      <c r="VFM37" s="251"/>
      <c r="VFN37" s="251"/>
      <c r="VFO37" s="251"/>
      <c r="VFP37" s="251"/>
      <c r="VFQ37" s="251"/>
      <c r="VFR37" s="251"/>
      <c r="VFS37" s="251"/>
      <c r="VFT37" s="251"/>
      <c r="VFU37" s="251"/>
      <c r="VFV37" s="251"/>
      <c r="VFW37" s="251"/>
      <c r="VFX37" s="251"/>
      <c r="VFY37" s="251"/>
      <c r="VFZ37" s="251"/>
      <c r="VGA37" s="251"/>
      <c r="VGB37" s="251"/>
      <c r="VGC37" s="251"/>
      <c r="VGD37" s="251"/>
      <c r="VGE37" s="251"/>
      <c r="VGF37" s="251"/>
      <c r="VGG37" s="251"/>
      <c r="VGH37" s="251"/>
      <c r="VGI37" s="251"/>
      <c r="VGJ37" s="251"/>
      <c r="VGK37" s="251"/>
      <c r="VGL37" s="251"/>
      <c r="VGM37" s="251"/>
      <c r="VGN37" s="251"/>
      <c r="VGO37" s="251"/>
      <c r="VGP37" s="251"/>
      <c r="VGQ37" s="251"/>
      <c r="VGR37" s="251"/>
      <c r="VGS37" s="251"/>
      <c r="VGT37" s="251"/>
      <c r="VGU37" s="251"/>
      <c r="VGV37" s="251"/>
      <c r="VGW37" s="251"/>
      <c r="VGX37" s="251"/>
      <c r="VGY37" s="251"/>
      <c r="VGZ37" s="251"/>
      <c r="VHA37" s="251"/>
      <c r="VHB37" s="251"/>
      <c r="VHC37" s="251"/>
      <c r="VHD37" s="251"/>
      <c r="VHE37" s="251"/>
      <c r="VHF37" s="251"/>
      <c r="VHG37" s="251"/>
      <c r="VHH37" s="251"/>
      <c r="VHI37" s="251"/>
      <c r="VHJ37" s="251"/>
      <c r="VHK37" s="251"/>
      <c r="VHL37" s="251"/>
      <c r="VHM37" s="251"/>
      <c r="VHN37" s="251"/>
      <c r="VHO37" s="251"/>
      <c r="VHP37" s="251"/>
      <c r="VHQ37" s="251"/>
      <c r="VHR37" s="251"/>
      <c r="VHS37" s="251"/>
      <c r="VHT37" s="251"/>
      <c r="VHU37" s="251"/>
      <c r="VHV37" s="251"/>
      <c r="VHW37" s="251"/>
      <c r="VHX37" s="251"/>
      <c r="VHY37" s="251"/>
      <c r="VHZ37" s="251"/>
      <c r="VIA37" s="251"/>
      <c r="VIB37" s="251"/>
      <c r="VIC37" s="251"/>
      <c r="VID37" s="251"/>
      <c r="VIE37" s="251"/>
      <c r="VIF37" s="251"/>
      <c r="VIG37" s="251"/>
      <c r="VIH37" s="251"/>
      <c r="VII37" s="251"/>
      <c r="VIJ37" s="251"/>
      <c r="VIK37" s="251"/>
      <c r="VIL37" s="251"/>
      <c r="VIM37" s="251"/>
      <c r="VIN37" s="251"/>
      <c r="VIO37" s="251"/>
      <c r="VIP37" s="251"/>
      <c r="VIQ37" s="251"/>
      <c r="VIR37" s="251"/>
      <c r="VIS37" s="251"/>
      <c r="VIT37" s="251"/>
      <c r="VIU37" s="251"/>
      <c r="VIV37" s="251"/>
      <c r="VIW37" s="251"/>
      <c r="VIX37" s="251"/>
      <c r="VIY37" s="251"/>
      <c r="VIZ37" s="251"/>
      <c r="VJA37" s="251"/>
      <c r="VJB37" s="251"/>
      <c r="VJC37" s="251"/>
      <c r="VJD37" s="251"/>
      <c r="VJE37" s="251"/>
      <c r="VJF37" s="251"/>
      <c r="VJG37" s="251"/>
      <c r="VJH37" s="251"/>
      <c r="VJI37" s="251"/>
      <c r="VJJ37" s="251"/>
      <c r="VJK37" s="251"/>
      <c r="VJL37" s="251"/>
      <c r="VJM37" s="251"/>
      <c r="VJN37" s="251"/>
      <c r="VJO37" s="251"/>
      <c r="VJP37" s="251"/>
      <c r="VJQ37" s="251"/>
      <c r="VJR37" s="251"/>
      <c r="VJS37" s="251"/>
      <c r="VJT37" s="251"/>
      <c r="VJU37" s="251"/>
      <c r="VJV37" s="251"/>
      <c r="VJW37" s="251"/>
      <c r="VJX37" s="251"/>
      <c r="VJY37" s="251"/>
      <c r="VJZ37" s="251"/>
      <c r="VKA37" s="251"/>
      <c r="VKB37" s="251"/>
      <c r="VKC37" s="251"/>
      <c r="VKD37" s="251"/>
      <c r="VKE37" s="251"/>
      <c r="VKF37" s="251"/>
      <c r="VKG37" s="251"/>
      <c r="VKH37" s="251"/>
      <c r="VKI37" s="251"/>
      <c r="VKJ37" s="251"/>
      <c r="VKK37" s="251"/>
      <c r="VKL37" s="251"/>
      <c r="VKM37" s="251"/>
      <c r="VKN37" s="251"/>
      <c r="VKO37" s="251"/>
      <c r="VKP37" s="251"/>
      <c r="VKQ37" s="251"/>
      <c r="VKR37" s="251"/>
      <c r="VKS37" s="251"/>
      <c r="VKT37" s="251"/>
      <c r="VKU37" s="251"/>
      <c r="VKV37" s="251"/>
      <c r="VKW37" s="251"/>
      <c r="VKX37" s="251"/>
      <c r="VKY37" s="251"/>
      <c r="VKZ37" s="251"/>
      <c r="VLA37" s="251"/>
      <c r="VLB37" s="251"/>
      <c r="VLC37" s="251"/>
      <c r="VLD37" s="251"/>
      <c r="VLE37" s="251"/>
      <c r="VLF37" s="251"/>
      <c r="VLG37" s="251"/>
      <c r="VLH37" s="251"/>
      <c r="VLI37" s="251"/>
      <c r="VLJ37" s="251"/>
      <c r="VLK37" s="251"/>
      <c r="VLL37" s="251"/>
      <c r="VLM37" s="251"/>
      <c r="VLN37" s="251"/>
      <c r="VLO37" s="251"/>
      <c r="VLP37" s="251"/>
      <c r="VLQ37" s="251"/>
      <c r="VLR37" s="251"/>
      <c r="VLS37" s="251"/>
      <c r="VLT37" s="251"/>
      <c r="VLU37" s="251"/>
      <c r="VLV37" s="251"/>
      <c r="VLW37" s="251"/>
      <c r="VLX37" s="251"/>
      <c r="VLY37" s="251"/>
      <c r="VLZ37" s="251"/>
      <c r="VMA37" s="251"/>
      <c r="VMB37" s="251"/>
      <c r="VMC37" s="251"/>
      <c r="VMD37" s="251"/>
      <c r="VME37" s="251"/>
      <c r="VMF37" s="251"/>
      <c r="VMG37" s="251"/>
      <c r="VMH37" s="251"/>
      <c r="VMI37" s="251"/>
      <c r="VMJ37" s="251"/>
      <c r="VMK37" s="251"/>
      <c r="VML37" s="251"/>
      <c r="VMM37" s="251"/>
      <c r="VMN37" s="251"/>
      <c r="VMO37" s="251"/>
      <c r="VMP37" s="251"/>
      <c r="VMQ37" s="251"/>
      <c r="VMR37" s="251"/>
      <c r="VMS37" s="251"/>
      <c r="VMT37" s="251"/>
      <c r="VMU37" s="251"/>
      <c r="VMV37" s="251"/>
      <c r="VMW37" s="251"/>
      <c r="VMX37" s="251"/>
      <c r="VMY37" s="251"/>
      <c r="VMZ37" s="251"/>
      <c r="VNA37" s="251"/>
      <c r="VNB37" s="251"/>
      <c r="VNC37" s="251"/>
      <c r="VND37" s="251"/>
      <c r="VNE37" s="251"/>
      <c r="VNF37" s="251"/>
      <c r="VNG37" s="251"/>
      <c r="VNH37" s="251"/>
      <c r="VNI37" s="251"/>
      <c r="VNJ37" s="251"/>
      <c r="VNK37" s="251"/>
      <c r="VNL37" s="251"/>
      <c r="VNM37" s="251"/>
      <c r="VNN37" s="251"/>
      <c r="VNO37" s="251"/>
      <c r="VNP37" s="251"/>
      <c r="VNQ37" s="251"/>
      <c r="VNR37" s="251"/>
      <c r="VNS37" s="251"/>
      <c r="VNT37" s="251"/>
      <c r="VNU37" s="251"/>
      <c r="VNV37" s="251"/>
      <c r="VNW37" s="251"/>
      <c r="VNX37" s="251"/>
      <c r="VNY37" s="251"/>
      <c r="VNZ37" s="251"/>
      <c r="VOA37" s="251"/>
      <c r="VOB37" s="251"/>
      <c r="VOC37" s="251"/>
      <c r="VOD37" s="251"/>
      <c r="VOE37" s="251"/>
      <c r="VOF37" s="251"/>
      <c r="VOG37" s="251"/>
      <c r="VOH37" s="251"/>
      <c r="VOI37" s="251"/>
      <c r="VOJ37" s="251"/>
      <c r="VOK37" s="251"/>
      <c r="VOL37" s="251"/>
      <c r="VOM37" s="251"/>
      <c r="VON37" s="251"/>
      <c r="VOO37" s="251"/>
      <c r="VOP37" s="251"/>
      <c r="VOQ37" s="251"/>
      <c r="VOR37" s="251"/>
      <c r="VOS37" s="251"/>
      <c r="VOT37" s="251"/>
      <c r="VOU37" s="251"/>
      <c r="VOV37" s="251"/>
      <c r="VOW37" s="251"/>
      <c r="VOX37" s="251"/>
      <c r="VOY37" s="251"/>
      <c r="VOZ37" s="251"/>
      <c r="VPA37" s="251"/>
      <c r="VPB37" s="251"/>
      <c r="VPC37" s="251"/>
      <c r="VPD37" s="251"/>
      <c r="VPE37" s="251"/>
      <c r="VPF37" s="251"/>
      <c r="VPG37" s="251"/>
      <c r="VPH37" s="251"/>
      <c r="VPI37" s="251"/>
      <c r="VPJ37" s="251"/>
      <c r="VPK37" s="251"/>
      <c r="VPL37" s="251"/>
      <c r="VPM37" s="251"/>
      <c r="VPN37" s="251"/>
      <c r="VPO37" s="251"/>
      <c r="VPP37" s="251"/>
      <c r="VPQ37" s="251"/>
      <c r="VPR37" s="251"/>
      <c r="VPS37" s="251"/>
      <c r="VPT37" s="251"/>
      <c r="VPU37" s="251"/>
      <c r="VPV37" s="251"/>
      <c r="VPW37" s="251"/>
      <c r="VPX37" s="251"/>
      <c r="VPY37" s="251"/>
      <c r="VPZ37" s="251"/>
      <c r="VQA37" s="251"/>
      <c r="VQB37" s="251"/>
      <c r="VQC37" s="251"/>
      <c r="VQD37" s="251"/>
      <c r="VQE37" s="251"/>
      <c r="VQF37" s="251"/>
      <c r="VQG37" s="251"/>
      <c r="VQH37" s="251"/>
      <c r="VQI37" s="251"/>
      <c r="VQJ37" s="251"/>
      <c r="VQK37" s="251"/>
      <c r="VQL37" s="251"/>
      <c r="VQM37" s="251"/>
      <c r="VQN37" s="251"/>
      <c r="VQO37" s="251"/>
      <c r="VQP37" s="251"/>
      <c r="VQQ37" s="251"/>
      <c r="VQR37" s="251"/>
      <c r="VQS37" s="251"/>
      <c r="VQT37" s="251"/>
      <c r="VQU37" s="251"/>
      <c r="VQV37" s="251"/>
      <c r="VQW37" s="251"/>
      <c r="VQX37" s="251"/>
      <c r="VQY37" s="251"/>
      <c r="VQZ37" s="251"/>
      <c r="VRA37" s="251"/>
      <c r="VRB37" s="251"/>
      <c r="VRC37" s="251"/>
      <c r="VRD37" s="251"/>
      <c r="VRE37" s="251"/>
      <c r="VRF37" s="251"/>
      <c r="VRG37" s="251"/>
      <c r="VRH37" s="251"/>
      <c r="VRI37" s="251"/>
      <c r="VRJ37" s="251"/>
      <c r="VRK37" s="251"/>
      <c r="VRL37" s="251"/>
      <c r="VRM37" s="251"/>
      <c r="VRN37" s="251"/>
      <c r="VRO37" s="251"/>
      <c r="VRP37" s="251"/>
      <c r="VRQ37" s="251"/>
      <c r="VRR37" s="251"/>
      <c r="VRS37" s="251"/>
      <c r="VRT37" s="251"/>
      <c r="VRU37" s="251"/>
      <c r="VRV37" s="251"/>
      <c r="VRW37" s="251"/>
      <c r="VRX37" s="251"/>
      <c r="VRY37" s="251"/>
      <c r="VRZ37" s="251"/>
      <c r="VSA37" s="251"/>
      <c r="VSB37" s="251"/>
      <c r="VSC37" s="251"/>
      <c r="VSD37" s="251"/>
      <c r="VSE37" s="251"/>
      <c r="VSF37" s="251"/>
      <c r="VSG37" s="251"/>
      <c r="VSH37" s="251"/>
      <c r="VSI37" s="251"/>
      <c r="VSJ37" s="251"/>
      <c r="VSK37" s="251"/>
      <c r="VSL37" s="251"/>
      <c r="VSM37" s="251"/>
      <c r="VSN37" s="251"/>
      <c r="VSO37" s="251"/>
      <c r="VSP37" s="251"/>
      <c r="VSQ37" s="251"/>
      <c r="VSR37" s="251"/>
      <c r="VSS37" s="251"/>
      <c r="VST37" s="251"/>
      <c r="VSU37" s="251"/>
      <c r="VSV37" s="251"/>
      <c r="VSW37" s="251"/>
      <c r="VSX37" s="251"/>
      <c r="VSY37" s="251"/>
      <c r="VSZ37" s="251"/>
      <c r="VTA37" s="251"/>
      <c r="VTB37" s="251"/>
      <c r="VTC37" s="251"/>
      <c r="VTD37" s="251"/>
      <c r="VTE37" s="251"/>
      <c r="VTF37" s="251"/>
      <c r="VTG37" s="251"/>
      <c r="VTH37" s="251"/>
      <c r="VTI37" s="251"/>
      <c r="VTJ37" s="251"/>
      <c r="VTK37" s="251"/>
      <c r="VTL37" s="251"/>
      <c r="VTM37" s="251"/>
      <c r="VTN37" s="251"/>
      <c r="VTO37" s="251"/>
      <c r="VTP37" s="251"/>
      <c r="VTQ37" s="251"/>
      <c r="VTR37" s="251"/>
      <c r="VTS37" s="251"/>
      <c r="VTT37" s="251"/>
      <c r="VTU37" s="251"/>
      <c r="VTV37" s="251"/>
      <c r="VTW37" s="251"/>
      <c r="VTX37" s="251"/>
      <c r="VTY37" s="251"/>
      <c r="VTZ37" s="251"/>
      <c r="VUA37" s="251"/>
      <c r="VUB37" s="251"/>
      <c r="VUC37" s="251"/>
      <c r="VUD37" s="251"/>
      <c r="VUE37" s="251"/>
      <c r="VUF37" s="251"/>
      <c r="VUG37" s="251"/>
      <c r="VUH37" s="251"/>
      <c r="VUI37" s="251"/>
      <c r="VUJ37" s="251"/>
      <c r="VUK37" s="251"/>
      <c r="VUL37" s="251"/>
      <c r="VUM37" s="251"/>
      <c r="VUN37" s="251"/>
      <c r="VUO37" s="251"/>
      <c r="VUP37" s="251"/>
      <c r="VUQ37" s="251"/>
      <c r="VUR37" s="251"/>
      <c r="VUS37" s="251"/>
      <c r="VUT37" s="251"/>
      <c r="VUU37" s="251"/>
      <c r="VUV37" s="251"/>
      <c r="VUW37" s="251"/>
      <c r="VUX37" s="251"/>
      <c r="VUY37" s="251"/>
      <c r="VUZ37" s="251"/>
      <c r="VVA37" s="251"/>
      <c r="VVB37" s="251"/>
      <c r="VVC37" s="251"/>
      <c r="VVD37" s="251"/>
      <c r="VVE37" s="251"/>
      <c r="VVF37" s="251"/>
      <c r="VVG37" s="251"/>
      <c r="VVH37" s="251"/>
      <c r="VVI37" s="251"/>
      <c r="VVJ37" s="251"/>
      <c r="VVK37" s="251"/>
      <c r="VVL37" s="251"/>
      <c r="VVM37" s="251"/>
      <c r="VVN37" s="251"/>
      <c r="VVO37" s="251"/>
      <c r="VVP37" s="251"/>
      <c r="VVQ37" s="251"/>
      <c r="VVR37" s="251"/>
      <c r="VVS37" s="251"/>
      <c r="VVT37" s="251"/>
      <c r="VVU37" s="251"/>
      <c r="VVV37" s="251"/>
      <c r="VVW37" s="251"/>
      <c r="VVX37" s="251"/>
      <c r="VVY37" s="251"/>
      <c r="VVZ37" s="251"/>
      <c r="VWA37" s="251"/>
      <c r="VWB37" s="251"/>
      <c r="VWC37" s="251"/>
      <c r="VWD37" s="251"/>
      <c r="VWE37" s="251"/>
      <c r="VWF37" s="251"/>
      <c r="VWG37" s="251"/>
      <c r="VWH37" s="251"/>
      <c r="VWI37" s="251"/>
      <c r="VWJ37" s="251"/>
      <c r="VWK37" s="251"/>
      <c r="VWL37" s="251"/>
      <c r="VWM37" s="251"/>
      <c r="VWN37" s="251"/>
      <c r="VWO37" s="251"/>
      <c r="VWP37" s="251"/>
      <c r="VWQ37" s="251"/>
      <c r="VWR37" s="251"/>
      <c r="VWS37" s="251"/>
      <c r="VWT37" s="251"/>
      <c r="VWU37" s="251"/>
      <c r="VWV37" s="251"/>
      <c r="VWW37" s="251"/>
      <c r="VWX37" s="251"/>
      <c r="VWY37" s="251"/>
      <c r="VWZ37" s="251"/>
      <c r="VXA37" s="251"/>
      <c r="VXB37" s="251"/>
      <c r="VXC37" s="251"/>
      <c r="VXD37" s="251"/>
      <c r="VXE37" s="251"/>
      <c r="VXF37" s="251"/>
      <c r="VXG37" s="251"/>
      <c r="VXH37" s="251"/>
      <c r="VXI37" s="251"/>
      <c r="VXJ37" s="251"/>
      <c r="VXK37" s="251"/>
      <c r="VXL37" s="251"/>
      <c r="VXM37" s="251"/>
      <c r="VXN37" s="251"/>
      <c r="VXO37" s="251"/>
      <c r="VXP37" s="251"/>
      <c r="VXQ37" s="251"/>
      <c r="VXR37" s="251"/>
      <c r="VXS37" s="251"/>
      <c r="VXT37" s="251"/>
      <c r="VXU37" s="251"/>
      <c r="VXV37" s="251"/>
      <c r="VXW37" s="251"/>
      <c r="VXX37" s="251"/>
      <c r="VXY37" s="251"/>
      <c r="VXZ37" s="251"/>
      <c r="VYA37" s="251"/>
      <c r="VYB37" s="251"/>
      <c r="VYC37" s="251"/>
      <c r="VYD37" s="251"/>
      <c r="VYE37" s="251"/>
      <c r="VYF37" s="251"/>
      <c r="VYG37" s="251"/>
      <c r="VYH37" s="251"/>
      <c r="VYI37" s="251"/>
      <c r="VYJ37" s="251"/>
      <c r="VYK37" s="251"/>
      <c r="VYL37" s="251"/>
      <c r="VYM37" s="251"/>
      <c r="VYN37" s="251"/>
      <c r="VYO37" s="251"/>
      <c r="VYP37" s="251"/>
      <c r="VYQ37" s="251"/>
      <c r="VYR37" s="251"/>
      <c r="VYS37" s="251"/>
      <c r="VYT37" s="251"/>
      <c r="VYU37" s="251"/>
      <c r="VYV37" s="251"/>
      <c r="VYW37" s="251"/>
      <c r="VYX37" s="251"/>
      <c r="VYY37" s="251"/>
      <c r="VYZ37" s="251"/>
      <c r="VZA37" s="251"/>
      <c r="VZB37" s="251"/>
      <c r="VZC37" s="251"/>
      <c r="VZD37" s="251"/>
      <c r="VZE37" s="251"/>
      <c r="VZF37" s="251"/>
      <c r="VZG37" s="251"/>
      <c r="VZH37" s="251"/>
      <c r="VZI37" s="251"/>
      <c r="VZJ37" s="251"/>
      <c r="VZK37" s="251"/>
      <c r="VZL37" s="251"/>
      <c r="VZM37" s="251"/>
      <c r="VZN37" s="251"/>
      <c r="VZO37" s="251"/>
      <c r="VZP37" s="251"/>
      <c r="VZQ37" s="251"/>
      <c r="VZR37" s="251"/>
      <c r="VZS37" s="251"/>
      <c r="VZT37" s="251"/>
      <c r="VZU37" s="251"/>
      <c r="VZV37" s="251"/>
      <c r="VZW37" s="251"/>
      <c r="VZX37" s="251"/>
      <c r="VZY37" s="251"/>
      <c r="VZZ37" s="251"/>
      <c r="WAA37" s="251"/>
      <c r="WAB37" s="251"/>
      <c r="WAC37" s="251"/>
      <c r="WAD37" s="251"/>
      <c r="WAE37" s="251"/>
      <c r="WAF37" s="251"/>
      <c r="WAG37" s="251"/>
      <c r="WAH37" s="251"/>
      <c r="WAI37" s="251"/>
      <c r="WAJ37" s="251"/>
      <c r="WAK37" s="251"/>
      <c r="WAL37" s="251"/>
      <c r="WAM37" s="251"/>
      <c r="WAN37" s="251"/>
      <c r="WAO37" s="251"/>
      <c r="WAP37" s="251"/>
      <c r="WAQ37" s="251"/>
      <c r="WAR37" s="251"/>
      <c r="WAS37" s="251"/>
      <c r="WAT37" s="251"/>
      <c r="WAU37" s="251"/>
      <c r="WAV37" s="251"/>
      <c r="WAW37" s="251"/>
      <c r="WAX37" s="251"/>
      <c r="WAY37" s="251"/>
      <c r="WAZ37" s="251"/>
      <c r="WBA37" s="251"/>
      <c r="WBB37" s="251"/>
      <c r="WBC37" s="251"/>
      <c r="WBD37" s="251"/>
      <c r="WBE37" s="251"/>
      <c r="WBF37" s="251"/>
      <c r="WBG37" s="251"/>
      <c r="WBH37" s="251"/>
      <c r="WBI37" s="251"/>
      <c r="WBJ37" s="251"/>
      <c r="WBK37" s="251"/>
      <c r="WBL37" s="251"/>
      <c r="WBM37" s="251"/>
      <c r="WBN37" s="251"/>
      <c r="WBO37" s="251"/>
      <c r="WBP37" s="251"/>
      <c r="WBQ37" s="251"/>
      <c r="WBR37" s="251"/>
      <c r="WBS37" s="251"/>
      <c r="WBT37" s="251"/>
      <c r="WBU37" s="251"/>
      <c r="WBV37" s="251"/>
      <c r="WBW37" s="251"/>
      <c r="WBX37" s="251"/>
      <c r="WBY37" s="251"/>
      <c r="WBZ37" s="251"/>
      <c r="WCA37" s="251"/>
      <c r="WCB37" s="251"/>
      <c r="WCC37" s="251"/>
      <c r="WCD37" s="251"/>
      <c r="WCE37" s="251"/>
      <c r="WCF37" s="251"/>
      <c r="WCG37" s="251"/>
      <c r="WCH37" s="251"/>
      <c r="WCI37" s="251"/>
      <c r="WCJ37" s="251"/>
      <c r="WCK37" s="251"/>
      <c r="WCL37" s="251"/>
      <c r="WCM37" s="251"/>
      <c r="WCN37" s="251"/>
      <c r="WCO37" s="251"/>
      <c r="WCP37" s="251"/>
      <c r="WCQ37" s="251"/>
      <c r="WCR37" s="251"/>
      <c r="WCS37" s="251"/>
      <c r="WCT37" s="251"/>
      <c r="WCU37" s="251"/>
      <c r="WCV37" s="251"/>
      <c r="WCW37" s="251"/>
      <c r="WCX37" s="251"/>
      <c r="WCY37" s="251"/>
      <c r="WCZ37" s="251"/>
      <c r="WDA37" s="251"/>
      <c r="WDB37" s="251"/>
      <c r="WDC37" s="251"/>
      <c r="WDD37" s="251"/>
      <c r="WDE37" s="251"/>
      <c r="WDF37" s="251"/>
      <c r="WDG37" s="251"/>
      <c r="WDH37" s="251"/>
      <c r="WDI37" s="251"/>
      <c r="WDJ37" s="251"/>
      <c r="WDK37" s="251"/>
      <c r="WDL37" s="251"/>
      <c r="WDM37" s="251"/>
      <c r="WDN37" s="251"/>
      <c r="WDO37" s="251"/>
      <c r="WDP37" s="251"/>
      <c r="WDQ37" s="251"/>
      <c r="WDR37" s="251"/>
      <c r="WDS37" s="251"/>
      <c r="WDT37" s="251"/>
      <c r="WDU37" s="251"/>
      <c r="WDV37" s="251"/>
      <c r="WDW37" s="251"/>
      <c r="WDX37" s="251"/>
      <c r="WDY37" s="251"/>
      <c r="WDZ37" s="251"/>
      <c r="WEA37" s="251"/>
      <c r="WEB37" s="251"/>
      <c r="WEC37" s="251"/>
      <c r="WED37" s="251"/>
      <c r="WEE37" s="251"/>
      <c r="WEF37" s="251"/>
      <c r="WEG37" s="251"/>
      <c r="WEH37" s="251"/>
      <c r="WEI37" s="251"/>
      <c r="WEJ37" s="251"/>
      <c r="WEK37" s="251"/>
      <c r="WEL37" s="251"/>
      <c r="WEM37" s="251"/>
      <c r="WEN37" s="251"/>
      <c r="WEO37" s="251"/>
      <c r="WEP37" s="251"/>
      <c r="WEQ37" s="251"/>
      <c r="WER37" s="251"/>
      <c r="WES37" s="251"/>
      <c r="WET37" s="251"/>
      <c r="WEU37" s="251"/>
      <c r="WEV37" s="251"/>
      <c r="WEW37" s="251"/>
      <c r="WEX37" s="251"/>
      <c r="WEY37" s="251"/>
      <c r="WEZ37" s="251"/>
      <c r="WFA37" s="251"/>
      <c r="WFB37" s="251"/>
      <c r="WFC37" s="251"/>
      <c r="WFD37" s="251"/>
      <c r="WFE37" s="251"/>
      <c r="WFF37" s="251"/>
      <c r="WFG37" s="251"/>
      <c r="WFH37" s="251"/>
      <c r="WFI37" s="251"/>
      <c r="WFJ37" s="251"/>
      <c r="WFK37" s="251"/>
      <c r="WFL37" s="251"/>
      <c r="WFM37" s="251"/>
      <c r="WFN37" s="251"/>
      <c r="WFO37" s="251"/>
      <c r="WFP37" s="251"/>
      <c r="WFQ37" s="251"/>
      <c r="WFR37" s="251"/>
      <c r="WFS37" s="251"/>
      <c r="WFT37" s="251"/>
      <c r="WFU37" s="251"/>
      <c r="WFV37" s="251"/>
      <c r="WFW37" s="251"/>
      <c r="WFX37" s="251"/>
      <c r="WFY37" s="251"/>
      <c r="WFZ37" s="251"/>
      <c r="WGA37" s="251"/>
      <c r="WGB37" s="251"/>
      <c r="WGC37" s="251"/>
      <c r="WGD37" s="251"/>
      <c r="WGE37" s="251"/>
      <c r="WGF37" s="251"/>
      <c r="WGG37" s="251"/>
      <c r="WGH37" s="251"/>
      <c r="WGI37" s="251"/>
      <c r="WGJ37" s="251"/>
      <c r="WGK37" s="251"/>
      <c r="WGL37" s="251"/>
      <c r="WGM37" s="251"/>
      <c r="WGN37" s="251"/>
      <c r="WGO37" s="251"/>
      <c r="WGP37" s="251"/>
      <c r="WGQ37" s="251"/>
      <c r="WGR37" s="251"/>
      <c r="WGS37" s="251"/>
      <c r="WGT37" s="251"/>
      <c r="WGU37" s="251"/>
      <c r="WGV37" s="251"/>
      <c r="WGW37" s="251"/>
      <c r="WGX37" s="251"/>
      <c r="WGY37" s="251"/>
      <c r="WGZ37" s="251"/>
      <c r="WHA37" s="251"/>
      <c r="WHB37" s="251"/>
      <c r="WHC37" s="251"/>
      <c r="WHD37" s="251"/>
      <c r="WHE37" s="251"/>
      <c r="WHF37" s="251"/>
      <c r="WHG37" s="251"/>
      <c r="WHH37" s="251"/>
      <c r="WHI37" s="251"/>
      <c r="WHJ37" s="251"/>
      <c r="WHK37" s="251"/>
      <c r="WHL37" s="251"/>
      <c r="WHM37" s="251"/>
      <c r="WHN37" s="251"/>
      <c r="WHO37" s="251"/>
      <c r="WHP37" s="251"/>
      <c r="WHQ37" s="251"/>
      <c r="WHR37" s="251"/>
      <c r="WHS37" s="251"/>
      <c r="WHT37" s="251"/>
      <c r="WHU37" s="251"/>
      <c r="WHV37" s="251"/>
      <c r="WHW37" s="251"/>
      <c r="WHX37" s="251"/>
      <c r="WHY37" s="251"/>
      <c r="WHZ37" s="251"/>
      <c r="WIA37" s="251"/>
      <c r="WIB37" s="251"/>
      <c r="WIC37" s="251"/>
      <c r="WID37" s="251"/>
      <c r="WIE37" s="251"/>
      <c r="WIF37" s="251"/>
      <c r="WIG37" s="251"/>
      <c r="WIH37" s="251"/>
      <c r="WII37" s="251"/>
      <c r="WIJ37" s="251"/>
      <c r="WIK37" s="251"/>
      <c r="WIL37" s="251"/>
      <c r="WIM37" s="251"/>
      <c r="WIN37" s="251"/>
      <c r="WIO37" s="251"/>
      <c r="WIP37" s="251"/>
      <c r="WIQ37" s="251"/>
      <c r="WIR37" s="251"/>
      <c r="WIS37" s="251"/>
      <c r="WIT37" s="251"/>
      <c r="WIU37" s="251"/>
      <c r="WIV37" s="251"/>
      <c r="WIW37" s="251"/>
      <c r="WIX37" s="251"/>
      <c r="WIY37" s="251"/>
      <c r="WIZ37" s="251"/>
      <c r="WJA37" s="251"/>
      <c r="WJB37" s="251"/>
      <c r="WJC37" s="251"/>
      <c r="WJD37" s="251"/>
      <c r="WJE37" s="251"/>
      <c r="WJF37" s="251"/>
      <c r="WJG37" s="251"/>
      <c r="WJH37" s="251"/>
      <c r="WJI37" s="251"/>
      <c r="WJJ37" s="251"/>
      <c r="WJK37" s="251"/>
      <c r="WJL37" s="251"/>
      <c r="WJM37" s="251"/>
      <c r="WJN37" s="251"/>
      <c r="WJO37" s="251"/>
      <c r="WJP37" s="251"/>
      <c r="WJQ37" s="251"/>
      <c r="WJR37" s="251"/>
      <c r="WJS37" s="251"/>
      <c r="WJT37" s="251"/>
      <c r="WJU37" s="251"/>
      <c r="WJV37" s="251"/>
      <c r="WJW37" s="251"/>
      <c r="WJX37" s="251"/>
      <c r="WJY37" s="251"/>
      <c r="WJZ37" s="251"/>
      <c r="WKA37" s="251"/>
      <c r="WKB37" s="251"/>
      <c r="WKC37" s="251"/>
      <c r="WKD37" s="251"/>
      <c r="WKE37" s="251"/>
      <c r="WKF37" s="251"/>
      <c r="WKG37" s="251"/>
      <c r="WKH37" s="251"/>
      <c r="WKI37" s="251"/>
      <c r="WKJ37" s="251"/>
      <c r="WKK37" s="251"/>
      <c r="WKL37" s="251"/>
      <c r="WKM37" s="251"/>
      <c r="WKN37" s="251"/>
      <c r="WKO37" s="251"/>
      <c r="WKP37" s="251"/>
      <c r="WKQ37" s="251"/>
      <c r="WKR37" s="251"/>
      <c r="WKS37" s="251"/>
      <c r="WKT37" s="251"/>
      <c r="WKU37" s="251"/>
      <c r="WKV37" s="251"/>
      <c r="WKW37" s="251"/>
      <c r="WKX37" s="251"/>
      <c r="WKY37" s="251"/>
      <c r="WKZ37" s="251"/>
      <c r="WLA37" s="251"/>
      <c r="WLB37" s="251"/>
      <c r="WLC37" s="251"/>
      <c r="WLD37" s="251"/>
      <c r="WLE37" s="251"/>
      <c r="WLF37" s="251"/>
      <c r="WLG37" s="251"/>
      <c r="WLH37" s="251"/>
      <c r="WLI37" s="251"/>
      <c r="WLJ37" s="251"/>
      <c r="WLK37" s="251"/>
      <c r="WLL37" s="251"/>
      <c r="WLM37" s="251"/>
      <c r="WLN37" s="251"/>
      <c r="WLO37" s="251"/>
      <c r="WLP37" s="251"/>
      <c r="WLQ37" s="251"/>
      <c r="WLR37" s="251"/>
      <c r="WLS37" s="251"/>
      <c r="WLT37" s="251"/>
      <c r="WLU37" s="251"/>
      <c r="WLV37" s="251"/>
      <c r="WLW37" s="251"/>
      <c r="WLX37" s="251"/>
      <c r="WLY37" s="251"/>
      <c r="WLZ37" s="251"/>
      <c r="WMA37" s="251"/>
      <c r="WMB37" s="251"/>
      <c r="WMC37" s="251"/>
      <c r="WMD37" s="251"/>
      <c r="WME37" s="251"/>
      <c r="WMF37" s="251"/>
      <c r="WMG37" s="251"/>
      <c r="WMH37" s="251"/>
      <c r="WMI37" s="251"/>
      <c r="WMJ37" s="251"/>
      <c r="WMK37" s="251"/>
      <c r="WML37" s="251"/>
      <c r="WMM37" s="251"/>
      <c r="WMN37" s="251"/>
      <c r="WMO37" s="251"/>
      <c r="WMP37" s="251"/>
      <c r="WMQ37" s="251"/>
      <c r="WMR37" s="251"/>
      <c r="WMS37" s="251"/>
      <c r="WMT37" s="251"/>
      <c r="WMU37" s="251"/>
      <c r="WMV37" s="251"/>
      <c r="WMW37" s="251"/>
      <c r="WMX37" s="251"/>
      <c r="WMY37" s="251"/>
      <c r="WMZ37" s="251"/>
      <c r="WNA37" s="251"/>
      <c r="WNB37" s="251"/>
      <c r="WNC37" s="251"/>
      <c r="WND37" s="251"/>
      <c r="WNE37" s="251"/>
      <c r="WNF37" s="251"/>
      <c r="WNG37" s="251"/>
      <c r="WNH37" s="251"/>
      <c r="WNI37" s="251"/>
      <c r="WNJ37" s="251"/>
      <c r="WNK37" s="251"/>
      <c r="WNL37" s="251"/>
      <c r="WNM37" s="251"/>
      <c r="WNN37" s="251"/>
      <c r="WNO37" s="251"/>
      <c r="WNP37" s="251"/>
      <c r="WNQ37" s="251"/>
      <c r="WNR37" s="251"/>
      <c r="WNS37" s="251"/>
      <c r="WNT37" s="251"/>
      <c r="WNU37" s="251"/>
      <c r="WNV37" s="251"/>
      <c r="WNW37" s="251"/>
      <c r="WNX37" s="251"/>
      <c r="WNY37" s="251"/>
      <c r="WNZ37" s="251"/>
      <c r="WOA37" s="251"/>
      <c r="WOB37" s="251"/>
      <c r="WOC37" s="251"/>
      <c r="WOD37" s="251"/>
      <c r="WOE37" s="251"/>
      <c r="WOF37" s="251"/>
      <c r="WOG37" s="251"/>
      <c r="WOH37" s="251"/>
      <c r="WOI37" s="251"/>
      <c r="WOJ37" s="251"/>
      <c r="WOK37" s="251"/>
      <c r="WOL37" s="251"/>
      <c r="WOM37" s="251"/>
      <c r="WON37" s="251"/>
      <c r="WOO37" s="251"/>
      <c r="WOP37" s="251"/>
      <c r="WOQ37" s="251"/>
      <c r="WOR37" s="251"/>
      <c r="WOS37" s="251"/>
      <c r="WOT37" s="251"/>
      <c r="WOU37" s="251"/>
      <c r="WOV37" s="251"/>
      <c r="WOW37" s="251"/>
      <c r="WOX37" s="251"/>
      <c r="WOY37" s="251"/>
      <c r="WOZ37" s="251"/>
      <c r="WPA37" s="251"/>
      <c r="WPB37" s="251"/>
      <c r="WPC37" s="251"/>
      <c r="WPD37" s="251"/>
      <c r="WPE37" s="251"/>
      <c r="WPF37" s="251"/>
      <c r="WPG37" s="251"/>
      <c r="WPH37" s="251"/>
      <c r="WPI37" s="251"/>
      <c r="WPJ37" s="251"/>
      <c r="WPK37" s="251"/>
      <c r="WPL37" s="251"/>
      <c r="WPM37" s="251"/>
      <c r="WPN37" s="251"/>
      <c r="WPO37" s="251"/>
      <c r="WPP37" s="251"/>
      <c r="WPQ37" s="251"/>
      <c r="WPR37" s="251"/>
      <c r="WPS37" s="251"/>
      <c r="WPT37" s="251"/>
      <c r="WPU37" s="251"/>
      <c r="WPV37" s="251"/>
      <c r="WPW37" s="251"/>
      <c r="WPX37" s="251"/>
      <c r="WPY37" s="251"/>
      <c r="WPZ37" s="251"/>
      <c r="WQA37" s="251"/>
      <c r="WQB37" s="251"/>
      <c r="WQC37" s="251"/>
      <c r="WQD37" s="251"/>
      <c r="WQE37" s="251"/>
      <c r="WQF37" s="251"/>
      <c r="WQG37" s="251"/>
      <c r="WQH37" s="251"/>
      <c r="WQI37" s="251"/>
      <c r="WQJ37" s="251"/>
      <c r="WQK37" s="251"/>
      <c r="WQL37" s="251"/>
      <c r="WQM37" s="251"/>
      <c r="WQN37" s="251"/>
      <c r="WQO37" s="251"/>
      <c r="WQP37" s="251"/>
      <c r="WQQ37" s="251"/>
      <c r="WQR37" s="251"/>
      <c r="WQS37" s="251"/>
      <c r="WQT37" s="251"/>
      <c r="WQU37" s="251"/>
      <c r="WQV37" s="251"/>
      <c r="WQW37" s="251"/>
      <c r="WQX37" s="251"/>
      <c r="WQY37" s="251"/>
      <c r="WQZ37" s="251"/>
      <c r="WRA37" s="251"/>
      <c r="WRB37" s="251"/>
      <c r="WRC37" s="251"/>
      <c r="WRD37" s="251"/>
      <c r="WRE37" s="251"/>
      <c r="WRF37" s="251"/>
      <c r="WRG37" s="251"/>
      <c r="WRH37" s="251"/>
      <c r="WRI37" s="251"/>
      <c r="WRJ37" s="251"/>
      <c r="WRK37" s="251"/>
      <c r="WRL37" s="251"/>
      <c r="WRM37" s="251"/>
      <c r="WRN37" s="251"/>
      <c r="WRO37" s="251"/>
      <c r="WRP37" s="251"/>
      <c r="WRQ37" s="251"/>
      <c r="WRR37" s="251"/>
      <c r="WRS37" s="251"/>
      <c r="WRT37" s="251"/>
      <c r="WRU37" s="251"/>
      <c r="WRV37" s="251"/>
      <c r="WRW37" s="251"/>
      <c r="WRX37" s="251"/>
      <c r="WRY37" s="251"/>
      <c r="WRZ37" s="251"/>
      <c r="WSA37" s="251"/>
      <c r="WSB37" s="251"/>
      <c r="WSC37" s="251"/>
      <c r="WSD37" s="251"/>
      <c r="WSE37" s="251"/>
      <c r="WSF37" s="251"/>
      <c r="WSG37" s="251"/>
      <c r="WSH37" s="251"/>
      <c r="WSI37" s="251"/>
      <c r="WSJ37" s="251"/>
      <c r="WSK37" s="251"/>
      <c r="WSL37" s="251"/>
      <c r="WSM37" s="251"/>
      <c r="WSN37" s="251"/>
      <c r="WSO37" s="251"/>
      <c r="WSP37" s="251"/>
      <c r="WSQ37" s="251"/>
      <c r="WSR37" s="251"/>
      <c r="WSS37" s="251"/>
      <c r="WST37" s="251"/>
      <c r="WSU37" s="251"/>
      <c r="WSV37" s="251"/>
      <c r="WSW37" s="251"/>
      <c r="WSX37" s="251"/>
      <c r="WSY37" s="251"/>
      <c r="WSZ37" s="251"/>
      <c r="WTA37" s="251"/>
      <c r="WTB37" s="251"/>
      <c r="WTC37" s="251"/>
      <c r="WTD37" s="251"/>
      <c r="WTE37" s="251"/>
      <c r="WTF37" s="251"/>
      <c r="WTG37" s="251"/>
      <c r="WTH37" s="251"/>
      <c r="WTI37" s="251"/>
      <c r="WTJ37" s="251"/>
      <c r="WTK37" s="251"/>
      <c r="WTL37" s="251"/>
      <c r="WTM37" s="251"/>
      <c r="WTN37" s="251"/>
      <c r="WTO37" s="251"/>
      <c r="WTP37" s="251"/>
      <c r="WTQ37" s="251"/>
      <c r="WTR37" s="251"/>
      <c r="WTS37" s="251"/>
      <c r="WTT37" s="251"/>
      <c r="WTU37" s="251"/>
      <c r="WTV37" s="251"/>
      <c r="WTW37" s="251"/>
      <c r="WTX37" s="251"/>
      <c r="WTY37" s="251"/>
      <c r="WTZ37" s="251"/>
      <c r="WUA37" s="251"/>
      <c r="WUB37" s="251"/>
      <c r="WUC37" s="251"/>
      <c r="WUD37" s="251"/>
      <c r="WUE37" s="251"/>
      <c r="WUF37" s="251"/>
      <c r="WUG37" s="251"/>
      <c r="WUH37" s="251"/>
      <c r="WUI37" s="251"/>
      <c r="WUJ37" s="251"/>
      <c r="WUK37" s="251"/>
      <c r="WUL37" s="251"/>
      <c r="WUM37" s="251"/>
      <c r="WUN37" s="251"/>
      <c r="WUO37" s="251"/>
      <c r="WUP37" s="251"/>
      <c r="WUQ37" s="251"/>
      <c r="WUR37" s="251"/>
      <c r="WUS37" s="251"/>
      <c r="WUT37" s="251"/>
      <c r="WUU37" s="251"/>
      <c r="WUV37" s="251"/>
      <c r="WUW37" s="251"/>
      <c r="WUX37" s="251"/>
      <c r="WUY37" s="251"/>
      <c r="WUZ37" s="251"/>
      <c r="WVA37" s="251"/>
      <c r="WVB37" s="251"/>
      <c r="WVC37" s="251"/>
      <c r="WVD37" s="251"/>
      <c r="WVE37" s="251"/>
      <c r="WVF37" s="251"/>
      <c r="WVG37" s="251"/>
      <c r="WVH37" s="251"/>
      <c r="WVI37" s="251"/>
      <c r="WVJ37" s="251"/>
      <c r="WVK37" s="251"/>
      <c r="WVL37" s="251"/>
      <c r="WVM37" s="251"/>
      <c r="WVN37" s="251"/>
      <c r="WVO37" s="251"/>
      <c r="WVP37" s="251"/>
      <c r="WVQ37" s="251"/>
      <c r="WVR37" s="251"/>
      <c r="WVS37" s="251"/>
      <c r="WVT37" s="251"/>
      <c r="WVU37" s="251"/>
      <c r="WVV37" s="251"/>
      <c r="WVW37" s="251"/>
      <c r="WVX37" s="251"/>
      <c r="WVY37" s="251"/>
      <c r="WVZ37" s="251"/>
      <c r="WWA37" s="251"/>
      <c r="WWB37" s="251"/>
      <c r="WWC37" s="251"/>
      <c r="WWD37" s="251"/>
      <c r="WWE37" s="251"/>
      <c r="WWF37" s="251"/>
      <c r="WWG37" s="251"/>
      <c r="WWH37" s="251"/>
      <c r="WWI37" s="251"/>
      <c r="WWJ37" s="251"/>
      <c r="WWK37" s="251"/>
      <c r="WWL37" s="251"/>
      <c r="WWM37" s="251"/>
      <c r="WWN37" s="251"/>
      <c r="WWO37" s="251"/>
      <c r="WWP37" s="251"/>
      <c r="WWQ37" s="251"/>
      <c r="WWR37" s="251"/>
      <c r="WWS37" s="251"/>
      <c r="WWT37" s="251"/>
      <c r="WWU37" s="251"/>
      <c r="WWV37" s="251"/>
      <c r="WWW37" s="251"/>
      <c r="WWX37" s="251"/>
      <c r="WWY37" s="251"/>
      <c r="WWZ37" s="251"/>
      <c r="WXA37" s="251"/>
      <c r="WXB37" s="251"/>
      <c r="WXC37" s="251"/>
      <c r="WXD37" s="251"/>
      <c r="WXE37" s="251"/>
      <c r="WXF37" s="251"/>
      <c r="WXG37" s="251"/>
      <c r="WXH37" s="251"/>
      <c r="WXI37" s="251"/>
      <c r="WXJ37" s="251"/>
      <c r="WXK37" s="251"/>
      <c r="WXL37" s="251"/>
      <c r="WXM37" s="251"/>
      <c r="WXN37" s="251"/>
      <c r="WXO37" s="251"/>
      <c r="WXP37" s="251"/>
      <c r="WXQ37" s="251"/>
      <c r="WXR37" s="251"/>
      <c r="WXS37" s="251"/>
      <c r="WXT37" s="251"/>
      <c r="WXU37" s="251"/>
      <c r="WXV37" s="251"/>
      <c r="WXW37" s="251"/>
      <c r="WXX37" s="251"/>
      <c r="WXY37" s="251"/>
      <c r="WXZ37" s="251"/>
      <c r="WYA37" s="251"/>
      <c r="WYB37" s="251"/>
      <c r="WYC37" s="251"/>
      <c r="WYD37" s="251"/>
      <c r="WYE37" s="251"/>
      <c r="WYF37" s="251"/>
      <c r="WYG37" s="251"/>
      <c r="WYH37" s="251"/>
      <c r="WYI37" s="251"/>
      <c r="WYJ37" s="251"/>
      <c r="WYK37" s="251"/>
      <c r="WYL37" s="251"/>
      <c r="WYM37" s="251"/>
      <c r="WYN37" s="251"/>
      <c r="WYO37" s="251"/>
      <c r="WYP37" s="251"/>
      <c r="WYQ37" s="251"/>
      <c r="WYR37" s="251"/>
      <c r="WYS37" s="251"/>
      <c r="WYT37" s="251"/>
      <c r="WYU37" s="251"/>
      <c r="WYV37" s="251"/>
      <c r="WYW37" s="251"/>
      <c r="WYX37" s="251"/>
      <c r="WYY37" s="251"/>
      <c r="WYZ37" s="251"/>
      <c r="WZA37" s="251"/>
      <c r="WZB37" s="251"/>
      <c r="WZC37" s="251"/>
      <c r="WZD37" s="251"/>
      <c r="WZE37" s="251"/>
      <c r="WZF37" s="251"/>
      <c r="WZG37" s="251"/>
      <c r="WZH37" s="251"/>
      <c r="WZI37" s="251"/>
      <c r="WZJ37" s="251"/>
      <c r="WZK37" s="251"/>
      <c r="WZL37" s="251"/>
      <c r="WZM37" s="251"/>
      <c r="WZN37" s="251"/>
      <c r="WZO37" s="251"/>
      <c r="WZP37" s="251"/>
      <c r="WZQ37" s="251"/>
      <c r="WZR37" s="251"/>
      <c r="WZS37" s="251"/>
      <c r="WZT37" s="251"/>
      <c r="WZU37" s="251"/>
      <c r="WZV37" s="251"/>
      <c r="WZW37" s="251"/>
      <c r="WZX37" s="251"/>
      <c r="WZY37" s="251"/>
      <c r="WZZ37" s="251"/>
      <c r="XAA37" s="251"/>
      <c r="XAB37" s="251"/>
      <c r="XAC37" s="251"/>
      <c r="XAD37" s="251"/>
      <c r="XAE37" s="251"/>
      <c r="XAF37" s="251"/>
      <c r="XAG37" s="251"/>
      <c r="XAH37" s="251"/>
      <c r="XAI37" s="251"/>
      <c r="XAJ37" s="251"/>
      <c r="XAK37" s="251"/>
      <c r="XAL37" s="251"/>
      <c r="XAM37" s="251"/>
      <c r="XAN37" s="251"/>
      <c r="XAO37" s="251"/>
      <c r="XAP37" s="251"/>
      <c r="XAQ37" s="251"/>
      <c r="XAR37" s="251"/>
      <c r="XAS37" s="251"/>
      <c r="XAT37" s="251"/>
      <c r="XAU37" s="251"/>
      <c r="XAV37" s="251"/>
      <c r="XAW37" s="251"/>
      <c r="XAX37" s="251"/>
      <c r="XAY37" s="251"/>
      <c r="XAZ37" s="251"/>
      <c r="XBA37" s="251"/>
      <c r="XBB37" s="251"/>
      <c r="XBC37" s="251"/>
      <c r="XBD37" s="251"/>
      <c r="XBE37" s="251"/>
      <c r="XBF37" s="251"/>
      <c r="XBG37" s="251"/>
      <c r="XBH37" s="251"/>
      <c r="XBI37" s="251"/>
      <c r="XBJ37" s="251"/>
      <c r="XBK37" s="251"/>
      <c r="XBL37" s="251"/>
      <c r="XBM37" s="251"/>
      <c r="XBN37" s="251"/>
      <c r="XBO37" s="251"/>
      <c r="XBP37" s="251"/>
      <c r="XBQ37" s="251"/>
      <c r="XBR37" s="251"/>
      <c r="XBS37" s="251"/>
      <c r="XBT37" s="251"/>
      <c r="XBU37" s="251"/>
      <c r="XBV37" s="251"/>
      <c r="XBW37" s="251"/>
      <c r="XBX37" s="251"/>
      <c r="XBY37" s="251"/>
      <c r="XBZ37" s="251"/>
      <c r="XCA37" s="251"/>
      <c r="XCB37" s="251"/>
      <c r="XCC37" s="251"/>
      <c r="XCD37" s="251"/>
      <c r="XCE37" s="251"/>
      <c r="XCF37" s="251"/>
      <c r="XCG37" s="251"/>
      <c r="XCH37" s="251"/>
      <c r="XCI37" s="251"/>
      <c r="XCJ37" s="251"/>
      <c r="XCK37" s="251"/>
      <c r="XCL37" s="251"/>
      <c r="XCM37" s="251"/>
      <c r="XCN37" s="251"/>
      <c r="XCO37" s="251"/>
      <c r="XCP37" s="251"/>
      <c r="XCQ37" s="251"/>
      <c r="XCR37" s="251"/>
      <c r="XCS37" s="251"/>
      <c r="XCT37" s="251"/>
      <c r="XCU37" s="251"/>
      <c r="XCV37" s="251"/>
      <c r="XCW37" s="251"/>
      <c r="XCX37" s="251"/>
      <c r="XCY37" s="251"/>
      <c r="XCZ37" s="251"/>
      <c r="XDA37" s="251"/>
      <c r="XDB37" s="251"/>
      <c r="XDC37" s="251"/>
      <c r="XDD37" s="251"/>
      <c r="XDE37" s="251"/>
      <c r="XDF37" s="251"/>
      <c r="XDG37" s="251"/>
      <c r="XDH37" s="251"/>
      <c r="XDI37" s="251"/>
      <c r="XDJ37" s="251"/>
      <c r="XDK37" s="251"/>
      <c r="XDL37" s="251"/>
      <c r="XDM37" s="251"/>
      <c r="XDN37" s="251"/>
      <c r="XDO37" s="251"/>
      <c r="XDP37" s="251"/>
      <c r="XDQ37" s="251"/>
      <c r="XDR37" s="251"/>
      <c r="XDS37" s="251"/>
      <c r="XDT37" s="251"/>
      <c r="XDU37" s="251"/>
      <c r="XDV37" s="251"/>
      <c r="XDW37" s="251"/>
      <c r="XDX37" s="251"/>
      <c r="XDY37" s="251"/>
      <c r="XDZ37" s="251"/>
      <c r="XEA37" s="251"/>
      <c r="XEB37" s="251"/>
      <c r="XEC37" s="251"/>
      <c r="XED37" s="251"/>
      <c r="XEE37" s="251"/>
      <c r="XEF37" s="251"/>
      <c r="XEG37" s="251"/>
      <c r="XEH37" s="251"/>
      <c r="XEI37" s="251"/>
      <c r="XEJ37" s="251"/>
      <c r="XEK37" s="251"/>
      <c r="XEL37" s="251"/>
      <c r="XEM37" s="251"/>
      <c r="XEN37" s="251"/>
      <c r="XEO37" s="251"/>
      <c r="XEP37" s="251"/>
      <c r="XEQ37" s="251"/>
      <c r="XER37" s="251"/>
      <c r="XES37" s="251"/>
      <c r="XET37" s="251"/>
      <c r="XEU37" s="251"/>
      <c r="XEV37" s="251"/>
      <c r="XEW37" s="251"/>
      <c r="XEX37" s="251"/>
      <c r="XEY37" s="251"/>
      <c r="XEZ37" s="251"/>
      <c r="XFA37" s="331"/>
      <c r="XFB37" s="331"/>
      <c r="XFC37" s="331"/>
    </row>
    <row r="38" ht="108" outlineLevel="2" spans="1:9">
      <c r="A38" s="217">
        <v>1</v>
      </c>
      <c r="B38" s="217" t="s">
        <v>466</v>
      </c>
      <c r="C38" s="220" t="s">
        <v>467</v>
      </c>
      <c r="D38" s="220" t="s">
        <v>468</v>
      </c>
      <c r="E38" s="217" t="s">
        <v>386</v>
      </c>
      <c r="F38" s="322">
        <v>3250.58</v>
      </c>
      <c r="G38" s="221"/>
      <c r="H38" s="221"/>
      <c r="I38" s="221"/>
    </row>
    <row r="39" ht="108" outlineLevel="2" spans="1:9">
      <c r="A39" s="217">
        <v>2</v>
      </c>
      <c r="B39" s="217" t="s">
        <v>469</v>
      </c>
      <c r="C39" s="220" t="s">
        <v>470</v>
      </c>
      <c r="D39" s="220" t="s">
        <v>471</v>
      </c>
      <c r="E39" s="217" t="s">
        <v>386</v>
      </c>
      <c r="F39" s="322">
        <v>2743.1</v>
      </c>
      <c r="G39" s="221"/>
      <c r="H39" s="221"/>
      <c r="I39" s="221"/>
    </row>
    <row r="40" ht="72" outlineLevel="2" spans="1:9">
      <c r="A40" s="217">
        <v>3</v>
      </c>
      <c r="B40" s="217" t="s">
        <v>472</v>
      </c>
      <c r="C40" s="220" t="s">
        <v>473</v>
      </c>
      <c r="D40" s="220" t="s">
        <v>474</v>
      </c>
      <c r="E40" s="217" t="s">
        <v>386</v>
      </c>
      <c r="F40" s="322">
        <v>672.39</v>
      </c>
      <c r="G40" s="221"/>
      <c r="H40" s="221"/>
      <c r="I40" s="221"/>
    </row>
    <row r="41" ht="72" outlineLevel="2" spans="1:9">
      <c r="A41" s="217">
        <v>4</v>
      </c>
      <c r="B41" s="217" t="s">
        <v>475</v>
      </c>
      <c r="C41" s="220" t="s">
        <v>476</v>
      </c>
      <c r="D41" s="220" t="s">
        <v>477</v>
      </c>
      <c r="E41" s="217" t="s">
        <v>386</v>
      </c>
      <c r="F41" s="322">
        <v>647.23</v>
      </c>
      <c r="G41" s="221"/>
      <c r="H41" s="221"/>
      <c r="I41" s="221"/>
    </row>
    <row r="42" ht="48" outlineLevel="2" spans="1:9">
      <c r="A42" s="217">
        <v>5</v>
      </c>
      <c r="B42" s="217" t="s">
        <v>478</v>
      </c>
      <c r="C42" s="220" t="s">
        <v>479</v>
      </c>
      <c r="D42" s="220" t="s">
        <v>480</v>
      </c>
      <c r="E42" s="217" t="s">
        <v>386</v>
      </c>
      <c r="F42" s="322">
        <v>59.53</v>
      </c>
      <c r="G42" s="221"/>
      <c r="H42" s="221"/>
      <c r="I42" s="221"/>
    </row>
    <row r="43" ht="48" outlineLevel="2" spans="1:9">
      <c r="A43" s="217">
        <v>6</v>
      </c>
      <c r="B43" s="217" t="s">
        <v>481</v>
      </c>
      <c r="C43" s="220" t="s">
        <v>482</v>
      </c>
      <c r="D43" s="220" t="s">
        <v>480</v>
      </c>
      <c r="E43" s="217" t="s">
        <v>386</v>
      </c>
      <c r="F43" s="322">
        <v>50.24</v>
      </c>
      <c r="G43" s="221"/>
      <c r="H43" s="221"/>
      <c r="I43" s="221"/>
    </row>
    <row r="44" ht="36" outlineLevel="2" spans="1:9">
      <c r="A44" s="217">
        <v>7</v>
      </c>
      <c r="B44" s="217" t="s">
        <v>483</v>
      </c>
      <c r="C44" s="220" t="s">
        <v>484</v>
      </c>
      <c r="D44" s="220" t="s">
        <v>485</v>
      </c>
      <c r="E44" s="217" t="s">
        <v>408</v>
      </c>
      <c r="F44" s="322">
        <v>438.08</v>
      </c>
      <c r="G44" s="221"/>
      <c r="H44" s="221"/>
      <c r="I44" s="221"/>
    </row>
    <row r="45" ht="36" outlineLevel="2" spans="1:9">
      <c r="A45" s="217">
        <v>8</v>
      </c>
      <c r="B45" s="217" t="s">
        <v>455</v>
      </c>
      <c r="C45" s="220" t="s">
        <v>486</v>
      </c>
      <c r="D45" s="220" t="s">
        <v>487</v>
      </c>
      <c r="E45" s="217" t="s">
        <v>386</v>
      </c>
      <c r="F45" s="322">
        <v>671.9</v>
      </c>
      <c r="G45" s="221"/>
      <c r="H45" s="221"/>
      <c r="I45" s="221"/>
    </row>
    <row r="46" ht="36" outlineLevel="2" spans="1:9">
      <c r="A46" s="217">
        <v>9</v>
      </c>
      <c r="B46" s="217" t="s">
        <v>488</v>
      </c>
      <c r="C46" s="220" t="s">
        <v>489</v>
      </c>
      <c r="D46" s="220" t="s">
        <v>490</v>
      </c>
      <c r="E46" s="217" t="s">
        <v>386</v>
      </c>
      <c r="F46" s="322">
        <v>839.9</v>
      </c>
      <c r="G46" s="221"/>
      <c r="H46" s="221"/>
      <c r="I46" s="221"/>
    </row>
    <row r="47" outlineLevel="1" spans="1:9">
      <c r="A47" s="217"/>
      <c r="B47" s="217"/>
      <c r="C47" s="220" t="s">
        <v>491</v>
      </c>
      <c r="D47" s="220"/>
      <c r="E47" s="217"/>
      <c r="F47" s="322"/>
      <c r="G47" s="221"/>
      <c r="H47" s="221"/>
      <c r="I47" s="221"/>
    </row>
    <row r="48" ht="96" outlineLevel="2" spans="1:9">
      <c r="A48" s="217">
        <v>10</v>
      </c>
      <c r="B48" s="217" t="s">
        <v>492</v>
      </c>
      <c r="C48" s="220" t="s">
        <v>493</v>
      </c>
      <c r="D48" s="220" t="s">
        <v>494</v>
      </c>
      <c r="E48" s="217" t="s">
        <v>386</v>
      </c>
      <c r="F48" s="322">
        <v>69.08</v>
      </c>
      <c r="G48" s="221"/>
      <c r="H48" s="221"/>
      <c r="I48" s="221"/>
    </row>
    <row r="49" ht="36" outlineLevel="2" spans="1:9">
      <c r="A49" s="217">
        <v>11</v>
      </c>
      <c r="B49" s="217" t="s">
        <v>495</v>
      </c>
      <c r="C49" s="220" t="s">
        <v>496</v>
      </c>
      <c r="D49" s="220" t="s">
        <v>497</v>
      </c>
      <c r="E49" s="217" t="s">
        <v>386</v>
      </c>
      <c r="F49" s="322">
        <v>8.19</v>
      </c>
      <c r="G49" s="221"/>
      <c r="H49" s="221"/>
      <c r="I49" s="221"/>
    </row>
    <row r="50" ht="36" outlineLevel="2" spans="1:9">
      <c r="A50" s="217">
        <v>12</v>
      </c>
      <c r="B50" s="217" t="s">
        <v>498</v>
      </c>
      <c r="C50" s="220" t="s">
        <v>499</v>
      </c>
      <c r="D50" s="220" t="s">
        <v>500</v>
      </c>
      <c r="E50" s="217" t="s">
        <v>386</v>
      </c>
      <c r="F50" s="322">
        <v>6.34</v>
      </c>
      <c r="G50" s="221"/>
      <c r="H50" s="221"/>
      <c r="I50" s="221"/>
    </row>
    <row r="51" ht="60" outlineLevel="2" spans="1:9">
      <c r="A51" s="217">
        <v>13</v>
      </c>
      <c r="B51" s="217" t="s">
        <v>405</v>
      </c>
      <c r="C51" s="220" t="s">
        <v>501</v>
      </c>
      <c r="D51" s="220" t="s">
        <v>502</v>
      </c>
      <c r="E51" s="217" t="s">
        <v>408</v>
      </c>
      <c r="F51" s="322">
        <v>1.95</v>
      </c>
      <c r="G51" s="221"/>
      <c r="H51" s="221"/>
      <c r="I51" s="221"/>
    </row>
    <row r="52" ht="36" outlineLevel="2" spans="1:9">
      <c r="A52" s="217">
        <v>14</v>
      </c>
      <c r="B52" s="217" t="s">
        <v>503</v>
      </c>
      <c r="C52" s="220" t="s">
        <v>504</v>
      </c>
      <c r="D52" s="220" t="s">
        <v>505</v>
      </c>
      <c r="E52" s="217" t="s">
        <v>421</v>
      </c>
      <c r="F52" s="322">
        <v>3233</v>
      </c>
      <c r="G52" s="221"/>
      <c r="H52" s="221"/>
      <c r="I52" s="221"/>
    </row>
    <row r="53" ht="24" outlineLevel="2" spans="1:9">
      <c r="A53" s="217">
        <v>15</v>
      </c>
      <c r="B53" s="217" t="s">
        <v>506</v>
      </c>
      <c r="C53" s="220" t="s">
        <v>507</v>
      </c>
      <c r="D53" s="220" t="s">
        <v>508</v>
      </c>
      <c r="E53" s="217" t="s">
        <v>386</v>
      </c>
      <c r="F53" s="322">
        <v>75.42</v>
      </c>
      <c r="G53" s="221"/>
      <c r="H53" s="221"/>
      <c r="I53" s="221"/>
    </row>
    <row r="54" ht="36" outlineLevel="2" spans="1:9">
      <c r="A54" s="217">
        <v>16</v>
      </c>
      <c r="B54" s="217" t="s">
        <v>509</v>
      </c>
      <c r="C54" s="220" t="s">
        <v>510</v>
      </c>
      <c r="D54" s="220" t="s">
        <v>511</v>
      </c>
      <c r="E54" s="217" t="s">
        <v>386</v>
      </c>
      <c r="F54" s="322">
        <v>200</v>
      </c>
      <c r="G54" s="221"/>
      <c r="H54" s="221"/>
      <c r="I54" s="221"/>
    </row>
    <row r="55" outlineLevel="1" spans="1:9">
      <c r="A55" s="217"/>
      <c r="B55" s="217"/>
      <c r="C55" s="220" t="s">
        <v>458</v>
      </c>
      <c r="D55" s="220"/>
      <c r="E55" s="217"/>
      <c r="F55" s="322"/>
      <c r="G55" s="221"/>
      <c r="H55" s="221"/>
      <c r="I55" s="221"/>
    </row>
    <row r="56" ht="24" outlineLevel="2" spans="1:9">
      <c r="A56" s="217">
        <v>17</v>
      </c>
      <c r="B56" s="217" t="s">
        <v>512</v>
      </c>
      <c r="C56" s="220" t="s">
        <v>513</v>
      </c>
      <c r="D56" s="220"/>
      <c r="E56" s="217" t="s">
        <v>138</v>
      </c>
      <c r="F56" s="322">
        <v>1</v>
      </c>
      <c r="G56" s="221"/>
      <c r="H56" s="221"/>
      <c r="I56" s="221"/>
    </row>
    <row r="57" s="250" customFormat="1" ht="20" customHeight="1" spans="1:9">
      <c r="A57" s="256" t="s">
        <v>86</v>
      </c>
      <c r="B57" s="256"/>
      <c r="C57" s="257" t="s">
        <v>6</v>
      </c>
      <c r="D57" s="256"/>
      <c r="E57" s="256"/>
      <c r="F57" s="328"/>
      <c r="G57" s="258"/>
      <c r="H57" s="259"/>
      <c r="I57" s="259"/>
    </row>
    <row r="58" ht="20" customHeight="1" outlineLevel="1" spans="1:9">
      <c r="A58" s="189"/>
      <c r="B58" s="189" t="s">
        <v>514</v>
      </c>
      <c r="C58" s="190" t="s">
        <v>515</v>
      </c>
      <c r="D58" s="189"/>
      <c r="E58" s="189"/>
      <c r="F58" s="194"/>
      <c r="G58" s="191"/>
      <c r="H58" s="192"/>
      <c r="I58" s="191"/>
    </row>
    <row r="59" ht="48" outlineLevel="2" spans="1:9">
      <c r="A59" s="217">
        <v>1</v>
      </c>
      <c r="B59" s="218" t="s">
        <v>516</v>
      </c>
      <c r="C59" s="219" t="s">
        <v>517</v>
      </c>
      <c r="D59" s="220" t="s">
        <v>518</v>
      </c>
      <c r="E59" s="217" t="s">
        <v>386</v>
      </c>
      <c r="F59" s="322">
        <v>310.43</v>
      </c>
      <c r="G59" s="221"/>
      <c r="H59" s="221"/>
      <c r="I59" s="221"/>
    </row>
    <row r="60" ht="48" outlineLevel="2" spans="1:9">
      <c r="A60" s="217">
        <v>2</v>
      </c>
      <c r="B60" s="218" t="s">
        <v>519</v>
      </c>
      <c r="C60" s="219" t="s">
        <v>520</v>
      </c>
      <c r="D60" s="220" t="s">
        <v>521</v>
      </c>
      <c r="E60" s="217" t="s">
        <v>408</v>
      </c>
      <c r="F60" s="322">
        <v>15.57</v>
      </c>
      <c r="G60" s="221"/>
      <c r="H60" s="221"/>
      <c r="I60" s="221"/>
    </row>
    <row r="61" ht="20" customHeight="1" outlineLevel="1" spans="1:9">
      <c r="A61" s="189"/>
      <c r="B61" s="189" t="s">
        <v>522</v>
      </c>
      <c r="C61" s="190" t="s">
        <v>382</v>
      </c>
      <c r="D61" s="189"/>
      <c r="E61" s="189"/>
      <c r="F61" s="194"/>
      <c r="G61" s="191"/>
      <c r="H61" s="192"/>
      <c r="I61" s="191"/>
    </row>
    <row r="62" ht="36" outlineLevel="2" spans="1:9">
      <c r="A62" s="217">
        <v>3</v>
      </c>
      <c r="B62" s="218" t="s">
        <v>523</v>
      </c>
      <c r="C62" s="219" t="s">
        <v>524</v>
      </c>
      <c r="D62" s="220" t="s">
        <v>525</v>
      </c>
      <c r="E62" s="217" t="s">
        <v>386</v>
      </c>
      <c r="F62" s="329">
        <v>2356.5</v>
      </c>
      <c r="G62" s="156"/>
      <c r="H62" s="221"/>
      <c r="I62" s="221"/>
    </row>
    <row r="63" ht="48" outlineLevel="2" spans="1:9">
      <c r="A63" s="217">
        <v>4</v>
      </c>
      <c r="B63" s="217" t="s">
        <v>387</v>
      </c>
      <c r="C63" s="220" t="s">
        <v>388</v>
      </c>
      <c r="D63" s="220" t="s">
        <v>526</v>
      </c>
      <c r="E63" s="217" t="s">
        <v>386</v>
      </c>
      <c r="F63" s="322">
        <v>2356.5</v>
      </c>
      <c r="G63" s="221"/>
      <c r="H63" s="221"/>
      <c r="I63" s="221"/>
    </row>
    <row r="64" ht="48" outlineLevel="2" spans="1:9">
      <c r="A64" s="217">
        <v>5</v>
      </c>
      <c r="B64" s="218" t="s">
        <v>455</v>
      </c>
      <c r="C64" s="219" t="s">
        <v>527</v>
      </c>
      <c r="D64" s="220" t="s">
        <v>528</v>
      </c>
      <c r="E64" s="217" t="s">
        <v>386</v>
      </c>
      <c r="F64" s="329">
        <v>8920.56</v>
      </c>
      <c r="G64" s="156"/>
      <c r="H64" s="221"/>
      <c r="I64" s="221"/>
    </row>
    <row r="65" ht="48" outlineLevel="2" spans="1:9">
      <c r="A65" s="217">
        <v>6</v>
      </c>
      <c r="B65" s="218" t="s">
        <v>488</v>
      </c>
      <c r="C65" s="219" t="s">
        <v>527</v>
      </c>
      <c r="D65" s="220" t="s">
        <v>529</v>
      </c>
      <c r="E65" s="217" t="s">
        <v>386</v>
      </c>
      <c r="F65" s="329">
        <v>2753.97</v>
      </c>
      <c r="G65" s="156"/>
      <c r="H65" s="221"/>
      <c r="I65" s="221"/>
    </row>
    <row r="66" ht="20" customHeight="1" outlineLevel="1" spans="1:9">
      <c r="A66" s="189"/>
      <c r="B66" s="189" t="s">
        <v>530</v>
      </c>
      <c r="C66" s="190" t="s">
        <v>531</v>
      </c>
      <c r="D66" s="189"/>
      <c r="E66" s="189"/>
      <c r="F66" s="194"/>
      <c r="G66" s="191"/>
      <c r="H66" s="192"/>
      <c r="I66" s="191"/>
    </row>
    <row r="67" ht="60" outlineLevel="2" spans="1:9">
      <c r="A67" s="217">
        <v>7</v>
      </c>
      <c r="B67" s="218" t="s">
        <v>532</v>
      </c>
      <c r="C67" s="219" t="s">
        <v>533</v>
      </c>
      <c r="D67" s="220" t="s">
        <v>534</v>
      </c>
      <c r="E67" s="217" t="s">
        <v>386</v>
      </c>
      <c r="F67" s="322">
        <v>414.39</v>
      </c>
      <c r="G67" s="221"/>
      <c r="H67" s="221"/>
      <c r="I67" s="221"/>
    </row>
    <row r="68" ht="60" outlineLevel="2" spans="1:9">
      <c r="A68" s="217">
        <v>8</v>
      </c>
      <c r="B68" s="218" t="s">
        <v>535</v>
      </c>
      <c r="C68" s="219" t="s">
        <v>536</v>
      </c>
      <c r="D68" s="220" t="s">
        <v>537</v>
      </c>
      <c r="E68" s="217" t="s">
        <v>386</v>
      </c>
      <c r="F68" s="322">
        <v>341.45</v>
      </c>
      <c r="G68" s="221"/>
      <c r="H68" s="221"/>
      <c r="I68" s="221"/>
    </row>
    <row r="69" ht="60" outlineLevel="2" spans="1:9">
      <c r="A69" s="217">
        <v>9</v>
      </c>
      <c r="B69" s="218" t="s">
        <v>538</v>
      </c>
      <c r="C69" s="219" t="s">
        <v>539</v>
      </c>
      <c r="D69" s="220" t="s">
        <v>537</v>
      </c>
      <c r="E69" s="217" t="s">
        <v>386</v>
      </c>
      <c r="F69" s="322">
        <v>75.18</v>
      </c>
      <c r="G69" s="221"/>
      <c r="H69" s="221"/>
      <c r="I69" s="221"/>
    </row>
    <row r="70" ht="60" outlineLevel="2" spans="1:9">
      <c r="A70" s="217">
        <v>10</v>
      </c>
      <c r="B70" s="218" t="s">
        <v>540</v>
      </c>
      <c r="C70" s="219" t="s">
        <v>541</v>
      </c>
      <c r="D70" s="220" t="s">
        <v>542</v>
      </c>
      <c r="E70" s="217" t="s">
        <v>386</v>
      </c>
      <c r="F70" s="322">
        <v>15.23</v>
      </c>
      <c r="G70" s="221"/>
      <c r="H70" s="221"/>
      <c r="I70" s="221"/>
    </row>
    <row r="71" ht="48" outlineLevel="2" spans="1:9">
      <c r="A71" s="217">
        <v>11</v>
      </c>
      <c r="B71" s="218" t="s">
        <v>543</v>
      </c>
      <c r="C71" s="219" t="s">
        <v>544</v>
      </c>
      <c r="D71" s="220" t="s">
        <v>545</v>
      </c>
      <c r="E71" s="217" t="s">
        <v>417</v>
      </c>
      <c r="F71" s="322">
        <v>13.58</v>
      </c>
      <c r="G71" s="221"/>
      <c r="H71" s="221"/>
      <c r="I71" s="221"/>
    </row>
    <row r="72" ht="20" customHeight="1" outlineLevel="1" spans="1:9">
      <c r="A72" s="189"/>
      <c r="B72" s="189" t="s">
        <v>546</v>
      </c>
      <c r="C72" s="190" t="s">
        <v>547</v>
      </c>
      <c r="D72" s="189"/>
      <c r="E72" s="189"/>
      <c r="F72" s="194"/>
      <c r="G72" s="191"/>
      <c r="H72" s="192"/>
      <c r="I72" s="191"/>
    </row>
    <row r="73" ht="48" outlineLevel="2" spans="1:9">
      <c r="A73" s="217">
        <v>12</v>
      </c>
      <c r="B73" s="218" t="s">
        <v>401</v>
      </c>
      <c r="C73" s="219" t="s">
        <v>548</v>
      </c>
      <c r="D73" s="220" t="s">
        <v>549</v>
      </c>
      <c r="E73" s="217" t="s">
        <v>386</v>
      </c>
      <c r="F73" s="322">
        <v>4531.97</v>
      </c>
      <c r="G73" s="221"/>
      <c r="H73" s="221"/>
      <c r="I73" s="221"/>
    </row>
    <row r="74" ht="48" outlineLevel="2" spans="1:9">
      <c r="A74" s="217">
        <v>13</v>
      </c>
      <c r="B74" s="218" t="s">
        <v>550</v>
      </c>
      <c r="C74" s="219" t="s">
        <v>551</v>
      </c>
      <c r="D74" s="220" t="s">
        <v>549</v>
      </c>
      <c r="E74" s="217" t="s">
        <v>386</v>
      </c>
      <c r="F74" s="322">
        <v>99.55</v>
      </c>
      <c r="G74" s="221"/>
      <c r="H74" s="221"/>
      <c r="I74" s="221"/>
    </row>
    <row r="75" ht="48" outlineLevel="2" spans="1:9">
      <c r="A75" s="217">
        <v>14</v>
      </c>
      <c r="B75" s="218" t="s">
        <v>552</v>
      </c>
      <c r="C75" s="219" t="s">
        <v>553</v>
      </c>
      <c r="D75" s="220" t="s">
        <v>554</v>
      </c>
      <c r="E75" s="217" t="s">
        <v>386</v>
      </c>
      <c r="F75" s="322">
        <v>2.3</v>
      </c>
      <c r="G75" s="221"/>
      <c r="H75" s="221"/>
      <c r="I75" s="221"/>
    </row>
    <row r="76" ht="48" outlineLevel="2" spans="1:9">
      <c r="A76" s="217">
        <v>15</v>
      </c>
      <c r="B76" s="218" t="s">
        <v>411</v>
      </c>
      <c r="C76" s="219" t="s">
        <v>555</v>
      </c>
      <c r="D76" s="220" t="s">
        <v>556</v>
      </c>
      <c r="E76" s="217" t="s">
        <v>386</v>
      </c>
      <c r="F76" s="322">
        <v>1389.8</v>
      </c>
      <c r="G76" s="221"/>
      <c r="H76" s="221"/>
      <c r="I76" s="221"/>
    </row>
    <row r="77" ht="48" outlineLevel="2" spans="1:9">
      <c r="A77" s="217">
        <v>16</v>
      </c>
      <c r="B77" s="218" t="s">
        <v>495</v>
      </c>
      <c r="C77" s="219" t="s">
        <v>557</v>
      </c>
      <c r="D77" s="220" t="s">
        <v>549</v>
      </c>
      <c r="E77" s="217" t="s">
        <v>386</v>
      </c>
      <c r="F77" s="322">
        <v>1174.23</v>
      </c>
      <c r="G77" s="221"/>
      <c r="H77" s="221"/>
      <c r="I77" s="221"/>
    </row>
    <row r="78" ht="48" outlineLevel="2" spans="1:9">
      <c r="A78" s="217">
        <v>17</v>
      </c>
      <c r="B78" s="218" t="s">
        <v>558</v>
      </c>
      <c r="C78" s="219" t="s">
        <v>559</v>
      </c>
      <c r="D78" s="220" t="s">
        <v>560</v>
      </c>
      <c r="E78" s="217" t="s">
        <v>386</v>
      </c>
      <c r="F78" s="322">
        <v>168.68</v>
      </c>
      <c r="G78" s="221"/>
      <c r="H78" s="221"/>
      <c r="I78" s="221"/>
    </row>
    <row r="79" ht="48" outlineLevel="2" spans="1:9">
      <c r="A79" s="217">
        <v>18</v>
      </c>
      <c r="B79" s="218" t="s">
        <v>561</v>
      </c>
      <c r="C79" s="219" t="s">
        <v>559</v>
      </c>
      <c r="D79" s="220" t="s">
        <v>562</v>
      </c>
      <c r="E79" s="217" t="s">
        <v>386</v>
      </c>
      <c r="F79" s="322">
        <v>12.41</v>
      </c>
      <c r="G79" s="221"/>
      <c r="H79" s="221"/>
      <c r="I79" s="221"/>
    </row>
    <row r="80" ht="48" outlineLevel="2" spans="1:9">
      <c r="A80" s="217">
        <v>19</v>
      </c>
      <c r="B80" s="218" t="s">
        <v>563</v>
      </c>
      <c r="C80" s="219" t="s">
        <v>559</v>
      </c>
      <c r="D80" s="220" t="s">
        <v>554</v>
      </c>
      <c r="E80" s="217" t="s">
        <v>386</v>
      </c>
      <c r="F80" s="322">
        <v>337.05</v>
      </c>
      <c r="G80" s="221"/>
      <c r="H80" s="221"/>
      <c r="I80" s="221"/>
    </row>
    <row r="81" ht="48" outlineLevel="2" spans="1:9">
      <c r="A81" s="217">
        <v>20</v>
      </c>
      <c r="B81" s="218" t="s">
        <v>564</v>
      </c>
      <c r="C81" s="219" t="s">
        <v>559</v>
      </c>
      <c r="D81" s="220" t="s">
        <v>565</v>
      </c>
      <c r="E81" s="217" t="s">
        <v>386</v>
      </c>
      <c r="F81" s="322">
        <v>32.27</v>
      </c>
      <c r="G81" s="221"/>
      <c r="H81" s="221"/>
      <c r="I81" s="221"/>
    </row>
    <row r="82" ht="48" outlineLevel="2" spans="1:9">
      <c r="A82" s="217">
        <v>21</v>
      </c>
      <c r="B82" s="218" t="s">
        <v>566</v>
      </c>
      <c r="C82" s="219" t="s">
        <v>567</v>
      </c>
      <c r="D82" s="220" t="s">
        <v>560</v>
      </c>
      <c r="E82" s="217" t="s">
        <v>386</v>
      </c>
      <c r="F82" s="322">
        <v>78.85</v>
      </c>
      <c r="G82" s="221"/>
      <c r="H82" s="221"/>
      <c r="I82" s="221"/>
    </row>
    <row r="83" ht="48" outlineLevel="2" spans="1:9">
      <c r="A83" s="217">
        <v>22</v>
      </c>
      <c r="B83" s="153" t="s">
        <v>568</v>
      </c>
      <c r="C83" s="153" t="s">
        <v>567</v>
      </c>
      <c r="D83" s="153" t="s">
        <v>562</v>
      </c>
      <c r="E83" s="154" t="s">
        <v>386</v>
      </c>
      <c r="F83" s="329">
        <v>14.37</v>
      </c>
      <c r="G83" s="156"/>
      <c r="H83" s="221"/>
      <c r="I83" s="221"/>
    </row>
    <row r="84" ht="48" outlineLevel="2" spans="1:9">
      <c r="A84" s="217">
        <v>23</v>
      </c>
      <c r="B84" s="218" t="s">
        <v>569</v>
      </c>
      <c r="C84" s="219" t="s">
        <v>567</v>
      </c>
      <c r="D84" s="220" t="s">
        <v>554</v>
      </c>
      <c r="E84" s="217" t="s">
        <v>386</v>
      </c>
      <c r="F84" s="322">
        <v>1146.84</v>
      </c>
      <c r="G84" s="221"/>
      <c r="H84" s="221"/>
      <c r="I84" s="221"/>
    </row>
    <row r="85" ht="48" outlineLevel="2" spans="1:9">
      <c r="A85" s="217">
        <v>24</v>
      </c>
      <c r="B85" s="218" t="s">
        <v>570</v>
      </c>
      <c r="C85" s="219" t="s">
        <v>567</v>
      </c>
      <c r="D85" s="220" t="s">
        <v>565</v>
      </c>
      <c r="E85" s="217" t="s">
        <v>386</v>
      </c>
      <c r="F85" s="322">
        <v>95.17</v>
      </c>
      <c r="G85" s="221"/>
      <c r="H85" s="221"/>
      <c r="I85" s="221"/>
    </row>
    <row r="86" ht="48" outlineLevel="2" spans="1:9">
      <c r="A86" s="217">
        <v>25</v>
      </c>
      <c r="B86" s="218" t="s">
        <v>571</v>
      </c>
      <c r="C86" s="219" t="s">
        <v>567</v>
      </c>
      <c r="D86" s="220" t="s">
        <v>549</v>
      </c>
      <c r="E86" s="217" t="s">
        <v>386</v>
      </c>
      <c r="F86" s="322">
        <v>592.25</v>
      </c>
      <c r="G86" s="221"/>
      <c r="H86" s="221"/>
      <c r="I86" s="221"/>
    </row>
    <row r="87" ht="48" outlineLevel="2" spans="1:9">
      <c r="A87" s="217">
        <v>26</v>
      </c>
      <c r="B87" s="218" t="s">
        <v>572</v>
      </c>
      <c r="C87" s="219" t="s">
        <v>567</v>
      </c>
      <c r="D87" s="220" t="s">
        <v>573</v>
      </c>
      <c r="E87" s="217" t="s">
        <v>386</v>
      </c>
      <c r="F87" s="322">
        <v>120.76</v>
      </c>
      <c r="G87" s="221"/>
      <c r="H87" s="221"/>
      <c r="I87" s="221"/>
    </row>
    <row r="88" ht="48" outlineLevel="2" spans="1:9">
      <c r="A88" s="217">
        <v>27</v>
      </c>
      <c r="B88" s="218" t="s">
        <v>574</v>
      </c>
      <c r="C88" s="219" t="s">
        <v>575</v>
      </c>
      <c r="D88" s="220" t="s">
        <v>554</v>
      </c>
      <c r="E88" s="217" t="s">
        <v>386</v>
      </c>
      <c r="F88" s="322">
        <v>1773.4</v>
      </c>
      <c r="G88" s="221"/>
      <c r="H88" s="221"/>
      <c r="I88" s="221"/>
    </row>
    <row r="89" ht="48" outlineLevel="2" spans="1:9">
      <c r="A89" s="217">
        <v>28</v>
      </c>
      <c r="B89" s="218" t="s">
        <v>576</v>
      </c>
      <c r="C89" s="219" t="s">
        <v>577</v>
      </c>
      <c r="D89" s="220" t="s">
        <v>565</v>
      </c>
      <c r="E89" s="217" t="s">
        <v>386</v>
      </c>
      <c r="F89" s="322">
        <v>1374.11</v>
      </c>
      <c r="G89" s="221"/>
      <c r="H89" s="221"/>
      <c r="I89" s="221"/>
    </row>
    <row r="90" ht="48" outlineLevel="2" spans="1:9">
      <c r="A90" s="217">
        <v>29</v>
      </c>
      <c r="B90" s="218" t="s">
        <v>578</v>
      </c>
      <c r="C90" s="219" t="s">
        <v>579</v>
      </c>
      <c r="D90" s="220" t="s">
        <v>554</v>
      </c>
      <c r="E90" s="217" t="s">
        <v>386</v>
      </c>
      <c r="F90" s="322">
        <v>124.86</v>
      </c>
      <c r="G90" s="221"/>
      <c r="H90" s="221"/>
      <c r="I90" s="221"/>
    </row>
    <row r="91" ht="48" outlineLevel="2" spans="1:9">
      <c r="A91" s="217">
        <v>30</v>
      </c>
      <c r="B91" s="218" t="s">
        <v>580</v>
      </c>
      <c r="C91" s="219" t="s">
        <v>581</v>
      </c>
      <c r="D91" s="220" t="s">
        <v>554</v>
      </c>
      <c r="E91" s="217" t="s">
        <v>386</v>
      </c>
      <c r="F91" s="322">
        <v>2.32</v>
      </c>
      <c r="G91" s="221"/>
      <c r="H91" s="221"/>
      <c r="I91" s="221"/>
    </row>
    <row r="92" ht="48" outlineLevel="2" spans="1:9">
      <c r="A92" s="217">
        <v>31</v>
      </c>
      <c r="B92" s="218" t="s">
        <v>582</v>
      </c>
      <c r="C92" s="219" t="s">
        <v>583</v>
      </c>
      <c r="D92" s="220" t="s">
        <v>554</v>
      </c>
      <c r="E92" s="217" t="s">
        <v>386</v>
      </c>
      <c r="F92" s="322">
        <v>66.33</v>
      </c>
      <c r="G92" s="221"/>
      <c r="H92" s="221"/>
      <c r="I92" s="221"/>
    </row>
    <row r="93" ht="48" outlineLevel="2" spans="1:9">
      <c r="A93" s="217">
        <v>32</v>
      </c>
      <c r="B93" s="218" t="s">
        <v>584</v>
      </c>
      <c r="C93" s="219" t="s">
        <v>585</v>
      </c>
      <c r="D93" s="220" t="s">
        <v>565</v>
      </c>
      <c r="E93" s="217" t="s">
        <v>421</v>
      </c>
      <c r="F93" s="322">
        <v>36.21</v>
      </c>
      <c r="G93" s="221"/>
      <c r="H93" s="221"/>
      <c r="I93" s="221"/>
    </row>
    <row r="94" ht="48" outlineLevel="2" spans="1:9">
      <c r="A94" s="217">
        <v>33</v>
      </c>
      <c r="B94" s="218" t="s">
        <v>586</v>
      </c>
      <c r="C94" s="219" t="s">
        <v>587</v>
      </c>
      <c r="D94" s="220" t="s">
        <v>588</v>
      </c>
      <c r="E94" s="217" t="s">
        <v>386</v>
      </c>
      <c r="F94" s="322">
        <v>39.28</v>
      </c>
      <c r="G94" s="221"/>
      <c r="H94" s="221"/>
      <c r="I94" s="221"/>
    </row>
    <row r="95" ht="48" outlineLevel="2" spans="1:9">
      <c r="A95" s="217">
        <v>34</v>
      </c>
      <c r="B95" s="218" t="s">
        <v>589</v>
      </c>
      <c r="C95" s="219" t="s">
        <v>590</v>
      </c>
      <c r="D95" s="220" t="s">
        <v>591</v>
      </c>
      <c r="E95" s="217" t="s">
        <v>386</v>
      </c>
      <c r="F95" s="322">
        <v>35.17</v>
      </c>
      <c r="G95" s="221"/>
      <c r="H95" s="221"/>
      <c r="I95" s="221"/>
    </row>
    <row r="96" ht="48" outlineLevel="2" spans="1:9">
      <c r="A96" s="217">
        <v>35</v>
      </c>
      <c r="B96" s="218" t="s">
        <v>592</v>
      </c>
      <c r="C96" s="219" t="s">
        <v>593</v>
      </c>
      <c r="D96" s="220" t="s">
        <v>594</v>
      </c>
      <c r="E96" s="217" t="s">
        <v>386</v>
      </c>
      <c r="F96" s="322">
        <v>0.44</v>
      </c>
      <c r="G96" s="221"/>
      <c r="H96" s="221"/>
      <c r="I96" s="221"/>
    </row>
    <row r="97" ht="48" outlineLevel="2" spans="1:9">
      <c r="A97" s="217">
        <v>36</v>
      </c>
      <c r="B97" s="218" t="s">
        <v>595</v>
      </c>
      <c r="C97" s="219" t="s">
        <v>596</v>
      </c>
      <c r="D97" s="220" t="s">
        <v>565</v>
      </c>
      <c r="E97" s="217" t="s">
        <v>386</v>
      </c>
      <c r="F97" s="322">
        <v>63.16</v>
      </c>
      <c r="G97" s="221"/>
      <c r="H97" s="221"/>
      <c r="I97" s="221"/>
    </row>
    <row r="98" ht="48" outlineLevel="2" spans="1:9">
      <c r="A98" s="217">
        <v>37</v>
      </c>
      <c r="B98" s="218" t="s">
        <v>597</v>
      </c>
      <c r="C98" s="219" t="s">
        <v>598</v>
      </c>
      <c r="D98" s="220" t="s">
        <v>599</v>
      </c>
      <c r="E98" s="217" t="s">
        <v>386</v>
      </c>
      <c r="F98" s="322">
        <v>142.72</v>
      </c>
      <c r="G98" s="221"/>
      <c r="H98" s="221"/>
      <c r="I98" s="221"/>
    </row>
    <row r="99" ht="48" outlineLevel="2" spans="1:9">
      <c r="A99" s="217">
        <v>38</v>
      </c>
      <c r="B99" s="218" t="s">
        <v>600</v>
      </c>
      <c r="C99" s="219" t="s">
        <v>601</v>
      </c>
      <c r="D99" s="220" t="s">
        <v>599</v>
      </c>
      <c r="E99" s="217" t="s">
        <v>386</v>
      </c>
      <c r="F99" s="322">
        <v>78.66</v>
      </c>
      <c r="G99" s="221"/>
      <c r="H99" s="221"/>
      <c r="I99" s="221"/>
    </row>
    <row r="100" ht="48" outlineLevel="2" spans="1:9">
      <c r="A100" s="217">
        <v>39</v>
      </c>
      <c r="B100" s="218" t="s">
        <v>602</v>
      </c>
      <c r="C100" s="219" t="s">
        <v>603</v>
      </c>
      <c r="D100" s="220" t="s">
        <v>565</v>
      </c>
      <c r="E100" s="217" t="s">
        <v>386</v>
      </c>
      <c r="F100" s="322">
        <v>19.52</v>
      </c>
      <c r="G100" s="221"/>
      <c r="H100" s="221"/>
      <c r="I100" s="221"/>
    </row>
    <row r="101" ht="48" outlineLevel="2" spans="1:9">
      <c r="A101" s="217">
        <v>40</v>
      </c>
      <c r="B101" s="218" t="s">
        <v>604</v>
      </c>
      <c r="C101" s="219" t="s">
        <v>605</v>
      </c>
      <c r="D101" s="220" t="s">
        <v>591</v>
      </c>
      <c r="E101" s="217" t="s">
        <v>386</v>
      </c>
      <c r="F101" s="322">
        <v>8.16</v>
      </c>
      <c r="G101" s="221"/>
      <c r="H101" s="221"/>
      <c r="I101" s="221"/>
    </row>
    <row r="102" ht="48" outlineLevel="2" spans="1:9">
      <c r="A102" s="217">
        <v>41</v>
      </c>
      <c r="B102" s="218" t="s">
        <v>606</v>
      </c>
      <c r="C102" s="219" t="s">
        <v>607</v>
      </c>
      <c r="D102" s="220" t="s">
        <v>591</v>
      </c>
      <c r="E102" s="217" t="s">
        <v>386</v>
      </c>
      <c r="F102" s="322">
        <v>3.6</v>
      </c>
      <c r="G102" s="221"/>
      <c r="H102" s="221"/>
      <c r="I102" s="221"/>
    </row>
    <row r="103" ht="48" outlineLevel="2" spans="1:9">
      <c r="A103" s="217">
        <v>42</v>
      </c>
      <c r="B103" s="218" t="s">
        <v>608</v>
      </c>
      <c r="C103" s="219" t="s">
        <v>609</v>
      </c>
      <c r="D103" s="220" t="s">
        <v>610</v>
      </c>
      <c r="E103" s="217" t="s">
        <v>386</v>
      </c>
      <c r="F103" s="322">
        <v>90.49</v>
      </c>
      <c r="G103" s="221"/>
      <c r="H103" s="221"/>
      <c r="I103" s="221"/>
    </row>
    <row r="104" ht="48" outlineLevel="2" spans="1:9">
      <c r="A104" s="217">
        <v>43</v>
      </c>
      <c r="B104" s="218" t="s">
        <v>611</v>
      </c>
      <c r="C104" s="219" t="s">
        <v>612</v>
      </c>
      <c r="D104" s="220" t="s">
        <v>613</v>
      </c>
      <c r="E104" s="217" t="s">
        <v>386</v>
      </c>
      <c r="F104" s="322">
        <v>50.76</v>
      </c>
      <c r="G104" s="221"/>
      <c r="H104" s="221"/>
      <c r="I104" s="221"/>
    </row>
    <row r="105" ht="20" customHeight="1" outlineLevel="1" spans="1:9">
      <c r="A105" s="189"/>
      <c r="B105" s="189" t="s">
        <v>614</v>
      </c>
      <c r="C105" s="190" t="s">
        <v>615</v>
      </c>
      <c r="D105" s="189"/>
      <c r="E105" s="189"/>
      <c r="F105" s="194"/>
      <c r="G105" s="191"/>
      <c r="H105" s="192"/>
      <c r="I105" s="191"/>
    </row>
    <row r="106" ht="72" outlineLevel="2" spans="1:10">
      <c r="A106" s="217">
        <v>44</v>
      </c>
      <c r="B106" s="218" t="s">
        <v>405</v>
      </c>
      <c r="C106" s="219" t="s">
        <v>501</v>
      </c>
      <c r="D106" s="220" t="s">
        <v>616</v>
      </c>
      <c r="E106" s="217" t="s">
        <v>408</v>
      </c>
      <c r="F106" s="322">
        <v>11.24</v>
      </c>
      <c r="G106" s="221"/>
      <c r="H106" s="221"/>
      <c r="I106" s="221"/>
      <c r="J106" s="332"/>
    </row>
    <row r="107" ht="72" outlineLevel="2" spans="1:9">
      <c r="A107" s="217">
        <v>45</v>
      </c>
      <c r="B107" s="218" t="s">
        <v>409</v>
      </c>
      <c r="C107" s="219" t="s">
        <v>501</v>
      </c>
      <c r="D107" s="220" t="s">
        <v>617</v>
      </c>
      <c r="E107" s="217" t="s">
        <v>408</v>
      </c>
      <c r="F107" s="322">
        <v>101.8</v>
      </c>
      <c r="G107" s="221"/>
      <c r="H107" s="221"/>
      <c r="I107" s="221"/>
    </row>
    <row r="108" ht="72" outlineLevel="2" spans="1:9">
      <c r="A108" s="217">
        <v>46</v>
      </c>
      <c r="B108" s="218" t="s">
        <v>437</v>
      </c>
      <c r="C108" s="219" t="s">
        <v>501</v>
      </c>
      <c r="D108" s="220" t="s">
        <v>618</v>
      </c>
      <c r="E108" s="217" t="s">
        <v>408</v>
      </c>
      <c r="F108" s="322">
        <v>768.43</v>
      </c>
      <c r="G108" s="221"/>
      <c r="H108" s="221"/>
      <c r="I108" s="221"/>
    </row>
    <row r="109" ht="72" outlineLevel="2" spans="1:9">
      <c r="A109" s="217">
        <v>47</v>
      </c>
      <c r="B109" s="218" t="s">
        <v>619</v>
      </c>
      <c r="C109" s="219" t="s">
        <v>501</v>
      </c>
      <c r="D109" s="220" t="s">
        <v>620</v>
      </c>
      <c r="E109" s="217" t="s">
        <v>408</v>
      </c>
      <c r="F109" s="322">
        <v>11.03</v>
      </c>
      <c r="G109" s="221"/>
      <c r="H109" s="221"/>
      <c r="I109" s="221"/>
    </row>
    <row r="110" ht="72" outlineLevel="2" spans="1:9">
      <c r="A110" s="217">
        <v>48</v>
      </c>
      <c r="B110" s="218" t="s">
        <v>621</v>
      </c>
      <c r="C110" s="219" t="s">
        <v>501</v>
      </c>
      <c r="D110" s="220" t="s">
        <v>622</v>
      </c>
      <c r="E110" s="217" t="s">
        <v>408</v>
      </c>
      <c r="F110" s="322">
        <v>496.73</v>
      </c>
      <c r="G110" s="221"/>
      <c r="H110" s="221"/>
      <c r="I110" s="221"/>
    </row>
    <row r="111" ht="72" outlineLevel="2" spans="1:9">
      <c r="A111" s="217">
        <v>49</v>
      </c>
      <c r="B111" s="153" t="s">
        <v>623</v>
      </c>
      <c r="C111" s="153" t="s">
        <v>501</v>
      </c>
      <c r="D111" s="153" t="s">
        <v>624</v>
      </c>
      <c r="E111" s="154" t="s">
        <v>408</v>
      </c>
      <c r="F111" s="329">
        <v>19.72</v>
      </c>
      <c r="G111" s="156"/>
      <c r="H111" s="221"/>
      <c r="I111" s="268"/>
    </row>
    <row r="112" ht="72" outlineLevel="2" spans="1:9">
      <c r="A112" s="217">
        <v>50</v>
      </c>
      <c r="B112" s="218" t="s">
        <v>625</v>
      </c>
      <c r="C112" s="219" t="s">
        <v>410</v>
      </c>
      <c r="D112" s="220" t="s">
        <v>626</v>
      </c>
      <c r="E112" s="217" t="s">
        <v>408</v>
      </c>
      <c r="F112" s="322">
        <v>12.82</v>
      </c>
      <c r="G112" s="221"/>
      <c r="H112" s="221"/>
      <c r="I112" s="221"/>
    </row>
    <row r="113" ht="72" outlineLevel="2" spans="1:9">
      <c r="A113" s="217">
        <v>51</v>
      </c>
      <c r="B113" s="218" t="s">
        <v>627</v>
      </c>
      <c r="C113" s="219" t="s">
        <v>410</v>
      </c>
      <c r="D113" s="220" t="s">
        <v>628</v>
      </c>
      <c r="E113" s="217" t="s">
        <v>408</v>
      </c>
      <c r="F113" s="322">
        <v>111.76</v>
      </c>
      <c r="G113" s="221"/>
      <c r="H113" s="221"/>
      <c r="I113" s="221"/>
    </row>
    <row r="114" ht="72" outlineLevel="2" spans="1:9">
      <c r="A114" s="217">
        <v>52</v>
      </c>
      <c r="B114" s="218" t="s">
        <v>629</v>
      </c>
      <c r="C114" s="219" t="s">
        <v>410</v>
      </c>
      <c r="D114" s="220" t="s">
        <v>630</v>
      </c>
      <c r="E114" s="217" t="s">
        <v>408</v>
      </c>
      <c r="F114" s="322">
        <v>52.71</v>
      </c>
      <c r="G114" s="221"/>
      <c r="H114" s="221"/>
      <c r="I114" s="221"/>
    </row>
    <row r="115" ht="24" outlineLevel="2" spans="1:9">
      <c r="A115" s="217">
        <v>53</v>
      </c>
      <c r="B115" s="218" t="s">
        <v>631</v>
      </c>
      <c r="C115" s="219" t="s">
        <v>632</v>
      </c>
      <c r="D115" s="220" t="s">
        <v>633</v>
      </c>
      <c r="E115" s="217" t="s">
        <v>17</v>
      </c>
      <c r="F115" s="322">
        <v>5720</v>
      </c>
      <c r="G115" s="221"/>
      <c r="H115" s="221"/>
      <c r="I115" s="221"/>
    </row>
    <row r="116" ht="24" outlineLevel="2" spans="1:9">
      <c r="A116" s="217">
        <v>54</v>
      </c>
      <c r="B116" s="218" t="s">
        <v>634</v>
      </c>
      <c r="C116" s="219" t="s">
        <v>632</v>
      </c>
      <c r="D116" s="220" t="s">
        <v>635</v>
      </c>
      <c r="E116" s="217" t="s">
        <v>17</v>
      </c>
      <c r="F116" s="322">
        <v>3062</v>
      </c>
      <c r="G116" s="221"/>
      <c r="H116" s="221"/>
      <c r="I116" s="221"/>
    </row>
    <row r="117" ht="24" outlineLevel="2" spans="1:9">
      <c r="A117" s="217">
        <v>55</v>
      </c>
      <c r="B117" s="218" t="s">
        <v>636</v>
      </c>
      <c r="C117" s="219" t="s">
        <v>632</v>
      </c>
      <c r="D117" s="220" t="s">
        <v>637</v>
      </c>
      <c r="E117" s="217" t="s">
        <v>17</v>
      </c>
      <c r="F117" s="322">
        <v>268</v>
      </c>
      <c r="G117" s="221"/>
      <c r="H117" s="221"/>
      <c r="I117" s="221"/>
    </row>
    <row r="118" ht="24" outlineLevel="2" spans="1:9">
      <c r="A118" s="217">
        <v>56</v>
      </c>
      <c r="B118" s="218" t="s">
        <v>638</v>
      </c>
      <c r="C118" s="219" t="s">
        <v>639</v>
      </c>
      <c r="D118" s="220" t="s">
        <v>640</v>
      </c>
      <c r="E118" s="217" t="s">
        <v>17</v>
      </c>
      <c r="F118" s="322">
        <v>2316</v>
      </c>
      <c r="G118" s="221"/>
      <c r="H118" s="221"/>
      <c r="I118" s="221"/>
    </row>
    <row r="119" ht="24" outlineLevel="2" spans="1:9">
      <c r="A119" s="217">
        <v>57</v>
      </c>
      <c r="B119" s="218" t="s">
        <v>641</v>
      </c>
      <c r="C119" s="219" t="s">
        <v>639</v>
      </c>
      <c r="D119" s="220" t="s">
        <v>642</v>
      </c>
      <c r="E119" s="217" t="s">
        <v>17</v>
      </c>
      <c r="F119" s="322">
        <v>922</v>
      </c>
      <c r="G119" s="221"/>
      <c r="H119" s="221"/>
      <c r="I119" s="221"/>
    </row>
    <row r="120" ht="36" outlineLevel="2" spans="1:9">
      <c r="A120" s="217">
        <v>58</v>
      </c>
      <c r="B120" s="218" t="s">
        <v>643</v>
      </c>
      <c r="C120" s="219" t="s">
        <v>644</v>
      </c>
      <c r="D120" s="220" t="s">
        <v>645</v>
      </c>
      <c r="E120" s="217" t="s">
        <v>408</v>
      </c>
      <c r="F120" s="322">
        <v>0.25</v>
      </c>
      <c r="G120" s="221"/>
      <c r="H120" s="221"/>
      <c r="I120" s="221"/>
    </row>
    <row r="121" ht="30" customHeight="1" outlineLevel="1" spans="1:9">
      <c r="A121" s="189"/>
      <c r="B121" s="189" t="s">
        <v>646</v>
      </c>
      <c r="C121" s="190" t="s">
        <v>647</v>
      </c>
      <c r="D121" s="189"/>
      <c r="E121" s="189"/>
      <c r="F121" s="194"/>
      <c r="G121" s="191"/>
      <c r="H121" s="192"/>
      <c r="I121" s="191"/>
    </row>
    <row r="122" ht="60" outlineLevel="2" spans="1:9">
      <c r="A122" s="217">
        <v>59</v>
      </c>
      <c r="B122" s="153" t="s">
        <v>648</v>
      </c>
      <c r="C122" s="153" t="s">
        <v>649</v>
      </c>
      <c r="D122" s="153" t="s">
        <v>650</v>
      </c>
      <c r="E122" s="154" t="s">
        <v>417</v>
      </c>
      <c r="F122" s="329">
        <v>6426.06</v>
      </c>
      <c r="G122" s="156"/>
      <c r="H122" s="221"/>
      <c r="I122" s="268"/>
    </row>
    <row r="123" ht="108" outlineLevel="2" spans="1:9">
      <c r="A123" s="217">
        <v>60</v>
      </c>
      <c r="B123" s="153" t="s">
        <v>651</v>
      </c>
      <c r="C123" s="153" t="s">
        <v>652</v>
      </c>
      <c r="D123" s="153" t="s">
        <v>653</v>
      </c>
      <c r="E123" s="154" t="s">
        <v>417</v>
      </c>
      <c r="F123" s="329">
        <v>5972.33</v>
      </c>
      <c r="G123" s="156"/>
      <c r="H123" s="221"/>
      <c r="I123" s="268"/>
    </row>
    <row r="124" ht="48" outlineLevel="2" spans="1:9">
      <c r="A124" s="217">
        <v>61</v>
      </c>
      <c r="B124" s="153" t="s">
        <v>654</v>
      </c>
      <c r="C124" s="153" t="s">
        <v>655</v>
      </c>
      <c r="D124" s="153" t="s">
        <v>656</v>
      </c>
      <c r="E124" s="154" t="s">
        <v>417</v>
      </c>
      <c r="F124" s="329">
        <v>5972.33</v>
      </c>
      <c r="G124" s="156"/>
      <c r="H124" s="221"/>
      <c r="I124" s="268"/>
    </row>
    <row r="125" ht="24" outlineLevel="2" spans="1:9">
      <c r="A125" s="217">
        <v>62</v>
      </c>
      <c r="B125" s="153" t="s">
        <v>657</v>
      </c>
      <c r="C125" s="153" t="s">
        <v>658</v>
      </c>
      <c r="D125" s="153" t="s">
        <v>659</v>
      </c>
      <c r="E125" s="154" t="s">
        <v>421</v>
      </c>
      <c r="F125" s="329">
        <v>676.1</v>
      </c>
      <c r="G125" s="156"/>
      <c r="H125" s="221"/>
      <c r="I125" s="268"/>
    </row>
    <row r="126" ht="48" outlineLevel="2" spans="1:9">
      <c r="A126" s="217">
        <v>63</v>
      </c>
      <c r="B126" s="153" t="s">
        <v>660</v>
      </c>
      <c r="C126" s="153" t="s">
        <v>661</v>
      </c>
      <c r="D126" s="153" t="s">
        <v>662</v>
      </c>
      <c r="E126" s="154" t="s">
        <v>417</v>
      </c>
      <c r="F126" s="329">
        <v>11097.1</v>
      </c>
      <c r="G126" s="156"/>
      <c r="H126" s="221"/>
      <c r="I126" s="268"/>
    </row>
    <row r="127" ht="48" outlineLevel="2" spans="1:12">
      <c r="A127" s="217">
        <v>64</v>
      </c>
      <c r="B127" s="153" t="s">
        <v>663</v>
      </c>
      <c r="C127" s="153" t="s">
        <v>664</v>
      </c>
      <c r="D127" s="153" t="s">
        <v>665</v>
      </c>
      <c r="E127" s="154" t="s">
        <v>417</v>
      </c>
      <c r="F127" s="329">
        <v>1642.2</v>
      </c>
      <c r="G127" s="156"/>
      <c r="H127" s="221"/>
      <c r="I127" s="268"/>
      <c r="J127" s="333"/>
      <c r="K127" s="333"/>
      <c r="L127" s="251" t="str">
        <f>_xlfn.DISPIMG("ID_3E211F5EBC9A41E8B83550F390D6864A",1)</f>
        <v>=DISPIMG("ID_3E211F5EBC9A41E8B83550F390D6864A",1)</v>
      </c>
    </row>
    <row r="128" ht="24" outlineLevel="2" spans="1:9">
      <c r="A128" s="217">
        <v>65</v>
      </c>
      <c r="B128" s="153" t="s">
        <v>666</v>
      </c>
      <c r="C128" s="153" t="s">
        <v>667</v>
      </c>
      <c r="D128" s="153" t="s">
        <v>668</v>
      </c>
      <c r="E128" s="154" t="s">
        <v>421</v>
      </c>
      <c r="F128" s="329">
        <v>643.48</v>
      </c>
      <c r="G128" s="156"/>
      <c r="H128" s="221"/>
      <c r="I128" s="268"/>
    </row>
    <row r="129" ht="72" outlineLevel="2" spans="1:9">
      <c r="A129" s="217">
        <v>66</v>
      </c>
      <c r="B129" s="153" t="s">
        <v>669</v>
      </c>
      <c r="C129" s="153" t="s">
        <v>670</v>
      </c>
      <c r="D129" s="153" t="s">
        <v>671</v>
      </c>
      <c r="E129" s="154" t="s">
        <v>17</v>
      </c>
      <c r="F129" s="329">
        <v>237</v>
      </c>
      <c r="G129" s="156"/>
      <c r="H129" s="221"/>
      <c r="I129" s="268"/>
    </row>
    <row r="130" ht="72" outlineLevel="2" spans="1:9">
      <c r="A130" s="217">
        <v>67</v>
      </c>
      <c r="B130" s="153" t="s">
        <v>672</v>
      </c>
      <c r="C130" s="153" t="s">
        <v>673</v>
      </c>
      <c r="D130" s="153" t="s">
        <v>671</v>
      </c>
      <c r="E130" s="154" t="s">
        <v>17</v>
      </c>
      <c r="F130" s="329">
        <v>51</v>
      </c>
      <c r="G130" s="156"/>
      <c r="H130" s="221"/>
      <c r="I130" s="268"/>
    </row>
    <row r="131" ht="72" outlineLevel="2" spans="1:11">
      <c r="A131" s="217">
        <v>68</v>
      </c>
      <c r="B131" s="153" t="s">
        <v>674</v>
      </c>
      <c r="C131" s="153" t="s">
        <v>675</v>
      </c>
      <c r="D131" s="153" t="s">
        <v>676</v>
      </c>
      <c r="E131" s="154" t="s">
        <v>417</v>
      </c>
      <c r="F131" s="329">
        <v>2507.15</v>
      </c>
      <c r="G131" s="156"/>
      <c r="H131" s="221"/>
      <c r="I131" s="268"/>
      <c r="K131" s="333"/>
    </row>
    <row r="132" ht="36" outlineLevel="2" spans="1:9">
      <c r="A132" s="217">
        <v>69</v>
      </c>
      <c r="B132" s="153" t="s">
        <v>677</v>
      </c>
      <c r="C132" s="153" t="s">
        <v>678</v>
      </c>
      <c r="D132" s="153" t="s">
        <v>679</v>
      </c>
      <c r="E132" s="154" t="s">
        <v>417</v>
      </c>
      <c r="F132" s="329">
        <v>250.6</v>
      </c>
      <c r="G132" s="156"/>
      <c r="H132" s="221"/>
      <c r="I132" s="268"/>
    </row>
    <row r="133" ht="73.9" outlineLevel="2" spans="1:12">
      <c r="A133" s="217">
        <v>70</v>
      </c>
      <c r="B133" s="153" t="s">
        <v>680</v>
      </c>
      <c r="C133" s="153" t="s">
        <v>681</v>
      </c>
      <c r="D133" s="153" t="s">
        <v>682</v>
      </c>
      <c r="E133" s="154" t="s">
        <v>421</v>
      </c>
      <c r="F133" s="329">
        <v>1048.1</v>
      </c>
      <c r="G133" s="156"/>
      <c r="H133" s="221"/>
      <c r="I133" s="268"/>
      <c r="J133" s="333"/>
      <c r="K133" s="333"/>
      <c r="L133" s="251" t="str">
        <f>_xlfn.DISPIMG("ID_0FD65054B2544FF6A03FE339261D7639",1)</f>
        <v>=DISPIMG("ID_0FD65054B2544FF6A03FE339261D7639",1)</v>
      </c>
    </row>
    <row r="134" ht="84" outlineLevel="2" spans="1:9">
      <c r="A134" s="217">
        <v>71</v>
      </c>
      <c r="B134" s="153" t="s">
        <v>683</v>
      </c>
      <c r="C134" s="153" t="s">
        <v>684</v>
      </c>
      <c r="D134" s="153" t="s">
        <v>685</v>
      </c>
      <c r="E134" s="154" t="s">
        <v>417</v>
      </c>
      <c r="F134" s="329">
        <v>481.68</v>
      </c>
      <c r="G134" s="156"/>
      <c r="H134" s="221"/>
      <c r="I134" s="268"/>
    </row>
    <row r="135" ht="72" outlineLevel="2" spans="1:9">
      <c r="A135" s="217">
        <v>72</v>
      </c>
      <c r="B135" s="153" t="s">
        <v>686</v>
      </c>
      <c r="C135" s="153" t="s">
        <v>687</v>
      </c>
      <c r="D135" s="153" t="s">
        <v>688</v>
      </c>
      <c r="E135" s="154" t="s">
        <v>417</v>
      </c>
      <c r="F135" s="329">
        <v>848.84</v>
      </c>
      <c r="G135" s="156"/>
      <c r="H135" s="221"/>
      <c r="I135" s="268"/>
    </row>
    <row r="136" ht="48" outlineLevel="2" spans="1:9">
      <c r="A136" s="217">
        <v>73</v>
      </c>
      <c r="B136" s="153" t="s">
        <v>689</v>
      </c>
      <c r="C136" s="153" t="s">
        <v>690</v>
      </c>
      <c r="D136" s="153" t="s">
        <v>691</v>
      </c>
      <c r="E136" s="154" t="s">
        <v>417</v>
      </c>
      <c r="F136" s="329">
        <v>427.22</v>
      </c>
      <c r="G136" s="156"/>
      <c r="H136" s="221"/>
      <c r="I136" s="268"/>
    </row>
    <row r="137" ht="60" outlineLevel="2" spans="1:9">
      <c r="A137" s="217">
        <v>74</v>
      </c>
      <c r="B137" s="153" t="s">
        <v>692</v>
      </c>
      <c r="C137" s="153" t="s">
        <v>693</v>
      </c>
      <c r="D137" s="153" t="s">
        <v>694</v>
      </c>
      <c r="E137" s="154" t="s">
        <v>417</v>
      </c>
      <c r="F137" s="329">
        <v>42.45</v>
      </c>
      <c r="G137" s="156"/>
      <c r="H137" s="221"/>
      <c r="I137" s="268"/>
    </row>
    <row r="138" ht="60" outlineLevel="2" spans="1:9">
      <c r="A138" s="217">
        <v>75</v>
      </c>
      <c r="B138" s="153" t="s">
        <v>695</v>
      </c>
      <c r="C138" s="153" t="s">
        <v>696</v>
      </c>
      <c r="D138" s="153" t="s">
        <v>697</v>
      </c>
      <c r="E138" s="154" t="s">
        <v>417</v>
      </c>
      <c r="F138" s="329">
        <v>3.44</v>
      </c>
      <c r="G138" s="156"/>
      <c r="H138" s="221"/>
      <c r="I138" s="268"/>
    </row>
    <row r="139" ht="48" outlineLevel="2" spans="1:9">
      <c r="A139" s="217">
        <v>76</v>
      </c>
      <c r="B139" s="153" t="s">
        <v>698</v>
      </c>
      <c r="C139" s="153" t="s">
        <v>699</v>
      </c>
      <c r="D139" s="153" t="s">
        <v>700</v>
      </c>
      <c r="E139" s="154" t="s">
        <v>417</v>
      </c>
      <c r="F139" s="329">
        <v>50.02</v>
      </c>
      <c r="G139" s="156"/>
      <c r="H139" s="221"/>
      <c r="I139" s="268"/>
    </row>
    <row r="140" ht="20" customHeight="1" outlineLevel="1" spans="1:9">
      <c r="A140" s="189"/>
      <c r="B140" s="189" t="s">
        <v>701</v>
      </c>
      <c r="C140" s="190" t="s">
        <v>702</v>
      </c>
      <c r="D140" s="189"/>
      <c r="E140" s="189"/>
      <c r="F140" s="194"/>
      <c r="G140" s="191"/>
      <c r="H140" s="192"/>
      <c r="I140" s="191"/>
    </row>
    <row r="141" ht="48" outlineLevel="2" spans="1:9">
      <c r="A141" s="217">
        <v>77</v>
      </c>
      <c r="B141" s="218" t="s">
        <v>703</v>
      </c>
      <c r="C141" s="219" t="s">
        <v>704</v>
      </c>
      <c r="D141" s="220" t="s">
        <v>705</v>
      </c>
      <c r="E141" s="217" t="s">
        <v>417</v>
      </c>
      <c r="F141" s="322">
        <v>640.1</v>
      </c>
      <c r="G141" s="221"/>
      <c r="H141" s="221"/>
      <c r="I141" s="221"/>
    </row>
    <row r="142" ht="36" outlineLevel="2" spans="1:9">
      <c r="A142" s="217">
        <v>78</v>
      </c>
      <c r="B142" s="218" t="s">
        <v>706</v>
      </c>
      <c r="C142" s="219" t="s">
        <v>707</v>
      </c>
      <c r="D142" s="220" t="s">
        <v>708</v>
      </c>
      <c r="E142" s="217" t="s">
        <v>709</v>
      </c>
      <c r="F142" s="322">
        <v>8</v>
      </c>
      <c r="G142" s="221"/>
      <c r="H142" s="221"/>
      <c r="I142" s="221"/>
    </row>
    <row r="143" ht="24" outlineLevel="2" spans="1:9">
      <c r="A143" s="217">
        <v>79</v>
      </c>
      <c r="B143" s="218" t="s">
        <v>710</v>
      </c>
      <c r="C143" s="219" t="s">
        <v>711</v>
      </c>
      <c r="D143" s="220" t="s">
        <v>712</v>
      </c>
      <c r="E143" s="217" t="s">
        <v>408</v>
      </c>
      <c r="F143" s="322">
        <v>0.54</v>
      </c>
      <c r="G143" s="221"/>
      <c r="H143" s="221"/>
      <c r="I143" s="221"/>
    </row>
    <row r="144" ht="24" outlineLevel="2" spans="1:9">
      <c r="A144" s="217">
        <v>80</v>
      </c>
      <c r="B144" s="218" t="s">
        <v>713</v>
      </c>
      <c r="C144" s="219" t="s">
        <v>714</v>
      </c>
      <c r="D144" s="220" t="s">
        <v>715</v>
      </c>
      <c r="E144" s="217" t="s">
        <v>17</v>
      </c>
      <c r="F144" s="322">
        <v>170</v>
      </c>
      <c r="G144" s="221"/>
      <c r="H144" s="221"/>
      <c r="I144" s="221"/>
    </row>
    <row r="145" ht="24" outlineLevel="2" spans="1:9">
      <c r="A145" s="217">
        <v>81</v>
      </c>
      <c r="B145" s="218" t="s">
        <v>716</v>
      </c>
      <c r="C145" s="219" t="s">
        <v>717</v>
      </c>
      <c r="D145" s="220" t="s">
        <v>718</v>
      </c>
      <c r="E145" s="217" t="s">
        <v>17</v>
      </c>
      <c r="F145" s="322">
        <v>14</v>
      </c>
      <c r="G145" s="221"/>
      <c r="H145" s="221"/>
      <c r="I145" s="221"/>
    </row>
    <row r="146" ht="36" outlineLevel="2" spans="1:9">
      <c r="A146" s="217">
        <v>82</v>
      </c>
      <c r="B146" s="218" t="s">
        <v>719</v>
      </c>
      <c r="C146" s="219" t="s">
        <v>720</v>
      </c>
      <c r="D146" s="220" t="s">
        <v>721</v>
      </c>
      <c r="E146" s="217" t="s">
        <v>408</v>
      </c>
      <c r="F146" s="322">
        <v>0.32</v>
      </c>
      <c r="G146" s="221"/>
      <c r="H146" s="221"/>
      <c r="I146" s="221"/>
    </row>
    <row r="147" ht="36" outlineLevel="2" spans="1:9">
      <c r="A147" s="217">
        <v>83</v>
      </c>
      <c r="B147" s="218" t="s">
        <v>722</v>
      </c>
      <c r="C147" s="219" t="s">
        <v>723</v>
      </c>
      <c r="D147" s="220" t="s">
        <v>724</v>
      </c>
      <c r="E147" s="217" t="s">
        <v>408</v>
      </c>
      <c r="F147" s="322">
        <v>1</v>
      </c>
      <c r="G147" s="221"/>
      <c r="H147" s="221"/>
      <c r="I147" s="221"/>
    </row>
    <row r="148" ht="36" outlineLevel="2" spans="1:9">
      <c r="A148" s="217">
        <v>84</v>
      </c>
      <c r="B148" s="218" t="s">
        <v>725</v>
      </c>
      <c r="C148" s="219" t="s">
        <v>644</v>
      </c>
      <c r="D148" s="220" t="s">
        <v>726</v>
      </c>
      <c r="E148" s="217" t="s">
        <v>408</v>
      </c>
      <c r="F148" s="322">
        <v>0.11</v>
      </c>
      <c r="G148" s="221"/>
      <c r="H148" s="221"/>
      <c r="I148" s="221"/>
    </row>
    <row r="149" ht="24" outlineLevel="2" spans="1:9">
      <c r="A149" s="217">
        <v>85</v>
      </c>
      <c r="B149" s="218" t="s">
        <v>727</v>
      </c>
      <c r="C149" s="219" t="s">
        <v>728</v>
      </c>
      <c r="D149" s="220" t="s">
        <v>729</v>
      </c>
      <c r="E149" s="217" t="s">
        <v>417</v>
      </c>
      <c r="F149" s="322">
        <v>1.4</v>
      </c>
      <c r="G149" s="221"/>
      <c r="H149" s="221"/>
      <c r="I149" s="221"/>
    </row>
    <row r="150" ht="36" outlineLevel="2" spans="1:9">
      <c r="A150" s="217">
        <v>86</v>
      </c>
      <c r="B150" s="218" t="s">
        <v>730</v>
      </c>
      <c r="C150" s="219" t="s">
        <v>731</v>
      </c>
      <c r="D150" s="220" t="s">
        <v>732</v>
      </c>
      <c r="E150" s="217" t="s">
        <v>408</v>
      </c>
      <c r="F150" s="322">
        <v>7.27</v>
      </c>
      <c r="G150" s="221"/>
      <c r="H150" s="221"/>
      <c r="I150" s="221"/>
    </row>
    <row r="151" ht="36" outlineLevel="2" spans="1:9">
      <c r="A151" s="217">
        <v>87</v>
      </c>
      <c r="B151" s="218" t="s">
        <v>733</v>
      </c>
      <c r="C151" s="219" t="s">
        <v>734</v>
      </c>
      <c r="D151" s="220" t="s">
        <v>735</v>
      </c>
      <c r="E151" s="217" t="s">
        <v>408</v>
      </c>
      <c r="F151" s="322">
        <v>6.16</v>
      </c>
      <c r="G151" s="221"/>
      <c r="H151" s="221"/>
      <c r="I151" s="221"/>
    </row>
    <row r="152" ht="24" outlineLevel="2" spans="1:9">
      <c r="A152" s="217">
        <v>88</v>
      </c>
      <c r="B152" s="218" t="s">
        <v>736</v>
      </c>
      <c r="C152" s="219" t="s">
        <v>737</v>
      </c>
      <c r="D152" s="220" t="s">
        <v>738</v>
      </c>
      <c r="E152" s="217" t="s">
        <v>408</v>
      </c>
      <c r="F152" s="322">
        <v>2.4</v>
      </c>
      <c r="G152" s="221"/>
      <c r="H152" s="221"/>
      <c r="I152" s="221"/>
    </row>
    <row r="153" ht="20" customHeight="1" outlineLevel="1" spans="1:9">
      <c r="A153" s="189"/>
      <c r="B153" s="189" t="s">
        <v>739</v>
      </c>
      <c r="C153" s="190" t="s">
        <v>740</v>
      </c>
      <c r="D153" s="189"/>
      <c r="E153" s="189"/>
      <c r="F153" s="194"/>
      <c r="G153" s="191"/>
      <c r="H153" s="192"/>
      <c r="I153" s="191"/>
    </row>
    <row r="154" ht="48" outlineLevel="2" spans="1:9">
      <c r="A154" s="217">
        <v>89</v>
      </c>
      <c r="B154" s="218" t="s">
        <v>741</v>
      </c>
      <c r="C154" s="219" t="s">
        <v>742</v>
      </c>
      <c r="D154" s="220" t="s">
        <v>743</v>
      </c>
      <c r="E154" s="217" t="s">
        <v>417</v>
      </c>
      <c r="F154" s="322">
        <v>140.72</v>
      </c>
      <c r="G154" s="221"/>
      <c r="H154" s="221"/>
      <c r="I154" s="221"/>
    </row>
    <row r="155" ht="48" outlineLevel="2" spans="1:9">
      <c r="A155" s="217">
        <v>90</v>
      </c>
      <c r="B155" s="218" t="s">
        <v>744</v>
      </c>
      <c r="C155" s="219" t="s">
        <v>745</v>
      </c>
      <c r="D155" s="220" t="s">
        <v>746</v>
      </c>
      <c r="E155" s="217" t="s">
        <v>417</v>
      </c>
      <c r="F155" s="322">
        <v>13.32</v>
      </c>
      <c r="G155" s="221"/>
      <c r="H155" s="221"/>
      <c r="I155" s="221"/>
    </row>
    <row r="156" ht="48" outlineLevel="2" spans="1:9">
      <c r="A156" s="217">
        <v>91</v>
      </c>
      <c r="B156" s="218" t="s">
        <v>747</v>
      </c>
      <c r="C156" s="219" t="s">
        <v>748</v>
      </c>
      <c r="D156" s="220" t="s">
        <v>746</v>
      </c>
      <c r="E156" s="217" t="s">
        <v>417</v>
      </c>
      <c r="F156" s="322">
        <v>21.64</v>
      </c>
      <c r="G156" s="221"/>
      <c r="H156" s="221"/>
      <c r="I156" s="221"/>
    </row>
    <row r="157" ht="48" outlineLevel="2" spans="1:9">
      <c r="A157" s="217">
        <v>92</v>
      </c>
      <c r="B157" s="218" t="s">
        <v>749</v>
      </c>
      <c r="C157" s="219" t="s">
        <v>750</v>
      </c>
      <c r="D157" s="220" t="s">
        <v>746</v>
      </c>
      <c r="E157" s="217" t="s">
        <v>417</v>
      </c>
      <c r="F157" s="322">
        <v>145.85</v>
      </c>
      <c r="G157" s="221"/>
      <c r="H157" s="221"/>
      <c r="I157" s="221"/>
    </row>
    <row r="158" ht="48" outlineLevel="2" spans="1:9">
      <c r="A158" s="217">
        <v>93</v>
      </c>
      <c r="B158" s="218" t="s">
        <v>751</v>
      </c>
      <c r="C158" s="219" t="s">
        <v>752</v>
      </c>
      <c r="D158" s="220" t="s">
        <v>746</v>
      </c>
      <c r="E158" s="217" t="s">
        <v>417</v>
      </c>
      <c r="F158" s="322">
        <v>1.68</v>
      </c>
      <c r="G158" s="221"/>
      <c r="H158" s="221"/>
      <c r="I158" s="221"/>
    </row>
    <row r="159" ht="48" outlineLevel="2" spans="1:9">
      <c r="A159" s="217">
        <v>94</v>
      </c>
      <c r="B159" s="218" t="s">
        <v>753</v>
      </c>
      <c r="C159" s="219" t="s">
        <v>754</v>
      </c>
      <c r="D159" s="220" t="s">
        <v>746</v>
      </c>
      <c r="E159" s="217" t="s">
        <v>417</v>
      </c>
      <c r="F159" s="322">
        <v>33.42</v>
      </c>
      <c r="G159" s="221"/>
      <c r="H159" s="221"/>
      <c r="I159" s="221"/>
    </row>
    <row r="160" ht="20" customHeight="1" outlineLevel="1" spans="1:9">
      <c r="A160" s="189"/>
      <c r="B160" s="189" t="s">
        <v>755</v>
      </c>
      <c r="C160" s="190" t="s">
        <v>756</v>
      </c>
      <c r="D160" s="189"/>
      <c r="E160" s="189"/>
      <c r="F160" s="194"/>
      <c r="G160" s="191"/>
      <c r="H160" s="192"/>
      <c r="I160" s="191"/>
    </row>
    <row r="161" ht="48" outlineLevel="2" spans="1:10">
      <c r="A161" s="217">
        <v>95</v>
      </c>
      <c r="B161" s="218" t="s">
        <v>444</v>
      </c>
      <c r="C161" s="219" t="s">
        <v>757</v>
      </c>
      <c r="D161" s="220" t="s">
        <v>758</v>
      </c>
      <c r="E161" s="217" t="s">
        <v>421</v>
      </c>
      <c r="F161" s="322">
        <v>114.53</v>
      </c>
      <c r="G161" s="221"/>
      <c r="H161" s="221"/>
      <c r="I161" s="221"/>
      <c r="J161" s="333"/>
    </row>
    <row r="162" ht="48" outlineLevel="2" spans="1:9">
      <c r="A162" s="217">
        <v>96</v>
      </c>
      <c r="B162" s="218" t="s">
        <v>759</v>
      </c>
      <c r="C162" s="219" t="s">
        <v>760</v>
      </c>
      <c r="D162" s="220" t="s">
        <v>761</v>
      </c>
      <c r="E162" s="217" t="s">
        <v>421</v>
      </c>
      <c r="F162" s="322">
        <v>3.2</v>
      </c>
      <c r="G162" s="221"/>
      <c r="H162" s="221"/>
      <c r="I162" s="221"/>
    </row>
    <row r="163" ht="20" customHeight="1" outlineLevel="1" spans="1:9">
      <c r="A163" s="189"/>
      <c r="B163" s="189" t="s">
        <v>762</v>
      </c>
      <c r="C163" s="190" t="s">
        <v>763</v>
      </c>
      <c r="D163" s="189"/>
      <c r="E163" s="189"/>
      <c r="F163" s="194"/>
      <c r="G163" s="191"/>
      <c r="H163" s="192"/>
      <c r="I163" s="191"/>
    </row>
    <row r="164" ht="96" outlineLevel="2" spans="1:9">
      <c r="A164" s="217">
        <v>97</v>
      </c>
      <c r="B164" s="218" t="s">
        <v>764</v>
      </c>
      <c r="C164" s="219" t="s">
        <v>765</v>
      </c>
      <c r="D164" s="220" t="s">
        <v>766</v>
      </c>
      <c r="E164" s="217" t="s">
        <v>417</v>
      </c>
      <c r="F164" s="322">
        <v>8245.07</v>
      </c>
      <c r="G164" s="221"/>
      <c r="H164" s="221"/>
      <c r="I164" s="221"/>
    </row>
    <row r="165" ht="108" outlineLevel="2" spans="1:9">
      <c r="A165" s="217">
        <v>98</v>
      </c>
      <c r="B165" s="218" t="s">
        <v>767</v>
      </c>
      <c r="C165" s="219" t="s">
        <v>768</v>
      </c>
      <c r="D165" s="220" t="s">
        <v>769</v>
      </c>
      <c r="E165" s="217" t="s">
        <v>417</v>
      </c>
      <c r="F165" s="322">
        <v>330.95</v>
      </c>
      <c r="G165" s="221"/>
      <c r="H165" s="221"/>
      <c r="I165" s="221"/>
    </row>
    <row r="166" ht="96" outlineLevel="2" spans="1:9">
      <c r="A166" s="217">
        <v>99</v>
      </c>
      <c r="B166" s="218" t="s">
        <v>770</v>
      </c>
      <c r="C166" s="219" t="s">
        <v>771</v>
      </c>
      <c r="D166" s="220" t="s">
        <v>772</v>
      </c>
      <c r="E166" s="217" t="s">
        <v>417</v>
      </c>
      <c r="F166" s="322">
        <v>668.4</v>
      </c>
      <c r="G166" s="221"/>
      <c r="H166" s="221"/>
      <c r="I166" s="221"/>
    </row>
    <row r="167" ht="60" outlineLevel="2" spans="1:9">
      <c r="A167" s="217">
        <v>100</v>
      </c>
      <c r="B167" s="218" t="s">
        <v>773</v>
      </c>
      <c r="C167" s="219" t="s">
        <v>774</v>
      </c>
      <c r="D167" s="220" t="s">
        <v>775</v>
      </c>
      <c r="E167" s="217" t="s">
        <v>417</v>
      </c>
      <c r="F167" s="322">
        <v>432.49</v>
      </c>
      <c r="G167" s="221"/>
      <c r="H167" s="221"/>
      <c r="I167" s="221"/>
    </row>
    <row r="168" ht="72" outlineLevel="2" spans="1:10">
      <c r="A168" s="217">
        <v>101</v>
      </c>
      <c r="B168" s="218" t="s">
        <v>776</v>
      </c>
      <c r="C168" s="219" t="s">
        <v>777</v>
      </c>
      <c r="D168" s="220" t="s">
        <v>778</v>
      </c>
      <c r="E168" s="217" t="s">
        <v>417</v>
      </c>
      <c r="F168" s="322">
        <v>251.31</v>
      </c>
      <c r="G168" s="221"/>
      <c r="H168" s="221"/>
      <c r="I168" s="221"/>
      <c r="J168" s="333"/>
    </row>
    <row r="169" ht="72" outlineLevel="2" spans="1:12">
      <c r="A169" s="217">
        <v>102</v>
      </c>
      <c r="B169" s="218" t="s">
        <v>779</v>
      </c>
      <c r="C169" s="219" t="s">
        <v>780</v>
      </c>
      <c r="D169" s="220" t="s">
        <v>781</v>
      </c>
      <c r="E169" s="217" t="s">
        <v>417</v>
      </c>
      <c r="F169" s="322">
        <v>30.17</v>
      </c>
      <c r="G169" s="221"/>
      <c r="H169" s="221"/>
      <c r="I169" s="221"/>
      <c r="L169" s="251" t="str">
        <f>_xlfn.DISPIMG("ID_9285285643EF4299A3E8A4FAD622FD00",1)</f>
        <v>=DISPIMG("ID_9285285643EF4299A3E8A4FAD622FD00",1)</v>
      </c>
    </row>
    <row r="170" ht="96" outlineLevel="2" spans="1:9">
      <c r="A170" s="217">
        <v>103</v>
      </c>
      <c r="B170" s="218" t="s">
        <v>782</v>
      </c>
      <c r="C170" s="219" t="s">
        <v>783</v>
      </c>
      <c r="D170" s="220" t="s">
        <v>784</v>
      </c>
      <c r="E170" s="217" t="s">
        <v>417</v>
      </c>
      <c r="F170" s="322">
        <v>227.85</v>
      </c>
      <c r="G170" s="221"/>
      <c r="H170" s="221"/>
      <c r="I170" s="221"/>
    </row>
    <row r="171" ht="96" outlineLevel="2" spans="1:12">
      <c r="A171" s="217">
        <v>104</v>
      </c>
      <c r="B171" s="218" t="s">
        <v>785</v>
      </c>
      <c r="C171" s="219" t="s">
        <v>786</v>
      </c>
      <c r="D171" s="220" t="s">
        <v>787</v>
      </c>
      <c r="E171" s="217" t="s">
        <v>417</v>
      </c>
      <c r="F171" s="322">
        <v>42.07</v>
      </c>
      <c r="G171" s="221"/>
      <c r="H171" s="221"/>
      <c r="I171" s="221"/>
      <c r="L171" s="251" t="str">
        <f>_xlfn.DISPIMG("ID_90656348FF484CEE9BA480734342FDBA",1)</f>
        <v>=DISPIMG("ID_90656348FF484CEE9BA480734342FDBA",1)</v>
      </c>
    </row>
    <row r="172" ht="48" outlineLevel="2" spans="1:9">
      <c r="A172" s="217">
        <v>105</v>
      </c>
      <c r="B172" s="218" t="s">
        <v>788</v>
      </c>
      <c r="C172" s="219" t="s">
        <v>789</v>
      </c>
      <c r="D172" s="220" t="s">
        <v>790</v>
      </c>
      <c r="E172" s="217" t="s">
        <v>417</v>
      </c>
      <c r="F172" s="322">
        <v>3.44</v>
      </c>
      <c r="G172" s="221"/>
      <c r="H172" s="221"/>
      <c r="I172" s="221"/>
    </row>
    <row r="173" ht="30" customHeight="1" outlineLevel="1" spans="1:9">
      <c r="A173" s="189"/>
      <c r="B173" s="189" t="s">
        <v>791</v>
      </c>
      <c r="C173" s="190" t="s">
        <v>792</v>
      </c>
      <c r="D173" s="189"/>
      <c r="E173" s="189"/>
      <c r="F173" s="194"/>
      <c r="G173" s="191"/>
      <c r="H173" s="192"/>
      <c r="I173" s="191"/>
    </row>
    <row r="174" ht="48" outlineLevel="2" spans="1:9">
      <c r="A174" s="217">
        <v>106</v>
      </c>
      <c r="B174" s="218" t="s">
        <v>793</v>
      </c>
      <c r="C174" s="219" t="s">
        <v>794</v>
      </c>
      <c r="D174" s="220" t="s">
        <v>795</v>
      </c>
      <c r="E174" s="217" t="s">
        <v>417</v>
      </c>
      <c r="F174" s="322">
        <v>1795.32</v>
      </c>
      <c r="G174" s="221"/>
      <c r="H174" s="221"/>
      <c r="I174" s="221"/>
    </row>
    <row r="175" ht="132" outlineLevel="2" spans="1:9">
      <c r="A175" s="217">
        <v>107</v>
      </c>
      <c r="B175" s="218" t="s">
        <v>796</v>
      </c>
      <c r="C175" s="219" t="s">
        <v>797</v>
      </c>
      <c r="D175" s="220" t="s">
        <v>798</v>
      </c>
      <c r="E175" s="217" t="s">
        <v>417</v>
      </c>
      <c r="F175" s="322">
        <v>999.19</v>
      </c>
      <c r="G175" s="221"/>
      <c r="H175" s="221"/>
      <c r="I175" s="221"/>
    </row>
    <row r="176" ht="108" outlineLevel="2" spans="1:9">
      <c r="A176" s="217">
        <v>108</v>
      </c>
      <c r="B176" s="218" t="s">
        <v>799</v>
      </c>
      <c r="C176" s="219" t="s">
        <v>800</v>
      </c>
      <c r="D176" s="220" t="s">
        <v>801</v>
      </c>
      <c r="E176" s="217" t="s">
        <v>417</v>
      </c>
      <c r="F176" s="322">
        <v>8353.26</v>
      </c>
      <c r="G176" s="221"/>
      <c r="H176" s="221"/>
      <c r="I176" s="221"/>
    </row>
    <row r="177" ht="120" outlineLevel="2" spans="1:9">
      <c r="A177" s="217">
        <v>109</v>
      </c>
      <c r="B177" s="218" t="s">
        <v>802</v>
      </c>
      <c r="C177" s="219" t="s">
        <v>803</v>
      </c>
      <c r="D177" s="220" t="s">
        <v>804</v>
      </c>
      <c r="E177" s="217" t="s">
        <v>417</v>
      </c>
      <c r="F177" s="322">
        <v>1888.46</v>
      </c>
      <c r="G177" s="221"/>
      <c r="H177" s="221"/>
      <c r="I177" s="221"/>
    </row>
    <row r="178" ht="120" outlineLevel="2" spans="1:10">
      <c r="A178" s="217">
        <v>110</v>
      </c>
      <c r="B178" s="218" t="s">
        <v>805</v>
      </c>
      <c r="C178" s="219" t="s">
        <v>806</v>
      </c>
      <c r="D178" s="220" t="s">
        <v>807</v>
      </c>
      <c r="E178" s="217" t="s">
        <v>417</v>
      </c>
      <c r="F178" s="322">
        <v>735.72</v>
      </c>
      <c r="G178" s="221"/>
      <c r="H178" s="221"/>
      <c r="I178" s="221"/>
      <c r="J178" s="333"/>
    </row>
    <row r="179" ht="72" outlineLevel="2" spans="1:9">
      <c r="A179" s="217">
        <v>111</v>
      </c>
      <c r="B179" s="218" t="s">
        <v>808</v>
      </c>
      <c r="C179" s="219" t="s">
        <v>809</v>
      </c>
      <c r="D179" s="220" t="s">
        <v>810</v>
      </c>
      <c r="E179" s="217" t="s">
        <v>417</v>
      </c>
      <c r="F179" s="322">
        <v>221.51</v>
      </c>
      <c r="G179" s="221"/>
      <c r="H179" s="221"/>
      <c r="I179" s="221"/>
    </row>
    <row r="180" ht="48" outlineLevel="2" spans="1:9">
      <c r="A180" s="217">
        <v>112</v>
      </c>
      <c r="B180" s="218" t="s">
        <v>811</v>
      </c>
      <c r="C180" s="219" t="s">
        <v>812</v>
      </c>
      <c r="D180" s="220" t="s">
        <v>813</v>
      </c>
      <c r="E180" s="217" t="s">
        <v>417</v>
      </c>
      <c r="F180" s="322">
        <v>627.88</v>
      </c>
      <c r="G180" s="221"/>
      <c r="H180" s="221"/>
      <c r="I180" s="221"/>
    </row>
    <row r="181" ht="72" outlineLevel="2" spans="1:9">
      <c r="A181" s="217">
        <v>113</v>
      </c>
      <c r="B181" s="218" t="s">
        <v>814</v>
      </c>
      <c r="C181" s="219" t="s">
        <v>815</v>
      </c>
      <c r="D181" s="220" t="s">
        <v>816</v>
      </c>
      <c r="E181" s="217" t="s">
        <v>417</v>
      </c>
      <c r="F181" s="322">
        <v>1109.12</v>
      </c>
      <c r="G181" s="221"/>
      <c r="H181" s="221"/>
      <c r="I181" s="221"/>
    </row>
    <row r="182" ht="20" customHeight="1" outlineLevel="1" spans="1:9">
      <c r="A182" s="189"/>
      <c r="B182" s="189" t="s">
        <v>817</v>
      </c>
      <c r="C182" s="190" t="s">
        <v>818</v>
      </c>
      <c r="D182" s="189"/>
      <c r="E182" s="189"/>
      <c r="F182" s="194"/>
      <c r="G182" s="191"/>
      <c r="H182" s="192"/>
      <c r="I182" s="191"/>
    </row>
    <row r="183" ht="60" outlineLevel="2" spans="1:9">
      <c r="A183" s="217">
        <v>114</v>
      </c>
      <c r="B183" s="218" t="s">
        <v>819</v>
      </c>
      <c r="C183" s="219" t="s">
        <v>820</v>
      </c>
      <c r="D183" s="220" t="s">
        <v>821</v>
      </c>
      <c r="E183" s="217" t="s">
        <v>417</v>
      </c>
      <c r="F183" s="322">
        <v>710.15</v>
      </c>
      <c r="G183" s="221"/>
      <c r="H183" s="221"/>
      <c r="I183" s="221"/>
    </row>
    <row r="184" ht="72" outlineLevel="2" spans="1:9">
      <c r="A184" s="217">
        <v>115</v>
      </c>
      <c r="B184" s="218" t="s">
        <v>822</v>
      </c>
      <c r="C184" s="219" t="s">
        <v>823</v>
      </c>
      <c r="D184" s="220" t="s">
        <v>824</v>
      </c>
      <c r="E184" s="217" t="s">
        <v>417</v>
      </c>
      <c r="F184" s="322">
        <v>12241.85</v>
      </c>
      <c r="G184" s="221"/>
      <c r="H184" s="221"/>
      <c r="I184" s="221"/>
    </row>
    <row r="185" ht="96" outlineLevel="2" spans="1:9">
      <c r="A185" s="217">
        <v>116</v>
      </c>
      <c r="B185" s="218" t="s">
        <v>825</v>
      </c>
      <c r="C185" s="219" t="s">
        <v>826</v>
      </c>
      <c r="D185" s="220" t="s">
        <v>827</v>
      </c>
      <c r="E185" s="217" t="s">
        <v>417</v>
      </c>
      <c r="F185" s="322">
        <v>24.91</v>
      </c>
      <c r="G185" s="221"/>
      <c r="H185" s="221"/>
      <c r="I185" s="221"/>
    </row>
    <row r="186" s="250" customFormat="1" ht="72" outlineLevel="2" spans="1:9">
      <c r="A186" s="217">
        <v>117</v>
      </c>
      <c r="B186" s="218" t="s">
        <v>828</v>
      </c>
      <c r="C186" s="219" t="s">
        <v>829</v>
      </c>
      <c r="D186" s="220" t="s">
        <v>830</v>
      </c>
      <c r="E186" s="217" t="s">
        <v>417</v>
      </c>
      <c r="F186" s="322">
        <v>214.3</v>
      </c>
      <c r="G186" s="221"/>
      <c r="H186" s="221"/>
      <c r="I186" s="221"/>
    </row>
    <row r="187" ht="20" customHeight="1" outlineLevel="1" spans="1:9">
      <c r="A187" s="189"/>
      <c r="B187" s="189" t="s">
        <v>831</v>
      </c>
      <c r="C187" s="190" t="s">
        <v>458</v>
      </c>
      <c r="D187" s="189"/>
      <c r="E187" s="189"/>
      <c r="F187" s="194"/>
      <c r="G187" s="191"/>
      <c r="H187" s="192"/>
      <c r="I187" s="191"/>
    </row>
    <row r="188" ht="60" outlineLevel="2" spans="1:9">
      <c r="A188" s="217">
        <v>118</v>
      </c>
      <c r="B188" s="218" t="s">
        <v>832</v>
      </c>
      <c r="C188" s="219" t="s">
        <v>833</v>
      </c>
      <c r="D188" s="220" t="s">
        <v>834</v>
      </c>
      <c r="E188" s="217" t="s">
        <v>417</v>
      </c>
      <c r="F188" s="322">
        <v>2054.35</v>
      </c>
      <c r="G188" s="221"/>
      <c r="H188" s="221"/>
      <c r="I188" s="221"/>
    </row>
    <row r="189" ht="48" outlineLevel="2" spans="1:9">
      <c r="A189" s="217">
        <v>119</v>
      </c>
      <c r="B189" s="218" t="s">
        <v>835</v>
      </c>
      <c r="C189" s="219" t="s">
        <v>836</v>
      </c>
      <c r="D189" s="220" t="s">
        <v>837</v>
      </c>
      <c r="E189" s="217" t="s">
        <v>417</v>
      </c>
      <c r="F189" s="322">
        <v>5476.39</v>
      </c>
      <c r="G189" s="221"/>
      <c r="H189" s="221"/>
      <c r="I189" s="221"/>
    </row>
    <row r="190" ht="48" outlineLevel="2" spans="1:9">
      <c r="A190" s="217">
        <v>120</v>
      </c>
      <c r="B190" s="218" t="s">
        <v>838</v>
      </c>
      <c r="C190" s="219" t="s">
        <v>839</v>
      </c>
      <c r="D190" s="220" t="s">
        <v>837</v>
      </c>
      <c r="E190" s="217" t="s">
        <v>417</v>
      </c>
      <c r="F190" s="322">
        <v>10668.13</v>
      </c>
      <c r="G190" s="221"/>
      <c r="H190" s="221"/>
      <c r="I190" s="221"/>
    </row>
    <row r="191" ht="36" outlineLevel="2" spans="1:9">
      <c r="A191" s="217">
        <v>121</v>
      </c>
      <c r="B191" s="218" t="s">
        <v>459</v>
      </c>
      <c r="C191" s="219" t="s">
        <v>840</v>
      </c>
      <c r="D191" s="220" t="s">
        <v>841</v>
      </c>
      <c r="E191" s="217" t="s">
        <v>417</v>
      </c>
      <c r="F191" s="322">
        <v>487.07</v>
      </c>
      <c r="G191" s="221"/>
      <c r="H191" s="221"/>
      <c r="I191" s="221"/>
    </row>
    <row r="192" ht="36" outlineLevel="2" spans="1:9">
      <c r="A192" s="217">
        <v>122</v>
      </c>
      <c r="B192" s="218" t="s">
        <v>842</v>
      </c>
      <c r="C192" s="219" t="s">
        <v>843</v>
      </c>
      <c r="D192" s="220" t="s">
        <v>844</v>
      </c>
      <c r="E192" s="217" t="s">
        <v>417</v>
      </c>
      <c r="F192" s="322">
        <v>358.11</v>
      </c>
      <c r="G192" s="221"/>
      <c r="H192" s="221"/>
      <c r="I192" s="221"/>
    </row>
    <row r="193" ht="36" outlineLevel="2" spans="1:9">
      <c r="A193" s="217">
        <v>123</v>
      </c>
      <c r="B193" s="218" t="s">
        <v>845</v>
      </c>
      <c r="C193" s="219" t="s">
        <v>846</v>
      </c>
      <c r="D193" s="220" t="s">
        <v>847</v>
      </c>
      <c r="E193" s="217" t="s">
        <v>417</v>
      </c>
      <c r="F193" s="322">
        <v>6.39</v>
      </c>
      <c r="G193" s="221"/>
      <c r="H193" s="221"/>
      <c r="I193" s="221"/>
    </row>
    <row r="194" ht="36" outlineLevel="2" spans="1:9">
      <c r="A194" s="217">
        <v>124</v>
      </c>
      <c r="B194" s="218" t="s">
        <v>848</v>
      </c>
      <c r="C194" s="219" t="s">
        <v>849</v>
      </c>
      <c r="D194" s="220" t="s">
        <v>850</v>
      </c>
      <c r="E194" s="217" t="s">
        <v>417</v>
      </c>
      <c r="F194" s="322">
        <v>49.6</v>
      </c>
      <c r="G194" s="221"/>
      <c r="H194" s="221"/>
      <c r="I194" s="221"/>
    </row>
    <row r="195" ht="36" outlineLevel="2" spans="1:9">
      <c r="A195" s="217">
        <v>125</v>
      </c>
      <c r="B195" s="153" t="s">
        <v>851</v>
      </c>
      <c r="C195" s="153" t="s">
        <v>852</v>
      </c>
      <c r="D195" s="153" t="s">
        <v>850</v>
      </c>
      <c r="E195" s="154" t="s">
        <v>417</v>
      </c>
      <c r="F195" s="329">
        <v>15.73</v>
      </c>
      <c r="G195" s="156"/>
      <c r="H195" s="221"/>
      <c r="I195" s="268"/>
    </row>
    <row r="196" ht="36" outlineLevel="2" spans="1:9">
      <c r="A196" s="217">
        <v>126</v>
      </c>
      <c r="B196" s="153" t="s">
        <v>853</v>
      </c>
      <c r="C196" s="153" t="s">
        <v>854</v>
      </c>
      <c r="D196" s="153" t="s">
        <v>855</v>
      </c>
      <c r="E196" s="154" t="s">
        <v>417</v>
      </c>
      <c r="F196" s="329">
        <v>10.16</v>
      </c>
      <c r="G196" s="156"/>
      <c r="H196" s="221"/>
      <c r="I196" s="268"/>
    </row>
    <row r="197" ht="36" outlineLevel="2" spans="1:9">
      <c r="A197" s="217">
        <v>127</v>
      </c>
      <c r="B197" s="153" t="s">
        <v>856</v>
      </c>
      <c r="C197" s="153" t="s">
        <v>857</v>
      </c>
      <c r="D197" s="153" t="s">
        <v>855</v>
      </c>
      <c r="E197" s="154" t="s">
        <v>417</v>
      </c>
      <c r="F197" s="329">
        <v>275.75</v>
      </c>
      <c r="G197" s="156"/>
      <c r="H197" s="221"/>
      <c r="I197" s="268"/>
    </row>
    <row r="198" ht="36" outlineLevel="2" spans="1:9">
      <c r="A198" s="217">
        <v>128</v>
      </c>
      <c r="B198" s="153" t="s">
        <v>858</v>
      </c>
      <c r="C198" s="153" t="s">
        <v>859</v>
      </c>
      <c r="D198" s="153" t="s">
        <v>860</v>
      </c>
      <c r="E198" s="154" t="s">
        <v>417</v>
      </c>
      <c r="F198" s="329">
        <v>1958.85</v>
      </c>
      <c r="G198" s="156"/>
      <c r="H198" s="221"/>
      <c r="I198" s="268"/>
    </row>
    <row r="199" ht="36" outlineLevel="2" spans="1:9">
      <c r="A199" s="217">
        <v>129</v>
      </c>
      <c r="B199" s="218" t="s">
        <v>861</v>
      </c>
      <c r="C199" s="219" t="s">
        <v>862</v>
      </c>
      <c r="D199" s="220" t="s">
        <v>863</v>
      </c>
      <c r="E199" s="217" t="s">
        <v>417</v>
      </c>
      <c r="F199" s="322">
        <v>50.51</v>
      </c>
      <c r="G199" s="221"/>
      <c r="H199" s="221"/>
      <c r="I199" s="221"/>
    </row>
    <row r="200" ht="36" outlineLevel="2" spans="1:9">
      <c r="A200" s="217">
        <v>130</v>
      </c>
      <c r="B200" s="218" t="s">
        <v>864</v>
      </c>
      <c r="C200" s="219" t="s">
        <v>865</v>
      </c>
      <c r="D200" s="220" t="s">
        <v>866</v>
      </c>
      <c r="E200" s="217" t="s">
        <v>417</v>
      </c>
      <c r="F200" s="322">
        <v>146.5</v>
      </c>
      <c r="G200" s="221"/>
      <c r="H200" s="221"/>
      <c r="I200" s="221"/>
    </row>
    <row r="201" ht="48" outlineLevel="2" spans="1:9">
      <c r="A201" s="217">
        <v>131</v>
      </c>
      <c r="B201" s="218" t="s">
        <v>867</v>
      </c>
      <c r="C201" s="219" t="s">
        <v>865</v>
      </c>
      <c r="D201" s="220" t="s">
        <v>868</v>
      </c>
      <c r="E201" s="217" t="s">
        <v>417</v>
      </c>
      <c r="F201" s="322">
        <v>184.8</v>
      </c>
      <c r="G201" s="221"/>
      <c r="H201" s="221"/>
      <c r="I201" s="221"/>
    </row>
    <row r="202" ht="36" outlineLevel="2" spans="1:9">
      <c r="A202" s="217">
        <v>132</v>
      </c>
      <c r="B202" s="218" t="s">
        <v>869</v>
      </c>
      <c r="C202" s="219" t="s">
        <v>865</v>
      </c>
      <c r="D202" s="220" t="s">
        <v>870</v>
      </c>
      <c r="E202" s="217" t="s">
        <v>417</v>
      </c>
      <c r="F202" s="322">
        <v>99.79</v>
      </c>
      <c r="G202" s="221"/>
      <c r="H202" s="221"/>
      <c r="I202" s="221"/>
    </row>
    <row r="203" ht="36" outlineLevel="2" spans="1:9">
      <c r="A203" s="217">
        <v>133</v>
      </c>
      <c r="B203" s="218" t="s">
        <v>871</v>
      </c>
      <c r="C203" s="219" t="s">
        <v>865</v>
      </c>
      <c r="D203" s="220" t="s">
        <v>872</v>
      </c>
      <c r="E203" s="217" t="s">
        <v>417</v>
      </c>
      <c r="F203" s="322">
        <v>26.25</v>
      </c>
      <c r="G203" s="221"/>
      <c r="H203" s="221"/>
      <c r="I203" s="221"/>
    </row>
    <row r="204" ht="36" outlineLevel="2" spans="1:9">
      <c r="A204" s="217">
        <v>134</v>
      </c>
      <c r="B204" s="218" t="s">
        <v>873</v>
      </c>
      <c r="C204" s="219" t="s">
        <v>874</v>
      </c>
      <c r="D204" s="220" t="s">
        <v>875</v>
      </c>
      <c r="E204" s="217" t="s">
        <v>417</v>
      </c>
      <c r="F204" s="322">
        <v>487.04</v>
      </c>
      <c r="G204" s="221"/>
      <c r="H204" s="221"/>
      <c r="I204" s="221"/>
    </row>
    <row r="205" ht="36" outlineLevel="2" spans="1:9">
      <c r="A205" s="217">
        <v>135</v>
      </c>
      <c r="B205" s="218" t="s">
        <v>876</v>
      </c>
      <c r="C205" s="219" t="s">
        <v>874</v>
      </c>
      <c r="D205" s="220" t="s">
        <v>877</v>
      </c>
      <c r="E205" s="217" t="s">
        <v>417</v>
      </c>
      <c r="F205" s="322">
        <v>26.98</v>
      </c>
      <c r="G205" s="221"/>
      <c r="H205" s="221"/>
      <c r="I205" s="221"/>
    </row>
    <row r="206" ht="36" outlineLevel="2" spans="1:9">
      <c r="A206" s="217">
        <v>136</v>
      </c>
      <c r="B206" s="218" t="s">
        <v>878</v>
      </c>
      <c r="C206" s="219" t="s">
        <v>879</v>
      </c>
      <c r="D206" s="220" t="s">
        <v>880</v>
      </c>
      <c r="E206" s="217" t="s">
        <v>417</v>
      </c>
      <c r="F206" s="322">
        <v>730.38</v>
      </c>
      <c r="G206" s="221"/>
      <c r="H206" s="221"/>
      <c r="I206" s="221"/>
    </row>
    <row r="207" ht="36" outlineLevel="2" spans="1:9">
      <c r="A207" s="217">
        <v>137</v>
      </c>
      <c r="B207" s="218" t="s">
        <v>881</v>
      </c>
      <c r="C207" s="219" t="s">
        <v>879</v>
      </c>
      <c r="D207" s="220" t="s">
        <v>882</v>
      </c>
      <c r="E207" s="217" t="s">
        <v>417</v>
      </c>
      <c r="F207" s="322">
        <v>7584.73</v>
      </c>
      <c r="G207" s="221"/>
      <c r="H207" s="221"/>
      <c r="I207" s="221"/>
    </row>
    <row r="208" ht="36" outlineLevel="2" spans="1:9">
      <c r="A208" s="217">
        <v>138</v>
      </c>
      <c r="B208" s="218" t="s">
        <v>883</v>
      </c>
      <c r="C208" s="219" t="s">
        <v>879</v>
      </c>
      <c r="D208" s="220" t="s">
        <v>884</v>
      </c>
      <c r="E208" s="217" t="s">
        <v>417</v>
      </c>
      <c r="F208" s="322">
        <v>150.15</v>
      </c>
      <c r="G208" s="221"/>
      <c r="H208" s="221"/>
      <c r="I208" s="221"/>
    </row>
    <row r="209" ht="48" outlineLevel="2" spans="1:9">
      <c r="A209" s="217">
        <v>139</v>
      </c>
      <c r="B209" s="218" t="s">
        <v>885</v>
      </c>
      <c r="C209" s="219" t="s">
        <v>886</v>
      </c>
      <c r="D209" s="220" t="s">
        <v>887</v>
      </c>
      <c r="E209" s="217" t="s">
        <v>417</v>
      </c>
      <c r="F209" s="322">
        <v>3305.46</v>
      </c>
      <c r="G209" s="221"/>
      <c r="H209" s="221"/>
      <c r="I209" s="221"/>
    </row>
    <row r="210" ht="48" outlineLevel="2" spans="1:9">
      <c r="A210" s="217">
        <v>140</v>
      </c>
      <c r="B210" s="218" t="s">
        <v>888</v>
      </c>
      <c r="C210" s="219" t="s">
        <v>886</v>
      </c>
      <c r="D210" s="220" t="s">
        <v>889</v>
      </c>
      <c r="E210" s="217" t="s">
        <v>417</v>
      </c>
      <c r="F210" s="322">
        <v>737.85</v>
      </c>
      <c r="G210" s="221"/>
      <c r="H210" s="221"/>
      <c r="I210" s="221"/>
    </row>
    <row r="211" ht="36" outlineLevel="2" spans="1:9">
      <c r="A211" s="217">
        <v>141</v>
      </c>
      <c r="B211" s="218" t="s">
        <v>890</v>
      </c>
      <c r="C211" s="219" t="s">
        <v>891</v>
      </c>
      <c r="D211" s="220" t="s">
        <v>892</v>
      </c>
      <c r="E211" s="217" t="s">
        <v>417</v>
      </c>
      <c r="F211" s="322">
        <v>155.5</v>
      </c>
      <c r="G211" s="221"/>
      <c r="H211" s="221"/>
      <c r="I211" s="221"/>
    </row>
    <row r="212" ht="36" outlineLevel="2" spans="1:9">
      <c r="A212" s="217">
        <v>142</v>
      </c>
      <c r="B212" s="218" t="s">
        <v>893</v>
      </c>
      <c r="C212" s="219" t="s">
        <v>891</v>
      </c>
      <c r="D212" s="220" t="s">
        <v>894</v>
      </c>
      <c r="E212" s="217" t="s">
        <v>417</v>
      </c>
      <c r="F212" s="322">
        <v>5373.6</v>
      </c>
      <c r="G212" s="221"/>
      <c r="H212" s="221"/>
      <c r="I212" s="221"/>
    </row>
    <row r="213" ht="36" outlineLevel="2" spans="1:9">
      <c r="A213" s="217">
        <v>143</v>
      </c>
      <c r="B213" s="218" t="s">
        <v>895</v>
      </c>
      <c r="C213" s="219" t="s">
        <v>891</v>
      </c>
      <c r="D213" s="220" t="s">
        <v>896</v>
      </c>
      <c r="E213" s="217" t="s">
        <v>417</v>
      </c>
      <c r="F213" s="322">
        <v>4669.66</v>
      </c>
      <c r="G213" s="221"/>
      <c r="H213" s="221"/>
      <c r="I213" s="221"/>
    </row>
    <row r="214" ht="36" outlineLevel="2" spans="1:9">
      <c r="A214" s="217">
        <v>144</v>
      </c>
      <c r="B214" s="218" t="s">
        <v>897</v>
      </c>
      <c r="C214" s="219" t="s">
        <v>891</v>
      </c>
      <c r="D214" s="220" t="s">
        <v>872</v>
      </c>
      <c r="E214" s="217" t="s">
        <v>417</v>
      </c>
      <c r="F214" s="322">
        <v>115.45</v>
      </c>
      <c r="G214" s="221"/>
      <c r="H214" s="221"/>
      <c r="I214" s="221"/>
    </row>
    <row r="215" ht="36" outlineLevel="2" spans="1:9">
      <c r="A215" s="217">
        <v>145</v>
      </c>
      <c r="B215" s="218" t="s">
        <v>898</v>
      </c>
      <c r="C215" s="219" t="s">
        <v>899</v>
      </c>
      <c r="D215" s="220" t="s">
        <v>892</v>
      </c>
      <c r="E215" s="217" t="s">
        <v>417</v>
      </c>
      <c r="F215" s="322">
        <v>310.08</v>
      </c>
      <c r="G215" s="221"/>
      <c r="H215" s="221"/>
      <c r="I215" s="221"/>
    </row>
    <row r="216" ht="36" outlineLevel="2" spans="1:9">
      <c r="A216" s="217">
        <v>146</v>
      </c>
      <c r="B216" s="218" t="s">
        <v>900</v>
      </c>
      <c r="C216" s="219" t="s">
        <v>901</v>
      </c>
      <c r="D216" s="220" t="s">
        <v>892</v>
      </c>
      <c r="E216" s="217" t="s">
        <v>417</v>
      </c>
      <c r="F216" s="322">
        <v>90.43</v>
      </c>
      <c r="G216" s="221"/>
      <c r="H216" s="221"/>
      <c r="I216" s="221"/>
    </row>
    <row r="217" ht="36" outlineLevel="2" spans="1:9">
      <c r="A217" s="217">
        <v>147</v>
      </c>
      <c r="B217" s="218" t="s">
        <v>902</v>
      </c>
      <c r="C217" s="219" t="s">
        <v>903</v>
      </c>
      <c r="D217" s="220" t="s">
        <v>904</v>
      </c>
      <c r="E217" s="217" t="s">
        <v>417</v>
      </c>
      <c r="F217" s="322">
        <v>4.49</v>
      </c>
      <c r="G217" s="221"/>
      <c r="H217" s="221"/>
      <c r="I217" s="221"/>
    </row>
    <row r="218" ht="36" outlineLevel="2" spans="1:9">
      <c r="A218" s="217">
        <v>148</v>
      </c>
      <c r="B218" s="218" t="s">
        <v>905</v>
      </c>
      <c r="C218" s="219" t="s">
        <v>906</v>
      </c>
      <c r="D218" s="220" t="s">
        <v>892</v>
      </c>
      <c r="E218" s="217" t="s">
        <v>417</v>
      </c>
      <c r="F218" s="322">
        <v>52.6</v>
      </c>
      <c r="G218" s="221"/>
      <c r="H218" s="221"/>
      <c r="I218" s="221"/>
    </row>
    <row r="219" ht="36" outlineLevel="2" spans="1:9">
      <c r="A219" s="217">
        <v>149</v>
      </c>
      <c r="B219" s="218" t="s">
        <v>907</v>
      </c>
      <c r="C219" s="219" t="s">
        <v>908</v>
      </c>
      <c r="D219" s="220" t="s">
        <v>909</v>
      </c>
      <c r="E219" s="217" t="s">
        <v>417</v>
      </c>
      <c r="F219" s="322">
        <v>6.4</v>
      </c>
      <c r="G219" s="221"/>
      <c r="H219" s="221"/>
      <c r="I219" s="221"/>
    </row>
    <row r="220" ht="36" outlineLevel="2" spans="1:9">
      <c r="A220" s="217">
        <v>150</v>
      </c>
      <c r="B220" s="218" t="s">
        <v>910</v>
      </c>
      <c r="C220" s="219" t="s">
        <v>911</v>
      </c>
      <c r="D220" s="220" t="s">
        <v>912</v>
      </c>
      <c r="E220" s="217" t="s">
        <v>417</v>
      </c>
      <c r="F220" s="322">
        <v>354.32</v>
      </c>
      <c r="G220" s="221"/>
      <c r="H220" s="221"/>
      <c r="I220" s="221"/>
    </row>
    <row r="221" ht="36" outlineLevel="2" spans="1:9">
      <c r="A221" s="217">
        <v>151</v>
      </c>
      <c r="B221" s="218" t="s">
        <v>913</v>
      </c>
      <c r="C221" s="219" t="s">
        <v>914</v>
      </c>
      <c r="D221" s="220" t="s">
        <v>915</v>
      </c>
      <c r="E221" s="217" t="s">
        <v>417</v>
      </c>
      <c r="F221" s="322">
        <v>4.67</v>
      </c>
      <c r="G221" s="221"/>
      <c r="H221" s="221"/>
      <c r="I221" s="221"/>
    </row>
    <row r="222" ht="36" outlineLevel="2" spans="1:9">
      <c r="A222" s="217">
        <v>152</v>
      </c>
      <c r="B222" s="218" t="s">
        <v>916</v>
      </c>
      <c r="C222" s="219" t="s">
        <v>917</v>
      </c>
      <c r="D222" s="220" t="s">
        <v>918</v>
      </c>
      <c r="E222" s="217" t="s">
        <v>417</v>
      </c>
      <c r="F222" s="322">
        <v>37.72</v>
      </c>
      <c r="G222" s="221"/>
      <c r="H222" s="221"/>
      <c r="I222" s="221"/>
    </row>
    <row r="223" ht="24" outlineLevel="2" spans="1:9">
      <c r="A223" s="217">
        <v>153</v>
      </c>
      <c r="B223" s="218" t="s">
        <v>919</v>
      </c>
      <c r="C223" s="219" t="s">
        <v>920</v>
      </c>
      <c r="D223" s="220" t="s">
        <v>921</v>
      </c>
      <c r="E223" s="217" t="s">
        <v>417</v>
      </c>
      <c r="F223" s="322">
        <v>10952.78</v>
      </c>
      <c r="G223" s="221"/>
      <c r="H223" s="221"/>
      <c r="I223" s="221"/>
    </row>
    <row r="224" ht="24" outlineLevel="2" spans="1:9">
      <c r="A224" s="217">
        <v>154</v>
      </c>
      <c r="B224" s="218" t="s">
        <v>512</v>
      </c>
      <c r="C224" s="219" t="s">
        <v>922</v>
      </c>
      <c r="D224" s="220" t="s">
        <v>923</v>
      </c>
      <c r="E224" s="217" t="s">
        <v>138</v>
      </c>
      <c r="F224" s="322">
        <v>1</v>
      </c>
      <c r="G224" s="221"/>
      <c r="H224" s="221"/>
      <c r="I224" s="221"/>
    </row>
    <row r="225" s="250" customFormat="1" ht="20" customHeight="1" spans="1:9">
      <c r="A225" s="317" t="s">
        <v>129</v>
      </c>
      <c r="B225" s="317"/>
      <c r="C225" s="318" t="s">
        <v>924</v>
      </c>
      <c r="D225" s="319"/>
      <c r="E225" s="319"/>
      <c r="F225" s="320"/>
      <c r="G225" s="321"/>
      <c r="H225" s="259"/>
      <c r="I225" s="259"/>
    </row>
    <row r="226" ht="36" outlineLevel="2" spans="1:9">
      <c r="A226" s="217">
        <v>1</v>
      </c>
      <c r="B226" s="217" t="s">
        <v>925</v>
      </c>
      <c r="C226" s="220" t="s">
        <v>926</v>
      </c>
      <c r="D226" s="220" t="s">
        <v>927</v>
      </c>
      <c r="E226" s="217" t="s">
        <v>928</v>
      </c>
      <c r="F226" s="322">
        <v>2</v>
      </c>
      <c r="G226" s="221"/>
      <c r="H226" s="221"/>
      <c r="I226" s="221"/>
    </row>
    <row r="227" ht="36" outlineLevel="2" spans="1:9">
      <c r="A227" s="217">
        <v>2</v>
      </c>
      <c r="B227" s="217" t="s">
        <v>929</v>
      </c>
      <c r="C227" s="220" t="s">
        <v>930</v>
      </c>
      <c r="D227" s="220" t="s">
        <v>931</v>
      </c>
      <c r="E227" s="217" t="s">
        <v>928</v>
      </c>
      <c r="F227" s="322">
        <v>1</v>
      </c>
      <c r="G227" s="221"/>
      <c r="H227" s="221"/>
      <c r="I227" s="221"/>
    </row>
    <row r="228" ht="36" outlineLevel="2" spans="1:9">
      <c r="A228" s="217">
        <v>3</v>
      </c>
      <c r="B228" s="217" t="s">
        <v>932</v>
      </c>
      <c r="C228" s="220" t="s">
        <v>933</v>
      </c>
      <c r="D228" s="220" t="s">
        <v>934</v>
      </c>
      <c r="E228" s="217" t="s">
        <v>928</v>
      </c>
      <c r="F228" s="322">
        <v>1</v>
      </c>
      <c r="G228" s="221"/>
      <c r="H228" s="221"/>
      <c r="I228" s="221"/>
    </row>
    <row r="229" ht="36" outlineLevel="2" spans="1:9">
      <c r="A229" s="217">
        <v>4</v>
      </c>
      <c r="B229" s="217" t="s">
        <v>935</v>
      </c>
      <c r="C229" s="220" t="s">
        <v>936</v>
      </c>
      <c r="D229" s="220" t="s">
        <v>937</v>
      </c>
      <c r="E229" s="217" t="s">
        <v>928</v>
      </c>
      <c r="F229" s="322">
        <v>1</v>
      </c>
      <c r="G229" s="221"/>
      <c r="H229" s="221"/>
      <c r="I229" s="221"/>
    </row>
    <row r="230" ht="36" outlineLevel="2" spans="1:9">
      <c r="A230" s="217">
        <v>5</v>
      </c>
      <c r="B230" s="217" t="s">
        <v>938</v>
      </c>
      <c r="C230" s="220" t="s">
        <v>939</v>
      </c>
      <c r="D230" s="220" t="s">
        <v>940</v>
      </c>
      <c r="E230" s="217" t="s">
        <v>928</v>
      </c>
      <c r="F230" s="322">
        <v>1</v>
      </c>
      <c r="G230" s="221"/>
      <c r="H230" s="221"/>
      <c r="I230" s="221"/>
    </row>
    <row r="231" ht="36" outlineLevel="2" spans="1:9">
      <c r="A231" s="217">
        <v>6</v>
      </c>
      <c r="B231" s="217" t="s">
        <v>941</v>
      </c>
      <c r="C231" s="220" t="s">
        <v>942</v>
      </c>
      <c r="D231" s="220" t="s">
        <v>943</v>
      </c>
      <c r="E231" s="217" t="s">
        <v>928</v>
      </c>
      <c r="F231" s="322">
        <v>1</v>
      </c>
      <c r="G231" s="221"/>
      <c r="H231" s="221"/>
      <c r="I231" s="221"/>
    </row>
    <row r="232" ht="36" outlineLevel="2" spans="1:9">
      <c r="A232" s="217">
        <v>7</v>
      </c>
      <c r="B232" s="217" t="s">
        <v>944</v>
      </c>
      <c r="C232" s="220" t="s">
        <v>945</v>
      </c>
      <c r="D232" s="220" t="s">
        <v>946</v>
      </c>
      <c r="E232" s="217" t="s">
        <v>928</v>
      </c>
      <c r="F232" s="322">
        <v>1</v>
      </c>
      <c r="G232" s="221"/>
      <c r="H232" s="221"/>
      <c r="I232" s="221"/>
    </row>
    <row r="233" ht="36" outlineLevel="2" spans="1:9">
      <c r="A233" s="217">
        <v>8</v>
      </c>
      <c r="B233" s="217" t="s">
        <v>947</v>
      </c>
      <c r="C233" s="220" t="s">
        <v>948</v>
      </c>
      <c r="D233" s="220" t="s">
        <v>949</v>
      </c>
      <c r="E233" s="217" t="s">
        <v>928</v>
      </c>
      <c r="F233" s="322">
        <v>2</v>
      </c>
      <c r="G233" s="221"/>
      <c r="H233" s="221"/>
      <c r="I233" s="221"/>
    </row>
    <row r="234" ht="36" outlineLevel="2" spans="1:9">
      <c r="A234" s="217">
        <v>9</v>
      </c>
      <c r="B234" s="217" t="s">
        <v>950</v>
      </c>
      <c r="C234" s="220" t="s">
        <v>951</v>
      </c>
      <c r="D234" s="220" t="s">
        <v>952</v>
      </c>
      <c r="E234" s="217" t="s">
        <v>928</v>
      </c>
      <c r="F234" s="322">
        <v>2</v>
      </c>
      <c r="G234" s="221"/>
      <c r="H234" s="221"/>
      <c r="I234" s="221"/>
    </row>
    <row r="235" ht="36" outlineLevel="2" spans="1:9">
      <c r="A235" s="217">
        <v>10</v>
      </c>
      <c r="B235" s="217" t="s">
        <v>953</v>
      </c>
      <c r="C235" s="220" t="s">
        <v>954</v>
      </c>
      <c r="D235" s="220" t="s">
        <v>955</v>
      </c>
      <c r="E235" s="217" t="s">
        <v>928</v>
      </c>
      <c r="F235" s="322">
        <v>4</v>
      </c>
      <c r="G235" s="221"/>
      <c r="H235" s="221"/>
      <c r="I235" s="221"/>
    </row>
    <row r="236" ht="36" outlineLevel="2" spans="1:9">
      <c r="A236" s="217">
        <v>11</v>
      </c>
      <c r="B236" s="217" t="s">
        <v>956</v>
      </c>
      <c r="C236" s="220" t="s">
        <v>957</v>
      </c>
      <c r="D236" s="220" t="s">
        <v>958</v>
      </c>
      <c r="E236" s="217" t="s">
        <v>928</v>
      </c>
      <c r="F236" s="322">
        <v>5</v>
      </c>
      <c r="G236" s="221"/>
      <c r="H236" s="221"/>
      <c r="I236" s="221"/>
    </row>
    <row r="237" ht="36" outlineLevel="2" spans="1:9">
      <c r="A237" s="217">
        <v>12</v>
      </c>
      <c r="B237" s="217" t="s">
        <v>959</v>
      </c>
      <c r="C237" s="220" t="s">
        <v>960</v>
      </c>
      <c r="D237" s="220" t="s">
        <v>961</v>
      </c>
      <c r="E237" s="217" t="s">
        <v>928</v>
      </c>
      <c r="F237" s="322">
        <v>1</v>
      </c>
      <c r="G237" s="221"/>
      <c r="H237" s="221"/>
      <c r="I237" s="221"/>
    </row>
    <row r="238" ht="36" outlineLevel="2" spans="1:9">
      <c r="A238" s="217">
        <v>13</v>
      </c>
      <c r="B238" s="217" t="s">
        <v>962</v>
      </c>
      <c r="C238" s="220" t="s">
        <v>963</v>
      </c>
      <c r="D238" s="220" t="s">
        <v>964</v>
      </c>
      <c r="E238" s="217" t="s">
        <v>928</v>
      </c>
      <c r="F238" s="322">
        <v>2</v>
      </c>
      <c r="G238" s="221"/>
      <c r="H238" s="221"/>
      <c r="I238" s="221"/>
    </row>
    <row r="239" ht="36" outlineLevel="2" spans="1:9">
      <c r="A239" s="217">
        <v>14</v>
      </c>
      <c r="B239" s="217" t="s">
        <v>965</v>
      </c>
      <c r="C239" s="220" t="s">
        <v>966</v>
      </c>
      <c r="D239" s="220" t="s">
        <v>967</v>
      </c>
      <c r="E239" s="217" t="s">
        <v>928</v>
      </c>
      <c r="F239" s="322">
        <v>1</v>
      </c>
      <c r="G239" s="221"/>
      <c r="H239" s="221"/>
      <c r="I239" s="221"/>
    </row>
    <row r="240" ht="36" outlineLevel="2" spans="1:9">
      <c r="A240" s="217">
        <v>15</v>
      </c>
      <c r="B240" s="217" t="s">
        <v>968</v>
      </c>
      <c r="C240" s="220" t="s">
        <v>969</v>
      </c>
      <c r="D240" s="220" t="s">
        <v>970</v>
      </c>
      <c r="E240" s="217" t="s">
        <v>928</v>
      </c>
      <c r="F240" s="322">
        <v>4</v>
      </c>
      <c r="G240" s="221"/>
      <c r="H240" s="221"/>
      <c r="I240" s="221"/>
    </row>
    <row r="241" ht="36" outlineLevel="2" spans="1:9">
      <c r="A241" s="217">
        <v>16</v>
      </c>
      <c r="B241" s="217" t="s">
        <v>971</v>
      </c>
      <c r="C241" s="220" t="s">
        <v>972</v>
      </c>
      <c r="D241" s="220" t="s">
        <v>973</v>
      </c>
      <c r="E241" s="217" t="s">
        <v>928</v>
      </c>
      <c r="F241" s="322">
        <v>1</v>
      </c>
      <c r="G241" s="221"/>
      <c r="H241" s="221"/>
      <c r="I241" s="221"/>
    </row>
    <row r="242" ht="36" outlineLevel="2" spans="1:9">
      <c r="A242" s="217">
        <v>17</v>
      </c>
      <c r="B242" s="217" t="s">
        <v>974</v>
      </c>
      <c r="C242" s="220" t="s">
        <v>975</v>
      </c>
      <c r="D242" s="220" t="s">
        <v>976</v>
      </c>
      <c r="E242" s="217" t="s">
        <v>928</v>
      </c>
      <c r="F242" s="322">
        <v>1</v>
      </c>
      <c r="G242" s="221"/>
      <c r="H242" s="221"/>
      <c r="I242" s="221"/>
    </row>
    <row r="243" ht="36" outlineLevel="2" spans="1:9">
      <c r="A243" s="217">
        <v>18</v>
      </c>
      <c r="B243" s="217" t="s">
        <v>977</v>
      </c>
      <c r="C243" s="220" t="s">
        <v>978</v>
      </c>
      <c r="D243" s="220" t="s">
        <v>979</v>
      </c>
      <c r="E243" s="217" t="s">
        <v>928</v>
      </c>
      <c r="F243" s="322">
        <v>1</v>
      </c>
      <c r="G243" s="221"/>
      <c r="H243" s="221"/>
      <c r="I243" s="221"/>
    </row>
    <row r="244" ht="36" outlineLevel="2" spans="1:9">
      <c r="A244" s="217">
        <v>19</v>
      </c>
      <c r="B244" s="217" t="s">
        <v>980</v>
      </c>
      <c r="C244" s="220" t="s">
        <v>981</v>
      </c>
      <c r="D244" s="220" t="s">
        <v>967</v>
      </c>
      <c r="E244" s="217" t="s">
        <v>928</v>
      </c>
      <c r="F244" s="322">
        <v>2</v>
      </c>
      <c r="G244" s="221"/>
      <c r="H244" s="221"/>
      <c r="I244" s="221"/>
    </row>
    <row r="245" ht="36" outlineLevel="2" spans="1:9">
      <c r="A245" s="217">
        <v>20</v>
      </c>
      <c r="B245" s="217" t="s">
        <v>982</v>
      </c>
      <c r="C245" s="220" t="s">
        <v>983</v>
      </c>
      <c r="D245" s="220" t="s">
        <v>984</v>
      </c>
      <c r="E245" s="217" t="s">
        <v>928</v>
      </c>
      <c r="F245" s="322">
        <v>2</v>
      </c>
      <c r="G245" s="221"/>
      <c r="H245" s="221"/>
      <c r="I245" s="221"/>
    </row>
    <row r="246" ht="36" outlineLevel="2" spans="1:9">
      <c r="A246" s="217">
        <v>21</v>
      </c>
      <c r="B246" s="217" t="s">
        <v>985</v>
      </c>
      <c r="C246" s="220" t="s">
        <v>986</v>
      </c>
      <c r="D246" s="220" t="s">
        <v>987</v>
      </c>
      <c r="E246" s="217" t="s">
        <v>928</v>
      </c>
      <c r="F246" s="322">
        <v>6</v>
      </c>
      <c r="G246" s="221"/>
      <c r="H246" s="221"/>
      <c r="I246" s="221"/>
    </row>
    <row r="247" ht="36" outlineLevel="2" spans="1:9">
      <c r="A247" s="217">
        <v>22</v>
      </c>
      <c r="B247" s="217" t="s">
        <v>988</v>
      </c>
      <c r="C247" s="220" t="s">
        <v>989</v>
      </c>
      <c r="D247" s="220" t="s">
        <v>990</v>
      </c>
      <c r="E247" s="217" t="s">
        <v>928</v>
      </c>
      <c r="F247" s="322">
        <v>5</v>
      </c>
      <c r="G247" s="221"/>
      <c r="H247" s="221"/>
      <c r="I247" s="221"/>
    </row>
    <row r="248" ht="36" outlineLevel="2" spans="1:9">
      <c r="A248" s="217">
        <v>23</v>
      </c>
      <c r="B248" s="217" t="s">
        <v>991</v>
      </c>
      <c r="C248" s="220" t="s">
        <v>992</v>
      </c>
      <c r="D248" s="220" t="s">
        <v>993</v>
      </c>
      <c r="E248" s="217" t="s">
        <v>928</v>
      </c>
      <c r="F248" s="322">
        <v>3</v>
      </c>
      <c r="G248" s="221"/>
      <c r="H248" s="221"/>
      <c r="I248" s="221"/>
    </row>
    <row r="249" ht="36" outlineLevel="2" spans="1:9">
      <c r="A249" s="217">
        <v>24</v>
      </c>
      <c r="B249" s="217" t="s">
        <v>994</v>
      </c>
      <c r="C249" s="220" t="s">
        <v>995</v>
      </c>
      <c r="D249" s="220" t="s">
        <v>993</v>
      </c>
      <c r="E249" s="217" t="s">
        <v>928</v>
      </c>
      <c r="F249" s="322">
        <v>1</v>
      </c>
      <c r="G249" s="221"/>
      <c r="H249" s="221"/>
      <c r="I249" s="221"/>
    </row>
    <row r="250" ht="36" outlineLevel="2" spans="1:9">
      <c r="A250" s="217">
        <v>25</v>
      </c>
      <c r="B250" s="217" t="s">
        <v>996</v>
      </c>
      <c r="C250" s="220" t="s">
        <v>997</v>
      </c>
      <c r="D250" s="220" t="s">
        <v>998</v>
      </c>
      <c r="E250" s="217" t="s">
        <v>928</v>
      </c>
      <c r="F250" s="322">
        <v>2</v>
      </c>
      <c r="G250" s="221"/>
      <c r="H250" s="221"/>
      <c r="I250" s="221"/>
    </row>
    <row r="251" ht="36" outlineLevel="2" spans="1:9">
      <c r="A251" s="217">
        <v>26</v>
      </c>
      <c r="B251" s="217" t="s">
        <v>999</v>
      </c>
      <c r="C251" s="220" t="s">
        <v>1000</v>
      </c>
      <c r="D251" s="220" t="s">
        <v>1001</v>
      </c>
      <c r="E251" s="217" t="s">
        <v>928</v>
      </c>
      <c r="F251" s="322">
        <v>2</v>
      </c>
      <c r="G251" s="221"/>
      <c r="H251" s="221"/>
      <c r="I251" s="221"/>
    </row>
    <row r="252" ht="36" outlineLevel="2" spans="1:9">
      <c r="A252" s="217">
        <v>27</v>
      </c>
      <c r="B252" s="217" t="s">
        <v>1002</v>
      </c>
      <c r="C252" s="220" t="s">
        <v>1003</v>
      </c>
      <c r="D252" s="220" t="s">
        <v>1004</v>
      </c>
      <c r="E252" s="217" t="s">
        <v>928</v>
      </c>
      <c r="F252" s="322">
        <v>2</v>
      </c>
      <c r="G252" s="221"/>
      <c r="H252" s="221"/>
      <c r="I252" s="221"/>
    </row>
    <row r="253" ht="36" outlineLevel="2" spans="1:9">
      <c r="A253" s="217">
        <v>28</v>
      </c>
      <c r="B253" s="217" t="s">
        <v>1005</v>
      </c>
      <c r="C253" s="220" t="s">
        <v>1006</v>
      </c>
      <c r="D253" s="220" t="s">
        <v>1007</v>
      </c>
      <c r="E253" s="217" t="s">
        <v>928</v>
      </c>
      <c r="F253" s="322">
        <v>2</v>
      </c>
      <c r="G253" s="221"/>
      <c r="H253" s="221"/>
      <c r="I253" s="221"/>
    </row>
    <row r="254" ht="36" outlineLevel="2" spans="1:9">
      <c r="A254" s="217">
        <v>29</v>
      </c>
      <c r="B254" s="217" t="s">
        <v>1008</v>
      </c>
      <c r="C254" s="220" t="s">
        <v>1009</v>
      </c>
      <c r="D254" s="220" t="s">
        <v>1010</v>
      </c>
      <c r="E254" s="217" t="s">
        <v>928</v>
      </c>
      <c r="F254" s="322">
        <v>1</v>
      </c>
      <c r="G254" s="221"/>
      <c r="H254" s="221"/>
      <c r="I254" s="221"/>
    </row>
    <row r="255" ht="36" outlineLevel="2" spans="1:9">
      <c r="A255" s="217">
        <v>30</v>
      </c>
      <c r="B255" s="217" t="s">
        <v>1011</v>
      </c>
      <c r="C255" s="220" t="s">
        <v>1012</v>
      </c>
      <c r="D255" s="220" t="s">
        <v>1013</v>
      </c>
      <c r="E255" s="217" t="s">
        <v>928</v>
      </c>
      <c r="F255" s="322">
        <v>1</v>
      </c>
      <c r="G255" s="221"/>
      <c r="H255" s="221"/>
      <c r="I255" s="221"/>
    </row>
    <row r="256" s="250" customFormat="1" ht="20" customHeight="1" spans="1:9">
      <c r="A256" s="317" t="s">
        <v>132</v>
      </c>
      <c r="B256" s="317"/>
      <c r="C256" s="318" t="s">
        <v>328</v>
      </c>
      <c r="D256" s="319"/>
      <c r="E256" s="319"/>
      <c r="F256" s="320"/>
      <c r="G256" s="321"/>
      <c r="H256" s="259"/>
      <c r="I256" s="259"/>
    </row>
    <row r="257" ht="20" customHeight="1" outlineLevel="1" spans="1:9">
      <c r="A257" s="189"/>
      <c r="B257" s="189" t="s">
        <v>530</v>
      </c>
      <c r="C257" s="190" t="s">
        <v>531</v>
      </c>
      <c r="D257" s="190"/>
      <c r="E257" s="190"/>
      <c r="F257" s="195"/>
      <c r="G257" s="192"/>
      <c r="H257" s="192"/>
      <c r="I257" s="192"/>
    </row>
    <row r="258" ht="24" outlineLevel="2" spans="1:10">
      <c r="A258" s="217">
        <v>1</v>
      </c>
      <c r="B258" s="217" t="s">
        <v>1014</v>
      </c>
      <c r="C258" s="220" t="s">
        <v>1015</v>
      </c>
      <c r="D258" s="220" t="s">
        <v>1016</v>
      </c>
      <c r="E258" s="217" t="s">
        <v>417</v>
      </c>
      <c r="F258" s="322">
        <v>211</v>
      </c>
      <c r="G258" s="221"/>
      <c r="H258" s="221"/>
      <c r="I258" s="221"/>
      <c r="J258" s="332"/>
    </row>
    <row r="259" ht="60" outlineLevel="2" spans="1:9">
      <c r="A259" s="217">
        <v>2</v>
      </c>
      <c r="B259" s="217" t="s">
        <v>535</v>
      </c>
      <c r="C259" s="220" t="s">
        <v>1017</v>
      </c>
      <c r="D259" s="220" t="s">
        <v>1018</v>
      </c>
      <c r="E259" s="217" t="s">
        <v>386</v>
      </c>
      <c r="F259" s="322">
        <v>6332.26</v>
      </c>
      <c r="G259" s="221"/>
      <c r="H259" s="221"/>
      <c r="I259" s="221"/>
    </row>
    <row r="260" ht="60" outlineLevel="2" spans="1:9">
      <c r="A260" s="217">
        <v>3</v>
      </c>
      <c r="B260" s="217" t="s">
        <v>1019</v>
      </c>
      <c r="C260" s="220" t="s">
        <v>1020</v>
      </c>
      <c r="D260" s="220" t="s">
        <v>1018</v>
      </c>
      <c r="E260" s="217" t="s">
        <v>386</v>
      </c>
      <c r="F260" s="322">
        <v>23.62</v>
      </c>
      <c r="G260" s="221"/>
      <c r="H260" s="221"/>
      <c r="I260" s="221"/>
    </row>
    <row r="261" ht="60" outlineLevel="2" spans="1:9">
      <c r="A261" s="217">
        <v>4</v>
      </c>
      <c r="B261" s="217" t="s">
        <v>1021</v>
      </c>
      <c r="C261" s="220" t="s">
        <v>1022</v>
      </c>
      <c r="D261" s="220" t="s">
        <v>1023</v>
      </c>
      <c r="E261" s="217" t="s">
        <v>386</v>
      </c>
      <c r="F261" s="322">
        <v>40.57</v>
      </c>
      <c r="G261" s="221"/>
      <c r="H261" s="221"/>
      <c r="I261" s="221"/>
    </row>
    <row r="262" ht="60" outlineLevel="2" spans="1:9">
      <c r="A262" s="217">
        <v>5</v>
      </c>
      <c r="B262" s="217" t="s">
        <v>540</v>
      </c>
      <c r="C262" s="220" t="s">
        <v>1024</v>
      </c>
      <c r="D262" s="220" t="s">
        <v>1025</v>
      </c>
      <c r="E262" s="217" t="s">
        <v>386</v>
      </c>
      <c r="F262" s="322">
        <v>152.69</v>
      </c>
      <c r="G262" s="221"/>
      <c r="H262" s="221"/>
      <c r="I262" s="221"/>
    </row>
    <row r="263" ht="60" outlineLevel="2" spans="1:9">
      <c r="A263" s="217">
        <v>6</v>
      </c>
      <c r="B263" s="217" t="s">
        <v>543</v>
      </c>
      <c r="C263" s="220" t="s">
        <v>1026</v>
      </c>
      <c r="D263" s="220" t="s">
        <v>1027</v>
      </c>
      <c r="E263" s="217" t="s">
        <v>386</v>
      </c>
      <c r="F263" s="322">
        <v>592.54</v>
      </c>
      <c r="G263" s="221"/>
      <c r="H263" s="221"/>
      <c r="I263" s="221"/>
    </row>
    <row r="264" ht="60" outlineLevel="2" spans="1:9">
      <c r="A264" s="217">
        <v>7</v>
      </c>
      <c r="B264" s="217" t="s">
        <v>538</v>
      </c>
      <c r="C264" s="220" t="s">
        <v>1028</v>
      </c>
      <c r="D264" s="220" t="s">
        <v>1029</v>
      </c>
      <c r="E264" s="217" t="s">
        <v>386</v>
      </c>
      <c r="F264" s="322">
        <v>21.2</v>
      </c>
      <c r="G264" s="221"/>
      <c r="H264" s="221"/>
      <c r="I264" s="221"/>
    </row>
    <row r="265" ht="48" outlineLevel="2" spans="1:9">
      <c r="A265" s="217">
        <v>8</v>
      </c>
      <c r="B265" s="217" t="s">
        <v>1030</v>
      </c>
      <c r="C265" s="220" t="s">
        <v>544</v>
      </c>
      <c r="D265" s="220" t="s">
        <v>545</v>
      </c>
      <c r="E265" s="217" t="s">
        <v>417</v>
      </c>
      <c r="F265" s="322">
        <v>0.69</v>
      </c>
      <c r="G265" s="221"/>
      <c r="H265" s="221"/>
      <c r="I265" s="221"/>
    </row>
    <row r="266" ht="20" customHeight="1" outlineLevel="1" spans="1:9">
      <c r="A266" s="189"/>
      <c r="B266" s="189" t="s">
        <v>546</v>
      </c>
      <c r="C266" s="190" t="s">
        <v>547</v>
      </c>
      <c r="D266" s="190"/>
      <c r="E266" s="190"/>
      <c r="F266" s="195"/>
      <c r="G266" s="192"/>
      <c r="H266" s="192"/>
      <c r="I266" s="192"/>
    </row>
    <row r="267" ht="48" outlineLevel="2" spans="1:9">
      <c r="A267" s="217">
        <v>9</v>
      </c>
      <c r="B267" s="217" t="s">
        <v>558</v>
      </c>
      <c r="C267" s="220" t="s">
        <v>1031</v>
      </c>
      <c r="D267" s="220" t="s">
        <v>560</v>
      </c>
      <c r="E267" s="217" t="s">
        <v>386</v>
      </c>
      <c r="F267" s="322">
        <v>156.78</v>
      </c>
      <c r="G267" s="221"/>
      <c r="H267" s="221"/>
      <c r="I267" s="221"/>
    </row>
    <row r="268" ht="48" outlineLevel="2" spans="1:9">
      <c r="A268" s="217">
        <v>10</v>
      </c>
      <c r="B268" s="217" t="s">
        <v>1032</v>
      </c>
      <c r="C268" s="220" t="s">
        <v>1031</v>
      </c>
      <c r="D268" s="220" t="s">
        <v>1033</v>
      </c>
      <c r="E268" s="217" t="s">
        <v>386</v>
      </c>
      <c r="F268" s="322">
        <v>9.53</v>
      </c>
      <c r="G268" s="221"/>
      <c r="H268" s="221"/>
      <c r="I268" s="221"/>
    </row>
    <row r="269" ht="48" outlineLevel="2" spans="1:9">
      <c r="A269" s="217">
        <v>11</v>
      </c>
      <c r="B269" s="217" t="s">
        <v>563</v>
      </c>
      <c r="C269" s="220" t="s">
        <v>1031</v>
      </c>
      <c r="D269" s="220" t="s">
        <v>1034</v>
      </c>
      <c r="E269" s="217" t="s">
        <v>386</v>
      </c>
      <c r="F269" s="322">
        <v>6.36</v>
      </c>
      <c r="G269" s="221"/>
      <c r="H269" s="221"/>
      <c r="I269" s="221"/>
    </row>
    <row r="270" ht="48" outlineLevel="2" spans="1:9">
      <c r="A270" s="217">
        <v>12</v>
      </c>
      <c r="B270" s="217" t="s">
        <v>564</v>
      </c>
      <c r="C270" s="220" t="s">
        <v>1031</v>
      </c>
      <c r="D270" s="220" t="s">
        <v>1035</v>
      </c>
      <c r="E270" s="217" t="s">
        <v>386</v>
      </c>
      <c r="F270" s="322">
        <v>9.53</v>
      </c>
      <c r="G270" s="221"/>
      <c r="H270" s="221"/>
      <c r="I270" s="221"/>
    </row>
    <row r="271" ht="48" outlineLevel="2" spans="1:9">
      <c r="A271" s="217">
        <v>13</v>
      </c>
      <c r="B271" s="217" t="s">
        <v>561</v>
      </c>
      <c r="C271" s="220" t="s">
        <v>1031</v>
      </c>
      <c r="D271" s="220" t="s">
        <v>1036</v>
      </c>
      <c r="E271" s="217" t="s">
        <v>386</v>
      </c>
      <c r="F271" s="322">
        <v>9.53</v>
      </c>
      <c r="G271" s="221"/>
      <c r="H271" s="221"/>
      <c r="I271" s="221"/>
    </row>
    <row r="272" ht="48" outlineLevel="2" spans="1:9">
      <c r="A272" s="217">
        <v>14</v>
      </c>
      <c r="B272" s="217" t="s">
        <v>1037</v>
      </c>
      <c r="C272" s="220" t="s">
        <v>1031</v>
      </c>
      <c r="D272" s="220" t="s">
        <v>554</v>
      </c>
      <c r="E272" s="217" t="s">
        <v>386</v>
      </c>
      <c r="F272" s="322">
        <v>11.35</v>
      </c>
      <c r="G272" s="221"/>
      <c r="H272" s="221"/>
      <c r="I272" s="221"/>
    </row>
    <row r="273" ht="48" outlineLevel="2" spans="1:9">
      <c r="A273" s="217">
        <v>15</v>
      </c>
      <c r="B273" s="217" t="s">
        <v>1038</v>
      </c>
      <c r="C273" s="220" t="s">
        <v>1031</v>
      </c>
      <c r="D273" s="220" t="s">
        <v>1039</v>
      </c>
      <c r="E273" s="217" t="s">
        <v>386</v>
      </c>
      <c r="F273" s="322">
        <v>33.73</v>
      </c>
      <c r="G273" s="221"/>
      <c r="H273" s="221"/>
      <c r="I273" s="221"/>
    </row>
    <row r="274" ht="48" outlineLevel="2" spans="1:9">
      <c r="A274" s="217">
        <v>16</v>
      </c>
      <c r="B274" s="217" t="s">
        <v>566</v>
      </c>
      <c r="C274" s="220" t="s">
        <v>1040</v>
      </c>
      <c r="D274" s="220" t="s">
        <v>560</v>
      </c>
      <c r="E274" s="217" t="s">
        <v>386</v>
      </c>
      <c r="F274" s="322">
        <v>1153.23</v>
      </c>
      <c r="G274" s="221"/>
      <c r="H274" s="221"/>
      <c r="I274" s="221"/>
    </row>
    <row r="275" ht="48" outlineLevel="2" spans="1:9">
      <c r="A275" s="217">
        <v>17</v>
      </c>
      <c r="B275" s="217" t="s">
        <v>1041</v>
      </c>
      <c r="C275" s="220" t="s">
        <v>1040</v>
      </c>
      <c r="D275" s="220" t="s">
        <v>1033</v>
      </c>
      <c r="E275" s="217" t="s">
        <v>386</v>
      </c>
      <c r="F275" s="322">
        <v>287.7</v>
      </c>
      <c r="G275" s="221"/>
      <c r="H275" s="221"/>
      <c r="I275" s="221"/>
    </row>
    <row r="276" ht="48" outlineLevel="2" spans="1:9">
      <c r="A276" s="217">
        <v>18</v>
      </c>
      <c r="B276" s="217" t="s">
        <v>569</v>
      </c>
      <c r="C276" s="220" t="s">
        <v>1040</v>
      </c>
      <c r="D276" s="220" t="s">
        <v>1034</v>
      </c>
      <c r="E276" s="217" t="s">
        <v>386</v>
      </c>
      <c r="F276" s="322">
        <v>191.8</v>
      </c>
      <c r="G276" s="221"/>
      <c r="H276" s="221"/>
      <c r="I276" s="221"/>
    </row>
    <row r="277" ht="48" outlineLevel="2" spans="1:9">
      <c r="A277" s="217">
        <v>19</v>
      </c>
      <c r="B277" s="217" t="s">
        <v>570</v>
      </c>
      <c r="C277" s="220" t="s">
        <v>1040</v>
      </c>
      <c r="D277" s="220" t="s">
        <v>1035</v>
      </c>
      <c r="E277" s="217" t="s">
        <v>386</v>
      </c>
      <c r="F277" s="322">
        <v>287.7</v>
      </c>
      <c r="G277" s="221"/>
      <c r="H277" s="221"/>
      <c r="I277" s="221"/>
    </row>
    <row r="278" ht="48" outlineLevel="2" spans="1:9">
      <c r="A278" s="217">
        <v>20</v>
      </c>
      <c r="B278" s="217" t="s">
        <v>1042</v>
      </c>
      <c r="C278" s="220" t="s">
        <v>1040</v>
      </c>
      <c r="D278" s="220" t="s">
        <v>1036</v>
      </c>
      <c r="E278" s="217" t="s">
        <v>386</v>
      </c>
      <c r="F278" s="322">
        <v>287.7</v>
      </c>
      <c r="G278" s="221"/>
      <c r="H278" s="221"/>
      <c r="I278" s="221"/>
    </row>
    <row r="279" ht="48" outlineLevel="2" spans="1:9">
      <c r="A279" s="217">
        <v>21</v>
      </c>
      <c r="B279" s="217" t="s">
        <v>571</v>
      </c>
      <c r="C279" s="220" t="s">
        <v>1040</v>
      </c>
      <c r="D279" s="220" t="s">
        <v>554</v>
      </c>
      <c r="E279" s="217" t="s">
        <v>386</v>
      </c>
      <c r="F279" s="322">
        <v>324.02</v>
      </c>
      <c r="G279" s="221"/>
      <c r="H279" s="221"/>
      <c r="I279" s="221"/>
    </row>
    <row r="280" ht="48" outlineLevel="2" spans="1:9">
      <c r="A280" s="217">
        <v>22</v>
      </c>
      <c r="B280" s="217" t="s">
        <v>568</v>
      </c>
      <c r="C280" s="220" t="s">
        <v>1040</v>
      </c>
      <c r="D280" s="220" t="s">
        <v>1039</v>
      </c>
      <c r="E280" s="217" t="s">
        <v>386</v>
      </c>
      <c r="F280" s="322">
        <v>1025.34</v>
      </c>
      <c r="G280" s="221"/>
      <c r="H280" s="221"/>
      <c r="I280" s="221"/>
    </row>
    <row r="281" ht="48" outlineLevel="2" spans="1:9">
      <c r="A281" s="217">
        <v>23</v>
      </c>
      <c r="B281" s="217" t="s">
        <v>572</v>
      </c>
      <c r="C281" s="220" t="s">
        <v>1043</v>
      </c>
      <c r="D281" s="220" t="s">
        <v>1039</v>
      </c>
      <c r="E281" s="217" t="s">
        <v>386</v>
      </c>
      <c r="F281" s="322">
        <v>22.07</v>
      </c>
      <c r="G281" s="221"/>
      <c r="H281" s="221"/>
      <c r="I281" s="221"/>
    </row>
    <row r="282" ht="48" outlineLevel="2" spans="1:9">
      <c r="A282" s="217">
        <v>24</v>
      </c>
      <c r="B282" s="217" t="s">
        <v>1044</v>
      </c>
      <c r="C282" s="220" t="s">
        <v>1045</v>
      </c>
      <c r="D282" s="220" t="s">
        <v>573</v>
      </c>
      <c r="E282" s="217" t="s">
        <v>386</v>
      </c>
      <c r="F282" s="322">
        <v>3.97</v>
      </c>
      <c r="G282" s="221"/>
      <c r="H282" s="221"/>
      <c r="I282" s="221"/>
    </row>
    <row r="283" ht="48" outlineLevel="2" spans="1:9">
      <c r="A283" s="217">
        <v>25</v>
      </c>
      <c r="B283" s="217" t="s">
        <v>574</v>
      </c>
      <c r="C283" s="220" t="s">
        <v>1046</v>
      </c>
      <c r="D283" s="220" t="s">
        <v>554</v>
      </c>
      <c r="E283" s="217" t="s">
        <v>386</v>
      </c>
      <c r="F283" s="322">
        <v>468.97</v>
      </c>
      <c r="G283" s="221"/>
      <c r="H283" s="221"/>
      <c r="I283" s="221"/>
    </row>
    <row r="284" ht="48" outlineLevel="2" spans="1:9">
      <c r="A284" s="217">
        <v>26</v>
      </c>
      <c r="B284" s="217" t="s">
        <v>576</v>
      </c>
      <c r="C284" s="220" t="s">
        <v>1046</v>
      </c>
      <c r="D284" s="220" t="s">
        <v>1039</v>
      </c>
      <c r="E284" s="217" t="s">
        <v>386</v>
      </c>
      <c r="F284" s="322">
        <v>5174.58</v>
      </c>
      <c r="G284" s="221"/>
      <c r="H284" s="221"/>
      <c r="I284" s="221"/>
    </row>
    <row r="285" ht="48" outlineLevel="2" spans="1:9">
      <c r="A285" s="217">
        <v>27</v>
      </c>
      <c r="B285" s="217" t="s">
        <v>578</v>
      </c>
      <c r="C285" s="220" t="s">
        <v>1047</v>
      </c>
      <c r="D285" s="220" t="s">
        <v>573</v>
      </c>
      <c r="E285" s="217" t="s">
        <v>386</v>
      </c>
      <c r="F285" s="322">
        <v>9.37</v>
      </c>
      <c r="G285" s="221"/>
      <c r="H285" s="221"/>
      <c r="I285" s="221"/>
    </row>
    <row r="286" ht="48" outlineLevel="2" spans="1:9">
      <c r="A286" s="217">
        <v>28</v>
      </c>
      <c r="B286" s="217" t="s">
        <v>1048</v>
      </c>
      <c r="C286" s="220" t="s">
        <v>1049</v>
      </c>
      <c r="D286" s="220" t="s">
        <v>1039</v>
      </c>
      <c r="E286" s="217" t="s">
        <v>386</v>
      </c>
      <c r="F286" s="322">
        <v>14.01</v>
      </c>
      <c r="G286" s="221"/>
      <c r="H286" s="221"/>
      <c r="I286" s="221"/>
    </row>
    <row r="287" ht="48" outlineLevel="2" spans="1:9">
      <c r="A287" s="217">
        <v>29</v>
      </c>
      <c r="B287" s="217" t="s">
        <v>582</v>
      </c>
      <c r="C287" s="220" t="s">
        <v>583</v>
      </c>
      <c r="D287" s="220" t="s">
        <v>1039</v>
      </c>
      <c r="E287" s="217" t="s">
        <v>386</v>
      </c>
      <c r="F287" s="322">
        <v>236.24</v>
      </c>
      <c r="G287" s="221"/>
      <c r="H287" s="221"/>
      <c r="I287" s="221"/>
    </row>
    <row r="288" ht="48" outlineLevel="2" spans="1:9">
      <c r="A288" s="217">
        <v>30</v>
      </c>
      <c r="B288" s="217" t="s">
        <v>1050</v>
      </c>
      <c r="C288" s="220" t="s">
        <v>1051</v>
      </c>
      <c r="D288" s="220" t="s">
        <v>1039</v>
      </c>
      <c r="E288" s="217" t="s">
        <v>386</v>
      </c>
      <c r="F288" s="322">
        <v>685.83</v>
      </c>
      <c r="G288" s="221"/>
      <c r="H288" s="221"/>
      <c r="I288" s="221"/>
    </row>
    <row r="289" ht="48" outlineLevel="2" spans="1:9">
      <c r="A289" s="217">
        <v>31</v>
      </c>
      <c r="B289" s="217" t="s">
        <v>1052</v>
      </c>
      <c r="C289" s="220" t="s">
        <v>1053</v>
      </c>
      <c r="D289" s="220" t="s">
        <v>1039</v>
      </c>
      <c r="E289" s="217" t="s">
        <v>386</v>
      </c>
      <c r="F289" s="322">
        <v>119.91</v>
      </c>
      <c r="G289" s="221"/>
      <c r="H289" s="221"/>
      <c r="I289" s="221"/>
    </row>
    <row r="290" ht="48" outlineLevel="2" spans="1:9">
      <c r="A290" s="217">
        <v>32</v>
      </c>
      <c r="B290" s="217" t="s">
        <v>1054</v>
      </c>
      <c r="C290" s="220" t="s">
        <v>1055</v>
      </c>
      <c r="D290" s="220" t="s">
        <v>554</v>
      </c>
      <c r="E290" s="217" t="s">
        <v>386</v>
      </c>
      <c r="F290" s="322">
        <v>12.03</v>
      </c>
      <c r="G290" s="221"/>
      <c r="H290" s="221"/>
      <c r="I290" s="221"/>
    </row>
    <row r="291" ht="48" outlineLevel="2" spans="1:9">
      <c r="A291" s="217">
        <v>33</v>
      </c>
      <c r="B291" s="217" t="s">
        <v>1056</v>
      </c>
      <c r="C291" s="220" t="s">
        <v>1055</v>
      </c>
      <c r="D291" s="220" t="s">
        <v>1039</v>
      </c>
      <c r="E291" s="217" t="s">
        <v>386</v>
      </c>
      <c r="F291" s="322">
        <v>99.24</v>
      </c>
      <c r="G291" s="221"/>
      <c r="H291" s="221"/>
      <c r="I291" s="221"/>
    </row>
    <row r="292" ht="48" outlineLevel="2" spans="1:9">
      <c r="A292" s="217">
        <v>34</v>
      </c>
      <c r="B292" s="217" t="s">
        <v>1057</v>
      </c>
      <c r="C292" s="220" t="s">
        <v>1058</v>
      </c>
      <c r="D292" s="220" t="s">
        <v>556</v>
      </c>
      <c r="E292" s="217" t="s">
        <v>386</v>
      </c>
      <c r="F292" s="322">
        <v>126.42</v>
      </c>
      <c r="G292" s="221"/>
      <c r="H292" s="221"/>
      <c r="I292" s="221"/>
    </row>
    <row r="293" ht="48" outlineLevel="2" spans="1:9">
      <c r="A293" s="217">
        <v>35</v>
      </c>
      <c r="B293" s="217" t="s">
        <v>589</v>
      </c>
      <c r="C293" s="220" t="s">
        <v>590</v>
      </c>
      <c r="D293" s="220" t="s">
        <v>591</v>
      </c>
      <c r="E293" s="217" t="s">
        <v>386</v>
      </c>
      <c r="F293" s="322">
        <v>935.78</v>
      </c>
      <c r="G293" s="221"/>
      <c r="H293" s="221"/>
      <c r="I293" s="221"/>
    </row>
    <row r="294" ht="48" outlineLevel="2" spans="1:9">
      <c r="A294" s="217">
        <v>36</v>
      </c>
      <c r="B294" s="217" t="s">
        <v>592</v>
      </c>
      <c r="C294" s="220" t="s">
        <v>605</v>
      </c>
      <c r="D294" s="220" t="s">
        <v>1059</v>
      </c>
      <c r="E294" s="217" t="s">
        <v>386</v>
      </c>
      <c r="F294" s="322">
        <v>65.23</v>
      </c>
      <c r="G294" s="221"/>
      <c r="H294" s="221"/>
      <c r="I294" s="221"/>
    </row>
    <row r="295" ht="48" outlineLevel="2" spans="1:9">
      <c r="A295" s="217">
        <v>37</v>
      </c>
      <c r="B295" s="217" t="s">
        <v>604</v>
      </c>
      <c r="C295" s="220" t="s">
        <v>1060</v>
      </c>
      <c r="D295" s="220" t="s">
        <v>1061</v>
      </c>
      <c r="E295" s="217" t="s">
        <v>386</v>
      </c>
      <c r="F295" s="322">
        <v>85.12</v>
      </c>
      <c r="G295" s="221"/>
      <c r="H295" s="221"/>
      <c r="I295" s="221"/>
    </row>
    <row r="296" ht="48" outlineLevel="2" spans="1:9">
      <c r="A296" s="217">
        <v>38</v>
      </c>
      <c r="B296" s="217" t="s">
        <v>1062</v>
      </c>
      <c r="C296" s="220" t="s">
        <v>1063</v>
      </c>
      <c r="D296" s="220" t="s">
        <v>591</v>
      </c>
      <c r="E296" s="217" t="s">
        <v>386</v>
      </c>
      <c r="F296" s="322">
        <v>62.21</v>
      </c>
      <c r="G296" s="221"/>
      <c r="H296" s="221"/>
      <c r="I296" s="221"/>
    </row>
    <row r="297" ht="48" outlineLevel="2" spans="1:9">
      <c r="A297" s="217">
        <v>39</v>
      </c>
      <c r="B297" s="217" t="s">
        <v>606</v>
      </c>
      <c r="C297" s="220" t="s">
        <v>607</v>
      </c>
      <c r="D297" s="220" t="s">
        <v>1064</v>
      </c>
      <c r="E297" s="217" t="s">
        <v>386</v>
      </c>
      <c r="F297" s="322">
        <v>45.69</v>
      </c>
      <c r="G297" s="221"/>
      <c r="H297" s="221"/>
      <c r="I297" s="221"/>
    </row>
    <row r="298" ht="48" outlineLevel="2" spans="1:9">
      <c r="A298" s="217">
        <v>40</v>
      </c>
      <c r="B298" s="217" t="s">
        <v>611</v>
      </c>
      <c r="C298" s="220" t="s">
        <v>1065</v>
      </c>
      <c r="D298" s="220" t="s">
        <v>1066</v>
      </c>
      <c r="E298" s="217" t="s">
        <v>386</v>
      </c>
      <c r="F298" s="322">
        <v>114.93</v>
      </c>
      <c r="G298" s="221"/>
      <c r="H298" s="221"/>
      <c r="I298" s="221"/>
    </row>
    <row r="299" ht="20" customHeight="1" outlineLevel="1" spans="1:9">
      <c r="A299" s="189"/>
      <c r="B299" s="189" t="s">
        <v>614</v>
      </c>
      <c r="C299" s="190" t="s">
        <v>615</v>
      </c>
      <c r="D299" s="190"/>
      <c r="E299" s="190"/>
      <c r="F299" s="195"/>
      <c r="G299" s="192"/>
      <c r="H299" s="192"/>
      <c r="I299" s="192"/>
    </row>
    <row r="300" ht="72" outlineLevel="2" spans="1:9">
      <c r="A300" s="217">
        <v>41</v>
      </c>
      <c r="B300" s="217" t="s">
        <v>405</v>
      </c>
      <c r="C300" s="220" t="s">
        <v>1067</v>
      </c>
      <c r="D300" s="220" t="s">
        <v>616</v>
      </c>
      <c r="E300" s="217" t="s">
        <v>408</v>
      </c>
      <c r="F300" s="322">
        <v>26.37</v>
      </c>
      <c r="G300" s="221"/>
      <c r="H300" s="221"/>
      <c r="I300" s="221"/>
    </row>
    <row r="301" ht="72" outlineLevel="2" spans="1:9">
      <c r="A301" s="217">
        <v>42</v>
      </c>
      <c r="B301" s="217" t="s">
        <v>409</v>
      </c>
      <c r="C301" s="220" t="s">
        <v>1068</v>
      </c>
      <c r="D301" s="220" t="s">
        <v>1069</v>
      </c>
      <c r="E301" s="217" t="s">
        <v>408</v>
      </c>
      <c r="F301" s="322">
        <v>5.15</v>
      </c>
      <c r="G301" s="221"/>
      <c r="H301" s="221"/>
      <c r="I301" s="221"/>
    </row>
    <row r="302" ht="72" outlineLevel="2" spans="1:9">
      <c r="A302" s="217">
        <v>43</v>
      </c>
      <c r="B302" s="217" t="s">
        <v>437</v>
      </c>
      <c r="C302" s="220" t="s">
        <v>1070</v>
      </c>
      <c r="D302" s="220" t="s">
        <v>617</v>
      </c>
      <c r="E302" s="217" t="s">
        <v>408</v>
      </c>
      <c r="F302" s="322">
        <v>262.18</v>
      </c>
      <c r="G302" s="221"/>
      <c r="H302" s="221"/>
      <c r="I302" s="221"/>
    </row>
    <row r="303" ht="72" outlineLevel="2" spans="1:9">
      <c r="A303" s="217">
        <v>44</v>
      </c>
      <c r="B303" s="217" t="s">
        <v>619</v>
      </c>
      <c r="C303" s="220" t="s">
        <v>1071</v>
      </c>
      <c r="D303" s="220" t="s">
        <v>628</v>
      </c>
      <c r="E303" s="217" t="s">
        <v>408</v>
      </c>
      <c r="F303" s="322">
        <v>334.2</v>
      </c>
      <c r="G303" s="221"/>
      <c r="H303" s="221"/>
      <c r="I303" s="221"/>
    </row>
    <row r="304" ht="72" outlineLevel="2" spans="1:9">
      <c r="A304" s="217">
        <v>45</v>
      </c>
      <c r="B304" s="217" t="s">
        <v>621</v>
      </c>
      <c r="C304" s="220" t="s">
        <v>1070</v>
      </c>
      <c r="D304" s="220" t="s">
        <v>618</v>
      </c>
      <c r="E304" s="217" t="s">
        <v>408</v>
      </c>
      <c r="F304" s="322">
        <v>53.01</v>
      </c>
      <c r="G304" s="221"/>
      <c r="H304" s="221"/>
      <c r="I304" s="221"/>
    </row>
    <row r="305" ht="72" outlineLevel="2" spans="1:9">
      <c r="A305" s="217">
        <v>46</v>
      </c>
      <c r="B305" s="217" t="s">
        <v>625</v>
      </c>
      <c r="C305" s="220" t="s">
        <v>1071</v>
      </c>
      <c r="D305" s="220" t="s">
        <v>630</v>
      </c>
      <c r="E305" s="217" t="s">
        <v>408</v>
      </c>
      <c r="F305" s="322">
        <v>25.6</v>
      </c>
      <c r="G305" s="221"/>
      <c r="H305" s="221"/>
      <c r="I305" s="221"/>
    </row>
    <row r="306" ht="72" outlineLevel="2" spans="1:9">
      <c r="A306" s="217">
        <v>47</v>
      </c>
      <c r="B306" s="217" t="s">
        <v>627</v>
      </c>
      <c r="C306" s="220" t="s">
        <v>1072</v>
      </c>
      <c r="D306" s="220" t="s">
        <v>617</v>
      </c>
      <c r="E306" s="217" t="s">
        <v>408</v>
      </c>
      <c r="F306" s="322">
        <v>269.31</v>
      </c>
      <c r="G306" s="221"/>
      <c r="H306" s="221"/>
      <c r="I306" s="221"/>
    </row>
    <row r="307" ht="72" outlineLevel="2" spans="1:9">
      <c r="A307" s="217">
        <v>48</v>
      </c>
      <c r="B307" s="217" t="s">
        <v>629</v>
      </c>
      <c r="C307" s="220" t="s">
        <v>1072</v>
      </c>
      <c r="D307" s="220" t="s">
        <v>618</v>
      </c>
      <c r="E307" s="217" t="s">
        <v>408</v>
      </c>
      <c r="F307" s="322">
        <v>570.5</v>
      </c>
      <c r="G307" s="221"/>
      <c r="H307" s="221"/>
      <c r="I307" s="221"/>
    </row>
    <row r="308" ht="36" outlineLevel="2" spans="1:9">
      <c r="A308" s="217">
        <v>49</v>
      </c>
      <c r="B308" s="217" t="s">
        <v>631</v>
      </c>
      <c r="C308" s="220" t="s">
        <v>632</v>
      </c>
      <c r="D308" s="220" t="s">
        <v>1073</v>
      </c>
      <c r="E308" s="217" t="s">
        <v>17</v>
      </c>
      <c r="F308" s="322">
        <v>2185</v>
      </c>
      <c r="G308" s="221"/>
      <c r="H308" s="221"/>
      <c r="I308" s="221"/>
    </row>
    <row r="309" ht="36" outlineLevel="2" spans="1:9">
      <c r="A309" s="217">
        <v>50</v>
      </c>
      <c r="B309" s="217" t="s">
        <v>634</v>
      </c>
      <c r="C309" s="220" t="s">
        <v>639</v>
      </c>
      <c r="D309" s="220" t="s">
        <v>1074</v>
      </c>
      <c r="E309" s="217" t="s">
        <v>17</v>
      </c>
      <c r="F309" s="322">
        <v>6041</v>
      </c>
      <c r="G309" s="221"/>
      <c r="H309" s="221"/>
      <c r="I309" s="221"/>
    </row>
    <row r="310" ht="36" outlineLevel="2" spans="1:9">
      <c r="A310" s="217">
        <v>51</v>
      </c>
      <c r="B310" s="217" t="s">
        <v>643</v>
      </c>
      <c r="C310" s="220" t="s">
        <v>644</v>
      </c>
      <c r="D310" s="220" t="s">
        <v>645</v>
      </c>
      <c r="E310" s="217" t="s">
        <v>408</v>
      </c>
      <c r="F310" s="322">
        <v>1.06</v>
      </c>
      <c r="G310" s="221"/>
      <c r="H310" s="221"/>
      <c r="I310" s="221"/>
    </row>
    <row r="311" ht="30" customHeight="1" outlineLevel="1" spans="1:9">
      <c r="A311" s="189"/>
      <c r="B311" s="189" t="s">
        <v>646</v>
      </c>
      <c r="C311" s="190" t="s">
        <v>647</v>
      </c>
      <c r="D311" s="190"/>
      <c r="E311" s="190"/>
      <c r="F311" s="195"/>
      <c r="G311" s="192"/>
      <c r="H311" s="192"/>
      <c r="I311" s="192"/>
    </row>
    <row r="312" ht="48" outlineLevel="2" spans="1:15">
      <c r="A312" s="217">
        <v>55</v>
      </c>
      <c r="B312" s="217" t="s">
        <v>1075</v>
      </c>
      <c r="C312" s="220" t="s">
        <v>1076</v>
      </c>
      <c r="D312" s="220" t="s">
        <v>1077</v>
      </c>
      <c r="E312" s="217" t="s">
        <v>417</v>
      </c>
      <c r="F312" s="322">
        <v>1558.08</v>
      </c>
      <c r="G312" s="221"/>
      <c r="H312" s="221"/>
      <c r="I312" s="221"/>
      <c r="O312" s="251" t="s">
        <v>1078</v>
      </c>
    </row>
    <row r="313" ht="36" outlineLevel="2" spans="1:9">
      <c r="A313" s="217">
        <v>56</v>
      </c>
      <c r="B313" s="217" t="s">
        <v>674</v>
      </c>
      <c r="C313" s="220" t="s">
        <v>1079</v>
      </c>
      <c r="D313" s="220" t="s">
        <v>1080</v>
      </c>
      <c r="E313" s="217" t="s">
        <v>417</v>
      </c>
      <c r="F313" s="322">
        <v>208.57</v>
      </c>
      <c r="G313" s="221"/>
      <c r="H313" s="221"/>
      <c r="I313" s="221"/>
    </row>
    <row r="314" ht="48" outlineLevel="2" spans="1:10">
      <c r="A314" s="217">
        <v>57</v>
      </c>
      <c r="B314" s="217" t="s">
        <v>1081</v>
      </c>
      <c r="C314" s="220" t="s">
        <v>1082</v>
      </c>
      <c r="D314" s="220" t="s">
        <v>1083</v>
      </c>
      <c r="E314" s="217" t="s">
        <v>417</v>
      </c>
      <c r="F314" s="322">
        <v>1766.65</v>
      </c>
      <c r="G314" s="221"/>
      <c r="H314" s="221"/>
      <c r="I314" s="221"/>
      <c r="J314" s="333"/>
    </row>
    <row r="315" ht="48" outlineLevel="2" spans="1:9">
      <c r="A315" s="217">
        <v>55</v>
      </c>
      <c r="B315" s="217" t="s">
        <v>1075</v>
      </c>
      <c r="C315" s="220" t="s">
        <v>1076</v>
      </c>
      <c r="D315" s="220" t="s">
        <v>1077</v>
      </c>
      <c r="E315" s="217" t="s">
        <v>417</v>
      </c>
      <c r="F315" s="322">
        <v>2119.98</v>
      </c>
      <c r="G315" s="221"/>
      <c r="H315" s="221"/>
      <c r="I315" s="221"/>
    </row>
    <row r="316" ht="36" outlineLevel="2" spans="1:9">
      <c r="A316" s="217">
        <v>56</v>
      </c>
      <c r="B316" s="217" t="s">
        <v>674</v>
      </c>
      <c r="C316" s="220" t="s">
        <v>1079</v>
      </c>
      <c r="D316" s="220" t="s">
        <v>1080</v>
      </c>
      <c r="E316" s="217" t="s">
        <v>417</v>
      </c>
      <c r="F316" s="322">
        <v>2675.6</v>
      </c>
      <c r="G316" s="221"/>
      <c r="H316" s="221"/>
      <c r="I316" s="221"/>
    </row>
    <row r="317" ht="48" outlineLevel="2" spans="1:10">
      <c r="A317" s="217">
        <v>57</v>
      </c>
      <c r="B317" s="217" t="s">
        <v>1081</v>
      </c>
      <c r="C317" s="220" t="s">
        <v>1082</v>
      </c>
      <c r="D317" s="220" t="s">
        <v>1083</v>
      </c>
      <c r="E317" s="217" t="s">
        <v>417</v>
      </c>
      <c r="F317" s="322">
        <v>993.9</v>
      </c>
      <c r="G317" s="221"/>
      <c r="H317" s="221"/>
      <c r="I317" s="221"/>
      <c r="J317" s="333"/>
    </row>
    <row r="318" ht="36" outlineLevel="2" spans="1:9">
      <c r="A318" s="217">
        <v>58</v>
      </c>
      <c r="B318" s="217" t="s">
        <v>1084</v>
      </c>
      <c r="C318" s="220" t="s">
        <v>1085</v>
      </c>
      <c r="D318" s="220" t="s">
        <v>1086</v>
      </c>
      <c r="E318" s="217" t="s">
        <v>417</v>
      </c>
      <c r="F318" s="322">
        <v>5365.22</v>
      </c>
      <c r="G318" s="221"/>
      <c r="H318" s="221"/>
      <c r="I318" s="221"/>
    </row>
    <row r="319" ht="72" outlineLevel="2" spans="1:9">
      <c r="A319" s="217">
        <v>59</v>
      </c>
      <c r="B319" s="217" t="s">
        <v>1087</v>
      </c>
      <c r="C319" s="220" t="s">
        <v>1088</v>
      </c>
      <c r="D319" s="220" t="s">
        <v>1089</v>
      </c>
      <c r="E319" s="217" t="s">
        <v>421</v>
      </c>
      <c r="F319" s="322">
        <v>59</v>
      </c>
      <c r="G319" s="221"/>
      <c r="H319" s="221"/>
      <c r="I319" s="221"/>
    </row>
    <row r="320" ht="72" outlineLevel="2" spans="1:9">
      <c r="A320" s="217">
        <v>60</v>
      </c>
      <c r="B320" s="217" t="s">
        <v>1090</v>
      </c>
      <c r="C320" s="220" t="s">
        <v>1091</v>
      </c>
      <c r="D320" s="220" t="s">
        <v>1092</v>
      </c>
      <c r="E320" s="217" t="s">
        <v>421</v>
      </c>
      <c r="F320" s="322">
        <v>29.5</v>
      </c>
      <c r="G320" s="221"/>
      <c r="H320" s="221"/>
      <c r="I320" s="221"/>
    </row>
    <row r="321" ht="20" customHeight="1" outlineLevel="1" spans="1:9">
      <c r="A321" s="189"/>
      <c r="B321" s="189" t="s">
        <v>701</v>
      </c>
      <c r="C321" s="190" t="s">
        <v>702</v>
      </c>
      <c r="D321" s="190"/>
      <c r="E321" s="190"/>
      <c r="F321" s="195"/>
      <c r="G321" s="192"/>
      <c r="H321" s="192"/>
      <c r="I321" s="192"/>
    </row>
    <row r="322" ht="36" outlineLevel="2" spans="1:9">
      <c r="A322" s="217">
        <v>61</v>
      </c>
      <c r="B322" s="217" t="s">
        <v>703</v>
      </c>
      <c r="C322" s="220" t="s">
        <v>1093</v>
      </c>
      <c r="D322" s="220" t="s">
        <v>1094</v>
      </c>
      <c r="E322" s="217" t="s">
        <v>417</v>
      </c>
      <c r="F322" s="322">
        <v>10095.6</v>
      </c>
      <c r="G322" s="221"/>
      <c r="H322" s="221"/>
      <c r="I322" s="221"/>
    </row>
    <row r="323" ht="36" outlineLevel="2" spans="1:9">
      <c r="A323" s="217">
        <v>62</v>
      </c>
      <c r="B323" s="217" t="s">
        <v>1095</v>
      </c>
      <c r="C323" s="220" t="s">
        <v>1096</v>
      </c>
      <c r="D323" s="220" t="s">
        <v>1097</v>
      </c>
      <c r="E323" s="217" t="s">
        <v>417</v>
      </c>
      <c r="F323" s="322">
        <v>11604.19</v>
      </c>
      <c r="G323" s="221"/>
      <c r="H323" s="221"/>
      <c r="I323" s="221"/>
    </row>
    <row r="324" ht="20" customHeight="1" outlineLevel="1" spans="1:9">
      <c r="A324" s="189"/>
      <c r="B324" s="189" t="s">
        <v>739</v>
      </c>
      <c r="C324" s="190" t="s">
        <v>740</v>
      </c>
      <c r="D324" s="190"/>
      <c r="E324" s="190"/>
      <c r="F324" s="195"/>
      <c r="G324" s="192"/>
      <c r="H324" s="192"/>
      <c r="I324" s="192"/>
    </row>
    <row r="325" ht="48" outlineLevel="2" spans="1:9">
      <c r="A325" s="217">
        <v>63</v>
      </c>
      <c r="B325" s="217" t="s">
        <v>744</v>
      </c>
      <c r="C325" s="220" t="s">
        <v>1098</v>
      </c>
      <c r="D325" s="220" t="s">
        <v>746</v>
      </c>
      <c r="E325" s="217" t="s">
        <v>417</v>
      </c>
      <c r="F325" s="322">
        <v>638.97</v>
      </c>
      <c r="G325" s="221"/>
      <c r="H325" s="221"/>
      <c r="I325" s="221"/>
    </row>
    <row r="326" ht="48" outlineLevel="2" spans="1:9">
      <c r="A326" s="217">
        <v>64</v>
      </c>
      <c r="B326" s="217" t="s">
        <v>747</v>
      </c>
      <c r="C326" s="220" t="s">
        <v>750</v>
      </c>
      <c r="D326" s="220" t="s">
        <v>746</v>
      </c>
      <c r="E326" s="217" t="s">
        <v>417</v>
      </c>
      <c r="F326" s="322">
        <v>54.6</v>
      </c>
      <c r="G326" s="221"/>
      <c r="H326" s="221"/>
      <c r="I326" s="221"/>
    </row>
    <row r="327" ht="48" outlineLevel="2" spans="1:9">
      <c r="A327" s="217">
        <v>65</v>
      </c>
      <c r="B327" s="217" t="s">
        <v>749</v>
      </c>
      <c r="C327" s="220" t="s">
        <v>752</v>
      </c>
      <c r="D327" s="220" t="s">
        <v>746</v>
      </c>
      <c r="E327" s="217" t="s">
        <v>417</v>
      </c>
      <c r="F327" s="322">
        <v>41.56</v>
      </c>
      <c r="G327" s="221"/>
      <c r="H327" s="221"/>
      <c r="I327" s="221"/>
    </row>
    <row r="328" ht="48" outlineLevel="2" spans="1:9">
      <c r="A328" s="217">
        <v>66</v>
      </c>
      <c r="B328" s="217" t="s">
        <v>751</v>
      </c>
      <c r="C328" s="220" t="s">
        <v>754</v>
      </c>
      <c r="D328" s="220" t="s">
        <v>746</v>
      </c>
      <c r="E328" s="217" t="s">
        <v>417</v>
      </c>
      <c r="F328" s="322">
        <v>387.35</v>
      </c>
      <c r="G328" s="221"/>
      <c r="H328" s="221"/>
      <c r="I328" s="221"/>
    </row>
    <row r="329" ht="48" outlineLevel="2" spans="1:9">
      <c r="A329" s="217">
        <v>67</v>
      </c>
      <c r="B329" s="217" t="s">
        <v>753</v>
      </c>
      <c r="C329" s="220" t="s">
        <v>1099</v>
      </c>
      <c r="D329" s="220" t="s">
        <v>746</v>
      </c>
      <c r="E329" s="217" t="s">
        <v>417</v>
      </c>
      <c r="F329" s="322">
        <v>3.15</v>
      </c>
      <c r="G329" s="221"/>
      <c r="H329" s="221"/>
      <c r="I329" s="221"/>
    </row>
    <row r="330" ht="48" outlineLevel="2" spans="1:9">
      <c r="A330" s="217">
        <v>68</v>
      </c>
      <c r="B330" s="217" t="s">
        <v>1100</v>
      </c>
      <c r="C330" s="220" t="s">
        <v>1101</v>
      </c>
      <c r="D330" s="220" t="s">
        <v>1102</v>
      </c>
      <c r="E330" s="217" t="s">
        <v>417</v>
      </c>
      <c r="F330" s="322">
        <v>114</v>
      </c>
      <c r="G330" s="221"/>
      <c r="H330" s="221"/>
      <c r="I330" s="221"/>
    </row>
    <row r="331" ht="20" customHeight="1" outlineLevel="1" spans="1:9">
      <c r="A331" s="189"/>
      <c r="B331" s="189" t="s">
        <v>755</v>
      </c>
      <c r="C331" s="190" t="s">
        <v>756</v>
      </c>
      <c r="D331" s="190"/>
      <c r="E331" s="190"/>
      <c r="F331" s="195"/>
      <c r="G331" s="192"/>
      <c r="H331" s="192"/>
      <c r="I331" s="192"/>
    </row>
    <row r="332" ht="48" outlineLevel="2" spans="1:9">
      <c r="A332" s="217">
        <v>69</v>
      </c>
      <c r="B332" s="217" t="s">
        <v>444</v>
      </c>
      <c r="C332" s="220" t="s">
        <v>1103</v>
      </c>
      <c r="D332" s="220" t="s">
        <v>1104</v>
      </c>
      <c r="E332" s="217" t="s">
        <v>421</v>
      </c>
      <c r="F332" s="322">
        <v>454.45</v>
      </c>
      <c r="G332" s="221"/>
      <c r="H332" s="221"/>
      <c r="I332" s="221"/>
    </row>
    <row r="333" ht="48" outlineLevel="2" spans="1:9">
      <c r="A333" s="217">
        <v>70</v>
      </c>
      <c r="B333" s="217" t="s">
        <v>759</v>
      </c>
      <c r="C333" s="220" t="s">
        <v>1105</v>
      </c>
      <c r="D333" s="220" t="s">
        <v>1104</v>
      </c>
      <c r="E333" s="217" t="s">
        <v>421</v>
      </c>
      <c r="F333" s="322">
        <v>11.2</v>
      </c>
      <c r="G333" s="221"/>
      <c r="H333" s="221"/>
      <c r="I333" s="221"/>
    </row>
    <row r="334" ht="48" outlineLevel="2" spans="1:9">
      <c r="A334" s="217">
        <v>71</v>
      </c>
      <c r="B334" s="217" t="s">
        <v>1106</v>
      </c>
      <c r="C334" s="220" t="s">
        <v>1107</v>
      </c>
      <c r="D334" s="220" t="s">
        <v>1108</v>
      </c>
      <c r="E334" s="217" t="s">
        <v>421</v>
      </c>
      <c r="F334" s="322">
        <v>49.1</v>
      </c>
      <c r="G334" s="221"/>
      <c r="H334" s="221"/>
      <c r="I334" s="221"/>
    </row>
    <row r="335" ht="20" customHeight="1" outlineLevel="1" spans="1:9">
      <c r="A335" s="189"/>
      <c r="B335" s="189" t="s">
        <v>762</v>
      </c>
      <c r="C335" s="190" t="s">
        <v>1109</v>
      </c>
      <c r="D335" s="190"/>
      <c r="E335" s="190"/>
      <c r="F335" s="195"/>
      <c r="G335" s="192"/>
      <c r="H335" s="192"/>
      <c r="I335" s="192"/>
    </row>
    <row r="336" ht="60" outlineLevel="2" spans="1:9">
      <c r="A336" s="217">
        <v>72</v>
      </c>
      <c r="B336" s="217" t="s">
        <v>1110</v>
      </c>
      <c r="C336" s="220" t="s">
        <v>1111</v>
      </c>
      <c r="D336" s="220" t="s">
        <v>1112</v>
      </c>
      <c r="E336" s="217" t="s">
        <v>421</v>
      </c>
      <c r="F336" s="322">
        <v>16.5</v>
      </c>
      <c r="G336" s="221"/>
      <c r="H336" s="221"/>
      <c r="I336" s="221"/>
    </row>
    <row r="337" ht="48" outlineLevel="2" spans="1:9">
      <c r="A337" s="217">
        <v>73</v>
      </c>
      <c r="B337" s="217" t="s">
        <v>1113</v>
      </c>
      <c r="C337" s="220" t="s">
        <v>1114</v>
      </c>
      <c r="D337" s="220" t="s">
        <v>1115</v>
      </c>
      <c r="E337" s="217" t="s">
        <v>421</v>
      </c>
      <c r="F337" s="322">
        <v>2849.6</v>
      </c>
      <c r="G337" s="221"/>
      <c r="H337" s="221"/>
      <c r="I337" s="221"/>
    </row>
    <row r="338" ht="36" outlineLevel="2" spans="1:9">
      <c r="A338" s="217">
        <v>74</v>
      </c>
      <c r="B338" s="217" t="s">
        <v>719</v>
      </c>
      <c r="C338" s="220" t="s">
        <v>1116</v>
      </c>
      <c r="D338" s="220" t="s">
        <v>1117</v>
      </c>
      <c r="E338" s="217" t="s">
        <v>408</v>
      </c>
      <c r="F338" s="322">
        <v>1.84</v>
      </c>
      <c r="G338" s="221"/>
      <c r="H338" s="221"/>
      <c r="I338" s="221"/>
    </row>
    <row r="339" ht="36" outlineLevel="2" spans="1:9">
      <c r="A339" s="217">
        <v>75</v>
      </c>
      <c r="B339" s="217" t="s">
        <v>447</v>
      </c>
      <c r="C339" s="220" t="s">
        <v>448</v>
      </c>
      <c r="D339" s="220" t="s">
        <v>1118</v>
      </c>
      <c r="E339" s="217" t="s">
        <v>421</v>
      </c>
      <c r="F339" s="322">
        <v>230.45</v>
      </c>
      <c r="G339" s="221"/>
      <c r="H339" s="221"/>
      <c r="I339" s="221"/>
    </row>
    <row r="340" ht="36" outlineLevel="2" spans="1:9">
      <c r="A340" s="217">
        <v>76</v>
      </c>
      <c r="B340" s="217" t="s">
        <v>1119</v>
      </c>
      <c r="C340" s="220" t="s">
        <v>1120</v>
      </c>
      <c r="D340" s="220" t="s">
        <v>1121</v>
      </c>
      <c r="E340" s="217" t="s">
        <v>421</v>
      </c>
      <c r="F340" s="322">
        <v>122.69</v>
      </c>
      <c r="G340" s="221"/>
      <c r="H340" s="221"/>
      <c r="I340" s="221"/>
    </row>
    <row r="341" ht="20" customHeight="1" outlineLevel="1" spans="1:9">
      <c r="A341" s="189"/>
      <c r="B341" s="189" t="s">
        <v>791</v>
      </c>
      <c r="C341" s="190" t="s">
        <v>763</v>
      </c>
      <c r="D341" s="190"/>
      <c r="E341" s="190"/>
      <c r="F341" s="195"/>
      <c r="G341" s="192"/>
      <c r="H341" s="192"/>
      <c r="I341" s="192"/>
    </row>
    <row r="342" ht="60" outlineLevel="2" spans="1:10">
      <c r="A342" s="217">
        <v>77</v>
      </c>
      <c r="B342" s="217" t="s">
        <v>1122</v>
      </c>
      <c r="C342" s="220" t="s">
        <v>1123</v>
      </c>
      <c r="D342" s="220" t="s">
        <v>1124</v>
      </c>
      <c r="E342" s="217" t="s">
        <v>417</v>
      </c>
      <c r="F342" s="322">
        <v>86.88</v>
      </c>
      <c r="G342" s="221"/>
      <c r="H342" s="221"/>
      <c r="I342" s="221"/>
      <c r="J342" s="333"/>
    </row>
    <row r="343" ht="96" outlineLevel="2" spans="1:9">
      <c r="A343" s="217">
        <v>78</v>
      </c>
      <c r="B343" s="217" t="s">
        <v>1125</v>
      </c>
      <c r="C343" s="220" t="s">
        <v>1126</v>
      </c>
      <c r="D343" s="220" t="s">
        <v>1127</v>
      </c>
      <c r="E343" s="217" t="s">
        <v>417</v>
      </c>
      <c r="F343" s="322">
        <v>54.15</v>
      </c>
      <c r="G343" s="221"/>
      <c r="H343" s="221"/>
      <c r="I343" s="221"/>
    </row>
    <row r="344" ht="84" outlineLevel="2" spans="1:9">
      <c r="A344" s="217">
        <v>79</v>
      </c>
      <c r="B344" s="217" t="s">
        <v>1128</v>
      </c>
      <c r="C344" s="220" t="s">
        <v>1129</v>
      </c>
      <c r="D344" s="220" t="s">
        <v>1130</v>
      </c>
      <c r="E344" s="217" t="s">
        <v>417</v>
      </c>
      <c r="F344" s="322">
        <v>77.77</v>
      </c>
      <c r="G344" s="221"/>
      <c r="H344" s="221"/>
      <c r="I344" s="221"/>
    </row>
    <row r="345" ht="84" outlineLevel="2" spans="1:10">
      <c r="A345" s="217">
        <v>80</v>
      </c>
      <c r="B345" s="217" t="s">
        <v>1131</v>
      </c>
      <c r="C345" s="220" t="s">
        <v>1132</v>
      </c>
      <c r="D345" s="220" t="s">
        <v>1130</v>
      </c>
      <c r="E345" s="217" t="s">
        <v>417</v>
      </c>
      <c r="F345" s="322">
        <v>462.95</v>
      </c>
      <c r="G345" s="221"/>
      <c r="H345" s="221"/>
      <c r="I345" s="221"/>
      <c r="J345" s="333"/>
    </row>
    <row r="346" ht="60" outlineLevel="2" spans="1:9">
      <c r="A346" s="217">
        <v>81</v>
      </c>
      <c r="B346" s="217" t="s">
        <v>660</v>
      </c>
      <c r="C346" s="220" t="s">
        <v>1133</v>
      </c>
      <c r="D346" s="220" t="s">
        <v>1134</v>
      </c>
      <c r="E346" s="217" t="s">
        <v>417</v>
      </c>
      <c r="F346" s="322">
        <v>277.4</v>
      </c>
      <c r="G346" s="221"/>
      <c r="H346" s="221"/>
      <c r="I346" s="221"/>
    </row>
    <row r="347" ht="84" outlineLevel="2" spans="1:9">
      <c r="A347" s="217">
        <v>82</v>
      </c>
      <c r="B347" s="217" t="s">
        <v>773</v>
      </c>
      <c r="C347" s="220" t="s">
        <v>1135</v>
      </c>
      <c r="D347" s="220" t="s">
        <v>1136</v>
      </c>
      <c r="E347" s="217" t="s">
        <v>417</v>
      </c>
      <c r="F347" s="322">
        <v>1037.53</v>
      </c>
      <c r="G347" s="221"/>
      <c r="H347" s="221"/>
      <c r="I347" s="221"/>
    </row>
    <row r="348" ht="84" outlineLevel="2" spans="1:9">
      <c r="A348" s="217">
        <v>83</v>
      </c>
      <c r="B348" s="217" t="s">
        <v>776</v>
      </c>
      <c r="C348" s="220" t="s">
        <v>1137</v>
      </c>
      <c r="D348" s="220" t="s">
        <v>1138</v>
      </c>
      <c r="E348" s="217" t="s">
        <v>417</v>
      </c>
      <c r="F348" s="322">
        <v>1145.78</v>
      </c>
      <c r="G348" s="221"/>
      <c r="H348" s="221"/>
      <c r="I348" s="221"/>
    </row>
    <row r="349" ht="84" outlineLevel="2" spans="1:9">
      <c r="A349" s="217">
        <v>84</v>
      </c>
      <c r="B349" s="217" t="s">
        <v>764</v>
      </c>
      <c r="C349" s="220" t="s">
        <v>1139</v>
      </c>
      <c r="D349" s="220" t="s">
        <v>1140</v>
      </c>
      <c r="E349" s="217" t="s">
        <v>417</v>
      </c>
      <c r="F349" s="322">
        <v>686.55</v>
      </c>
      <c r="G349" s="221"/>
      <c r="H349" s="221"/>
      <c r="I349" s="221"/>
    </row>
    <row r="350" ht="84" outlineLevel="2" spans="1:9">
      <c r="A350" s="217">
        <v>85</v>
      </c>
      <c r="B350" s="217" t="s">
        <v>669</v>
      </c>
      <c r="C350" s="220" t="s">
        <v>1141</v>
      </c>
      <c r="D350" s="220" t="s">
        <v>1142</v>
      </c>
      <c r="E350" s="217" t="s">
        <v>417</v>
      </c>
      <c r="F350" s="322">
        <v>44.39</v>
      </c>
      <c r="G350" s="221"/>
      <c r="H350" s="221"/>
      <c r="I350" s="221"/>
    </row>
    <row r="351" ht="48" outlineLevel="2" spans="1:9">
      <c r="A351" s="217">
        <v>86</v>
      </c>
      <c r="B351" s="217" t="s">
        <v>672</v>
      </c>
      <c r="C351" s="220" t="s">
        <v>1143</v>
      </c>
      <c r="D351" s="220" t="s">
        <v>1144</v>
      </c>
      <c r="E351" s="217" t="s">
        <v>417</v>
      </c>
      <c r="F351" s="322">
        <v>72.82</v>
      </c>
      <c r="G351" s="221"/>
      <c r="H351" s="221"/>
      <c r="I351" s="221"/>
    </row>
    <row r="352" ht="96" outlineLevel="2" spans="1:9">
      <c r="A352" s="217">
        <v>87</v>
      </c>
      <c r="B352" s="217" t="s">
        <v>782</v>
      </c>
      <c r="C352" s="220" t="s">
        <v>1145</v>
      </c>
      <c r="D352" s="220" t="s">
        <v>1146</v>
      </c>
      <c r="E352" s="217" t="s">
        <v>417</v>
      </c>
      <c r="F352" s="322">
        <v>49.5</v>
      </c>
      <c r="G352" s="221"/>
      <c r="H352" s="221"/>
      <c r="I352" s="221"/>
    </row>
    <row r="353" ht="84" outlineLevel="2" spans="1:9">
      <c r="A353" s="217">
        <v>88</v>
      </c>
      <c r="B353" s="217" t="s">
        <v>785</v>
      </c>
      <c r="C353" s="220" t="s">
        <v>1147</v>
      </c>
      <c r="D353" s="220" t="s">
        <v>1148</v>
      </c>
      <c r="E353" s="217" t="s">
        <v>417</v>
      </c>
      <c r="F353" s="322">
        <v>189.08</v>
      </c>
      <c r="G353" s="221"/>
      <c r="H353" s="221"/>
      <c r="I353" s="221"/>
    </row>
    <row r="354" ht="72" outlineLevel="2" spans="1:9">
      <c r="A354" s="217">
        <v>89</v>
      </c>
      <c r="B354" s="217" t="s">
        <v>1149</v>
      </c>
      <c r="C354" s="220" t="s">
        <v>1150</v>
      </c>
      <c r="D354" s="220" t="s">
        <v>1151</v>
      </c>
      <c r="E354" s="217" t="s">
        <v>417</v>
      </c>
      <c r="F354" s="322">
        <v>2.9</v>
      </c>
      <c r="G354" s="221"/>
      <c r="H354" s="221"/>
      <c r="I354" s="221"/>
    </row>
    <row r="355" ht="30" customHeight="1" outlineLevel="1" spans="1:9">
      <c r="A355" s="189"/>
      <c r="B355" s="189" t="s">
        <v>817</v>
      </c>
      <c r="C355" s="190" t="s">
        <v>792</v>
      </c>
      <c r="D355" s="190"/>
      <c r="E355" s="190"/>
      <c r="F355" s="195"/>
      <c r="G355" s="192"/>
      <c r="H355" s="192"/>
      <c r="I355" s="192"/>
    </row>
    <row r="356" ht="60" outlineLevel="2" spans="1:10">
      <c r="A356" s="217">
        <v>90</v>
      </c>
      <c r="B356" s="217" t="s">
        <v>1152</v>
      </c>
      <c r="C356" s="220" t="s">
        <v>1153</v>
      </c>
      <c r="D356" s="220" t="s">
        <v>1154</v>
      </c>
      <c r="E356" s="217" t="s">
        <v>417</v>
      </c>
      <c r="F356" s="322">
        <v>5382.86</v>
      </c>
      <c r="G356" s="221"/>
      <c r="H356" s="221"/>
      <c r="I356" s="221"/>
      <c r="J356" s="333"/>
    </row>
    <row r="357" ht="60" outlineLevel="2" spans="1:10">
      <c r="A357" s="217">
        <v>91</v>
      </c>
      <c r="B357" s="217" t="s">
        <v>1155</v>
      </c>
      <c r="C357" s="220" t="s">
        <v>1156</v>
      </c>
      <c r="D357" s="220" t="s">
        <v>1157</v>
      </c>
      <c r="E357" s="217" t="s">
        <v>417</v>
      </c>
      <c r="F357" s="322">
        <v>1575.41</v>
      </c>
      <c r="G357" s="221"/>
      <c r="H357" s="221"/>
      <c r="I357" s="221"/>
      <c r="J357" s="333"/>
    </row>
    <row r="358" ht="84" outlineLevel="2" spans="1:10">
      <c r="A358" s="217">
        <v>92</v>
      </c>
      <c r="B358" s="217" t="s">
        <v>799</v>
      </c>
      <c r="C358" s="220" t="s">
        <v>1158</v>
      </c>
      <c r="D358" s="220" t="s">
        <v>1159</v>
      </c>
      <c r="E358" s="217" t="s">
        <v>417</v>
      </c>
      <c r="F358" s="322">
        <v>1925.01</v>
      </c>
      <c r="G358" s="221"/>
      <c r="H358" s="221"/>
      <c r="I358" s="221"/>
      <c r="J358" s="333"/>
    </row>
    <row r="359" ht="96" outlineLevel="2" spans="1:9">
      <c r="A359" s="217">
        <v>93</v>
      </c>
      <c r="B359" s="217" t="s">
        <v>802</v>
      </c>
      <c r="C359" s="220" t="s">
        <v>1160</v>
      </c>
      <c r="D359" s="220" t="s">
        <v>1161</v>
      </c>
      <c r="E359" s="217" t="s">
        <v>417</v>
      </c>
      <c r="F359" s="322">
        <v>6134</v>
      </c>
      <c r="G359" s="221"/>
      <c r="H359" s="221"/>
      <c r="I359" s="221"/>
    </row>
    <row r="360" ht="84" outlineLevel="2" spans="1:10">
      <c r="A360" s="217">
        <v>94</v>
      </c>
      <c r="B360" s="217" t="s">
        <v>819</v>
      </c>
      <c r="C360" s="220" t="s">
        <v>1162</v>
      </c>
      <c r="D360" s="220" t="s">
        <v>1163</v>
      </c>
      <c r="E360" s="217" t="s">
        <v>417</v>
      </c>
      <c r="F360" s="322">
        <v>4605.48</v>
      </c>
      <c r="G360" s="221"/>
      <c r="H360" s="221"/>
      <c r="I360" s="221"/>
      <c r="J360" s="333"/>
    </row>
    <row r="361" ht="96" outlineLevel="2" spans="1:9">
      <c r="A361" s="217">
        <v>95</v>
      </c>
      <c r="B361" s="217" t="s">
        <v>814</v>
      </c>
      <c r="C361" s="220" t="s">
        <v>1164</v>
      </c>
      <c r="D361" s="220" t="s">
        <v>1165</v>
      </c>
      <c r="E361" s="217" t="s">
        <v>417</v>
      </c>
      <c r="F361" s="322">
        <v>45844.33</v>
      </c>
      <c r="G361" s="221"/>
      <c r="H361" s="221"/>
      <c r="I361" s="221"/>
    </row>
    <row r="362" ht="72" outlineLevel="2" spans="1:9">
      <c r="A362" s="217">
        <v>96</v>
      </c>
      <c r="B362" s="217" t="s">
        <v>1166</v>
      </c>
      <c r="C362" s="220" t="s">
        <v>1167</v>
      </c>
      <c r="D362" s="220" t="s">
        <v>1168</v>
      </c>
      <c r="E362" s="217" t="s">
        <v>417</v>
      </c>
      <c r="F362" s="322">
        <v>45.31</v>
      </c>
      <c r="G362" s="221"/>
      <c r="H362" s="221"/>
      <c r="I362" s="221"/>
    </row>
    <row r="363" ht="48" outlineLevel="2" spans="1:9">
      <c r="A363" s="217">
        <v>97</v>
      </c>
      <c r="B363" s="217" t="s">
        <v>793</v>
      </c>
      <c r="C363" s="220" t="s">
        <v>1169</v>
      </c>
      <c r="D363" s="220" t="s">
        <v>1170</v>
      </c>
      <c r="E363" s="217" t="s">
        <v>417</v>
      </c>
      <c r="F363" s="322">
        <v>14467.77</v>
      </c>
      <c r="G363" s="221"/>
      <c r="H363" s="221"/>
      <c r="I363" s="221"/>
    </row>
    <row r="364" ht="96" outlineLevel="2" spans="1:9">
      <c r="A364" s="217">
        <v>98</v>
      </c>
      <c r="B364" s="217" t="s">
        <v>1171</v>
      </c>
      <c r="C364" s="220" t="s">
        <v>1172</v>
      </c>
      <c r="D364" s="220" t="s">
        <v>1173</v>
      </c>
      <c r="E364" s="217" t="s">
        <v>417</v>
      </c>
      <c r="F364" s="322">
        <v>14422</v>
      </c>
      <c r="G364" s="221"/>
      <c r="H364" s="221"/>
      <c r="I364" s="221"/>
    </row>
    <row r="365" ht="60" outlineLevel="2" spans="1:9">
      <c r="A365" s="217">
        <v>99</v>
      </c>
      <c r="B365" s="217" t="s">
        <v>811</v>
      </c>
      <c r="C365" s="220" t="s">
        <v>1174</v>
      </c>
      <c r="D365" s="220" t="s">
        <v>1175</v>
      </c>
      <c r="E365" s="217" t="s">
        <v>417</v>
      </c>
      <c r="F365" s="322">
        <v>5365.22</v>
      </c>
      <c r="G365" s="221"/>
      <c r="H365" s="221"/>
      <c r="I365" s="221"/>
    </row>
    <row r="366" ht="108" outlineLevel="2" spans="1:11">
      <c r="A366" s="217">
        <v>100</v>
      </c>
      <c r="B366" s="217" t="s">
        <v>822</v>
      </c>
      <c r="C366" s="220" t="s">
        <v>1176</v>
      </c>
      <c r="D366" s="220" t="s">
        <v>1177</v>
      </c>
      <c r="E366" s="217" t="s">
        <v>417</v>
      </c>
      <c r="F366" s="322">
        <v>5921.1</v>
      </c>
      <c r="G366" s="221"/>
      <c r="H366" s="221"/>
      <c r="I366" s="221"/>
      <c r="J366" s="333"/>
      <c r="K366" s="333"/>
    </row>
    <row r="367" ht="20" customHeight="1" outlineLevel="1" spans="1:9">
      <c r="A367" s="189"/>
      <c r="B367" s="189" t="s">
        <v>831</v>
      </c>
      <c r="C367" s="190" t="s">
        <v>818</v>
      </c>
      <c r="D367" s="190"/>
      <c r="E367" s="190"/>
      <c r="F367" s="195"/>
      <c r="G367" s="192"/>
      <c r="H367" s="192"/>
      <c r="I367" s="192"/>
    </row>
    <row r="368" ht="72" outlineLevel="2" spans="1:9">
      <c r="A368" s="217">
        <v>101</v>
      </c>
      <c r="B368" s="153" t="s">
        <v>1178</v>
      </c>
      <c r="C368" s="153" t="s">
        <v>1179</v>
      </c>
      <c r="D368" s="153" t="s">
        <v>1180</v>
      </c>
      <c r="E368" s="154" t="s">
        <v>417</v>
      </c>
      <c r="F368" s="329">
        <v>413.97</v>
      </c>
      <c r="G368" s="156"/>
      <c r="H368" s="221"/>
      <c r="I368" s="221"/>
    </row>
    <row r="369" ht="72" outlineLevel="2" spans="1:9">
      <c r="A369" s="217">
        <v>102</v>
      </c>
      <c r="B369" s="153" t="s">
        <v>1181</v>
      </c>
      <c r="C369" s="153" t="s">
        <v>1182</v>
      </c>
      <c r="D369" s="153" t="s">
        <v>1183</v>
      </c>
      <c r="E369" s="154" t="s">
        <v>417</v>
      </c>
      <c r="F369" s="329">
        <v>1476.75</v>
      </c>
      <c r="G369" s="156"/>
      <c r="H369" s="221"/>
      <c r="I369" s="221"/>
    </row>
    <row r="370" ht="72" outlineLevel="2" spans="1:9">
      <c r="A370" s="217">
        <v>103</v>
      </c>
      <c r="B370" s="153" t="s">
        <v>1184</v>
      </c>
      <c r="C370" s="153" t="s">
        <v>1185</v>
      </c>
      <c r="D370" s="153" t="s">
        <v>1186</v>
      </c>
      <c r="E370" s="154" t="s">
        <v>417</v>
      </c>
      <c r="F370" s="329">
        <v>575.31</v>
      </c>
      <c r="G370" s="156"/>
      <c r="H370" s="221"/>
      <c r="I370" s="221"/>
    </row>
    <row r="371" ht="24" outlineLevel="2" spans="1:9">
      <c r="A371" s="217">
        <v>104</v>
      </c>
      <c r="B371" s="153" t="s">
        <v>1187</v>
      </c>
      <c r="C371" s="153" t="s">
        <v>1188</v>
      </c>
      <c r="D371" s="153" t="s">
        <v>1189</v>
      </c>
      <c r="E371" s="154" t="s">
        <v>417</v>
      </c>
      <c r="F371" s="329">
        <v>1754.32</v>
      </c>
      <c r="G371" s="156"/>
      <c r="H371" s="221"/>
      <c r="I371" s="221"/>
    </row>
    <row r="372" ht="48" outlineLevel="2" spans="1:9">
      <c r="A372" s="217">
        <v>105</v>
      </c>
      <c r="B372" s="153" t="s">
        <v>825</v>
      </c>
      <c r="C372" s="153" t="s">
        <v>1190</v>
      </c>
      <c r="D372" s="153" t="s">
        <v>1191</v>
      </c>
      <c r="E372" s="154" t="s">
        <v>417</v>
      </c>
      <c r="F372" s="329">
        <v>75.71</v>
      </c>
      <c r="G372" s="156"/>
      <c r="H372" s="221"/>
      <c r="I372" s="221"/>
    </row>
    <row r="373" ht="20" customHeight="1" outlineLevel="1" spans="1:9">
      <c r="A373" s="189"/>
      <c r="B373" s="189" t="s">
        <v>831</v>
      </c>
      <c r="C373" s="190" t="s">
        <v>458</v>
      </c>
      <c r="D373" s="190"/>
      <c r="E373" s="190"/>
      <c r="F373" s="195"/>
      <c r="G373" s="192"/>
      <c r="H373" s="192"/>
      <c r="I373" s="192"/>
    </row>
    <row r="374" ht="60" outlineLevel="2" spans="1:9">
      <c r="A374" s="217">
        <v>106</v>
      </c>
      <c r="B374" s="217" t="s">
        <v>832</v>
      </c>
      <c r="C374" s="220" t="s">
        <v>1192</v>
      </c>
      <c r="D374" s="220" t="s">
        <v>1193</v>
      </c>
      <c r="E374" s="217" t="s">
        <v>417</v>
      </c>
      <c r="F374" s="322">
        <v>3646.87</v>
      </c>
      <c r="G374" s="221"/>
      <c r="H374" s="221"/>
      <c r="I374" s="221"/>
    </row>
    <row r="375" s="250" customFormat="1" ht="60" outlineLevel="2" spans="1:9">
      <c r="A375" s="217">
        <v>107</v>
      </c>
      <c r="B375" s="217" t="s">
        <v>1194</v>
      </c>
      <c r="C375" s="220" t="s">
        <v>1195</v>
      </c>
      <c r="D375" s="220" t="s">
        <v>1196</v>
      </c>
      <c r="E375" s="217" t="s">
        <v>417</v>
      </c>
      <c r="F375" s="322">
        <v>15388.63</v>
      </c>
      <c r="G375" s="221"/>
      <c r="H375" s="221"/>
      <c r="I375" s="221"/>
    </row>
    <row r="376" ht="48" outlineLevel="2" spans="1:9">
      <c r="A376" s="217">
        <v>108</v>
      </c>
      <c r="B376" s="217" t="s">
        <v>835</v>
      </c>
      <c r="C376" s="220" t="s">
        <v>836</v>
      </c>
      <c r="D376" s="220" t="s">
        <v>1197</v>
      </c>
      <c r="E376" s="217" t="s">
        <v>417</v>
      </c>
      <c r="F376" s="322">
        <v>18885.35</v>
      </c>
      <c r="G376" s="221"/>
      <c r="H376" s="221"/>
      <c r="I376" s="221"/>
    </row>
    <row r="377" ht="48" outlineLevel="2" spans="1:9">
      <c r="A377" s="217">
        <v>109</v>
      </c>
      <c r="B377" s="217" t="s">
        <v>1198</v>
      </c>
      <c r="C377" s="220" t="s">
        <v>836</v>
      </c>
      <c r="D377" s="220" t="s">
        <v>1199</v>
      </c>
      <c r="E377" s="217" t="s">
        <v>417</v>
      </c>
      <c r="F377" s="322">
        <v>8105.23</v>
      </c>
      <c r="G377" s="221"/>
      <c r="H377" s="221"/>
      <c r="I377" s="221"/>
    </row>
    <row r="378" ht="48" outlineLevel="2" spans="1:9">
      <c r="A378" s="217">
        <v>110</v>
      </c>
      <c r="B378" s="217" t="s">
        <v>1200</v>
      </c>
      <c r="C378" s="220" t="s">
        <v>1201</v>
      </c>
      <c r="D378" s="220" t="s">
        <v>1202</v>
      </c>
      <c r="E378" s="217" t="s">
        <v>453</v>
      </c>
      <c r="F378" s="322">
        <v>6</v>
      </c>
      <c r="G378" s="221"/>
      <c r="H378" s="221"/>
      <c r="I378" s="221"/>
    </row>
    <row r="379" ht="48" outlineLevel="2" spans="1:9">
      <c r="A379" s="217">
        <v>111</v>
      </c>
      <c r="B379" s="217" t="s">
        <v>1203</v>
      </c>
      <c r="C379" s="220" t="s">
        <v>1201</v>
      </c>
      <c r="D379" s="220" t="s">
        <v>1204</v>
      </c>
      <c r="E379" s="217" t="s">
        <v>453</v>
      </c>
      <c r="F379" s="322">
        <v>1</v>
      </c>
      <c r="G379" s="221"/>
      <c r="H379" s="221"/>
      <c r="I379" s="221"/>
    </row>
    <row r="380" ht="48" outlineLevel="2" spans="1:9">
      <c r="A380" s="217">
        <v>112</v>
      </c>
      <c r="B380" s="217" t="s">
        <v>838</v>
      </c>
      <c r="C380" s="220" t="s">
        <v>839</v>
      </c>
      <c r="D380" s="220" t="s">
        <v>837</v>
      </c>
      <c r="E380" s="217" t="s">
        <v>417</v>
      </c>
      <c r="F380" s="322">
        <v>1972.02</v>
      </c>
      <c r="G380" s="221"/>
      <c r="H380" s="221"/>
      <c r="I380" s="221"/>
    </row>
    <row r="381" ht="36" outlineLevel="2" spans="1:9">
      <c r="A381" s="217">
        <v>113</v>
      </c>
      <c r="B381" s="217" t="s">
        <v>1205</v>
      </c>
      <c r="C381" s="220" t="s">
        <v>1206</v>
      </c>
      <c r="D381" s="220" t="s">
        <v>1207</v>
      </c>
      <c r="E381" s="217" t="s">
        <v>417</v>
      </c>
      <c r="F381" s="322">
        <v>6890.76</v>
      </c>
      <c r="G381" s="221"/>
      <c r="H381" s="221"/>
      <c r="I381" s="221"/>
    </row>
    <row r="382" ht="36" outlineLevel="2" spans="1:9">
      <c r="A382" s="217">
        <v>114</v>
      </c>
      <c r="B382" s="217" t="s">
        <v>853</v>
      </c>
      <c r="C382" s="220" t="s">
        <v>1208</v>
      </c>
      <c r="D382" s="220" t="s">
        <v>1209</v>
      </c>
      <c r="E382" s="217" t="s">
        <v>417</v>
      </c>
      <c r="F382" s="322">
        <v>3.11</v>
      </c>
      <c r="G382" s="221"/>
      <c r="H382" s="221"/>
      <c r="I382" s="221"/>
    </row>
    <row r="383" ht="36" outlineLevel="2" spans="1:9">
      <c r="A383" s="217">
        <v>115</v>
      </c>
      <c r="B383" s="217" t="s">
        <v>848</v>
      </c>
      <c r="C383" s="220" t="s">
        <v>1208</v>
      </c>
      <c r="D383" s="220" t="s">
        <v>1210</v>
      </c>
      <c r="E383" s="217" t="s">
        <v>417</v>
      </c>
      <c r="F383" s="322">
        <v>346.06</v>
      </c>
      <c r="G383" s="221"/>
      <c r="H383" s="221"/>
      <c r="I383" s="221"/>
    </row>
    <row r="384" ht="36" outlineLevel="2" spans="1:9">
      <c r="A384" s="217">
        <v>116</v>
      </c>
      <c r="B384" s="217" t="s">
        <v>858</v>
      </c>
      <c r="C384" s="220" t="s">
        <v>1208</v>
      </c>
      <c r="D384" s="220" t="s">
        <v>1211</v>
      </c>
      <c r="E384" s="217" t="s">
        <v>417</v>
      </c>
      <c r="F384" s="322">
        <v>225.85</v>
      </c>
      <c r="G384" s="221"/>
      <c r="H384" s="221"/>
      <c r="I384" s="221"/>
    </row>
    <row r="385" ht="36" outlineLevel="2" spans="1:9">
      <c r="A385" s="217">
        <v>117</v>
      </c>
      <c r="B385" s="217" t="s">
        <v>851</v>
      </c>
      <c r="C385" s="220" t="s">
        <v>1208</v>
      </c>
      <c r="D385" s="220" t="s">
        <v>1212</v>
      </c>
      <c r="E385" s="217" t="s">
        <v>417</v>
      </c>
      <c r="F385" s="322">
        <v>711.57</v>
      </c>
      <c r="G385" s="221"/>
      <c r="H385" s="221"/>
      <c r="I385" s="221"/>
    </row>
    <row r="386" ht="36" outlineLevel="2" spans="1:9">
      <c r="A386" s="217">
        <v>118</v>
      </c>
      <c r="B386" s="217" t="s">
        <v>845</v>
      </c>
      <c r="C386" s="220" t="s">
        <v>874</v>
      </c>
      <c r="D386" s="220" t="s">
        <v>1213</v>
      </c>
      <c r="E386" s="217" t="s">
        <v>417</v>
      </c>
      <c r="F386" s="322">
        <v>5695.58</v>
      </c>
      <c r="G386" s="221"/>
      <c r="H386" s="221"/>
      <c r="I386" s="221"/>
    </row>
    <row r="387" ht="36" outlineLevel="2" spans="1:9">
      <c r="A387" s="217">
        <v>119</v>
      </c>
      <c r="B387" s="217" t="s">
        <v>873</v>
      </c>
      <c r="C387" s="220" t="s">
        <v>874</v>
      </c>
      <c r="D387" s="220" t="s">
        <v>1214</v>
      </c>
      <c r="E387" s="217" t="s">
        <v>417</v>
      </c>
      <c r="F387" s="322">
        <v>7147.72</v>
      </c>
      <c r="G387" s="221"/>
      <c r="H387" s="221"/>
      <c r="I387" s="221"/>
    </row>
    <row r="388" ht="36" outlineLevel="2" spans="1:9">
      <c r="A388" s="217">
        <v>120</v>
      </c>
      <c r="B388" s="217" t="s">
        <v>864</v>
      </c>
      <c r="C388" s="220" t="s">
        <v>865</v>
      </c>
      <c r="D388" s="220" t="s">
        <v>1213</v>
      </c>
      <c r="E388" s="217" t="s">
        <v>417</v>
      </c>
      <c r="F388" s="322">
        <v>104.04</v>
      </c>
      <c r="G388" s="221"/>
      <c r="H388" s="221"/>
      <c r="I388" s="221"/>
    </row>
    <row r="389" ht="36" outlineLevel="2" spans="1:9">
      <c r="A389" s="217">
        <v>121</v>
      </c>
      <c r="B389" s="217" t="s">
        <v>869</v>
      </c>
      <c r="C389" s="220" t="s">
        <v>865</v>
      </c>
      <c r="D389" s="220" t="s">
        <v>1214</v>
      </c>
      <c r="E389" s="217" t="s">
        <v>417</v>
      </c>
      <c r="F389" s="322">
        <v>282.81</v>
      </c>
      <c r="G389" s="221"/>
      <c r="H389" s="221"/>
      <c r="I389" s="221"/>
    </row>
    <row r="390" ht="36" outlineLevel="2" spans="1:9">
      <c r="A390" s="217">
        <v>122</v>
      </c>
      <c r="B390" s="217" t="s">
        <v>878</v>
      </c>
      <c r="C390" s="220" t="s">
        <v>879</v>
      </c>
      <c r="D390" s="220" t="s">
        <v>1215</v>
      </c>
      <c r="E390" s="217" t="s">
        <v>417</v>
      </c>
      <c r="F390" s="322">
        <v>12045.58</v>
      </c>
      <c r="G390" s="221"/>
      <c r="H390" s="221"/>
      <c r="I390" s="221"/>
    </row>
    <row r="391" ht="36" outlineLevel="2" spans="1:9">
      <c r="A391" s="217">
        <v>123</v>
      </c>
      <c r="B391" s="217" t="s">
        <v>881</v>
      </c>
      <c r="C391" s="220" t="s">
        <v>879</v>
      </c>
      <c r="D391" s="220" t="s">
        <v>1216</v>
      </c>
      <c r="E391" s="217" t="s">
        <v>417</v>
      </c>
      <c r="F391" s="322">
        <v>18844.58</v>
      </c>
      <c r="G391" s="221"/>
      <c r="H391" s="221"/>
      <c r="I391" s="221"/>
    </row>
    <row r="392" ht="48" outlineLevel="2" spans="1:9">
      <c r="A392" s="217">
        <v>124</v>
      </c>
      <c r="B392" s="217" t="s">
        <v>890</v>
      </c>
      <c r="C392" s="220" t="s">
        <v>575</v>
      </c>
      <c r="D392" s="220" t="s">
        <v>1217</v>
      </c>
      <c r="E392" s="217" t="s">
        <v>417</v>
      </c>
      <c r="F392" s="322">
        <v>27030.94</v>
      </c>
      <c r="G392" s="221"/>
      <c r="H392" s="221"/>
      <c r="I392" s="221"/>
    </row>
    <row r="393" ht="48" outlineLevel="2" spans="1:9">
      <c r="A393" s="217">
        <v>125</v>
      </c>
      <c r="B393" s="217" t="s">
        <v>893</v>
      </c>
      <c r="C393" s="220" t="s">
        <v>575</v>
      </c>
      <c r="D393" s="220" t="s">
        <v>1218</v>
      </c>
      <c r="E393" s="217" t="s">
        <v>417</v>
      </c>
      <c r="F393" s="322">
        <v>24584.83</v>
      </c>
      <c r="G393" s="221"/>
      <c r="H393" s="221"/>
      <c r="I393" s="221"/>
    </row>
    <row r="394" ht="48" outlineLevel="2" spans="1:9">
      <c r="A394" s="217">
        <v>126</v>
      </c>
      <c r="B394" s="217" t="s">
        <v>1219</v>
      </c>
      <c r="C394" s="220" t="s">
        <v>1220</v>
      </c>
      <c r="D394" s="220" t="s">
        <v>1221</v>
      </c>
      <c r="E394" s="217" t="s">
        <v>417</v>
      </c>
      <c r="F394" s="322">
        <v>253.46</v>
      </c>
      <c r="G394" s="221"/>
      <c r="H394" s="221"/>
      <c r="I394" s="221"/>
    </row>
    <row r="395" ht="48" outlineLevel="2" spans="1:9">
      <c r="A395" s="217">
        <v>127</v>
      </c>
      <c r="B395" s="217" t="s">
        <v>900</v>
      </c>
      <c r="C395" s="220" t="s">
        <v>1222</v>
      </c>
      <c r="D395" s="220" t="s">
        <v>1223</v>
      </c>
      <c r="E395" s="217" t="s">
        <v>417</v>
      </c>
      <c r="F395" s="322">
        <v>2139.87</v>
      </c>
      <c r="G395" s="221"/>
      <c r="H395" s="221"/>
      <c r="I395" s="221"/>
    </row>
    <row r="396" ht="36" outlineLevel="2" spans="1:9">
      <c r="A396" s="217">
        <v>128</v>
      </c>
      <c r="B396" s="217" t="s">
        <v>910</v>
      </c>
      <c r="C396" s="220" t="s">
        <v>911</v>
      </c>
      <c r="D396" s="220" t="s">
        <v>1224</v>
      </c>
      <c r="E396" s="217" t="s">
        <v>417</v>
      </c>
      <c r="F396" s="322">
        <v>1214.05</v>
      </c>
      <c r="G396" s="221"/>
      <c r="H396" s="221"/>
      <c r="I396" s="221"/>
    </row>
    <row r="397" ht="36" outlineLevel="2" spans="1:9">
      <c r="A397" s="217">
        <v>129</v>
      </c>
      <c r="B397" s="217" t="s">
        <v>1225</v>
      </c>
      <c r="C397" s="220" t="s">
        <v>1226</v>
      </c>
      <c r="D397" s="220" t="s">
        <v>1227</v>
      </c>
      <c r="E397" s="217" t="s">
        <v>421</v>
      </c>
      <c r="F397" s="322">
        <v>595.73</v>
      </c>
      <c r="G397" s="221"/>
      <c r="H397" s="221"/>
      <c r="I397" s="221"/>
    </row>
    <row r="398" ht="36" outlineLevel="2" spans="1:9">
      <c r="A398" s="217">
        <v>130</v>
      </c>
      <c r="B398" s="217" t="s">
        <v>1228</v>
      </c>
      <c r="C398" s="220" t="s">
        <v>1051</v>
      </c>
      <c r="D398" s="220" t="s">
        <v>1229</v>
      </c>
      <c r="E398" s="217" t="s">
        <v>417</v>
      </c>
      <c r="F398" s="322">
        <v>7765.15</v>
      </c>
      <c r="G398" s="221"/>
      <c r="H398" s="221"/>
      <c r="I398" s="221"/>
    </row>
    <row r="399" ht="36" outlineLevel="2" spans="1:9">
      <c r="A399" s="217">
        <v>131</v>
      </c>
      <c r="B399" s="217" t="s">
        <v>1230</v>
      </c>
      <c r="C399" s="220" t="s">
        <v>1053</v>
      </c>
      <c r="D399" s="220" t="s">
        <v>1229</v>
      </c>
      <c r="E399" s="217" t="s">
        <v>386</v>
      </c>
      <c r="F399" s="322">
        <v>638.34</v>
      </c>
      <c r="G399" s="221"/>
      <c r="H399" s="221"/>
      <c r="I399" s="221"/>
    </row>
    <row r="400" ht="36" outlineLevel="2" spans="1:9">
      <c r="A400" s="217">
        <v>132</v>
      </c>
      <c r="B400" s="217" t="s">
        <v>907</v>
      </c>
      <c r="C400" s="220" t="s">
        <v>1055</v>
      </c>
      <c r="D400" s="220" t="s">
        <v>1231</v>
      </c>
      <c r="E400" s="217" t="s">
        <v>417</v>
      </c>
      <c r="F400" s="322">
        <v>712.79</v>
      </c>
      <c r="G400" s="221"/>
      <c r="H400" s="221"/>
      <c r="I400" s="221"/>
    </row>
    <row r="401" ht="24" outlineLevel="2" spans="1:9">
      <c r="A401" s="217">
        <v>133</v>
      </c>
      <c r="B401" s="217" t="s">
        <v>919</v>
      </c>
      <c r="C401" s="220" t="s">
        <v>1232</v>
      </c>
      <c r="D401" s="220" t="s">
        <v>1233</v>
      </c>
      <c r="E401" s="217" t="s">
        <v>417</v>
      </c>
      <c r="F401" s="322">
        <v>32268.12</v>
      </c>
      <c r="G401" s="221"/>
      <c r="H401" s="221"/>
      <c r="I401" s="221"/>
    </row>
    <row r="402" ht="24" outlineLevel="2" spans="1:9">
      <c r="A402" s="217">
        <v>134</v>
      </c>
      <c r="B402" s="217" t="s">
        <v>1234</v>
      </c>
      <c r="C402" s="220" t="s">
        <v>1235</v>
      </c>
      <c r="D402" s="220" t="s">
        <v>921</v>
      </c>
      <c r="E402" s="217" t="s">
        <v>417</v>
      </c>
      <c r="F402" s="322">
        <v>1747.81</v>
      </c>
      <c r="G402" s="221"/>
      <c r="H402" s="221"/>
      <c r="I402" s="221"/>
    </row>
    <row r="403" s="250" customFormat="1" ht="20" customHeight="1" spans="1:9">
      <c r="A403" s="317" t="s">
        <v>140</v>
      </c>
      <c r="B403" s="317"/>
      <c r="C403" s="318" t="s">
        <v>1236</v>
      </c>
      <c r="D403" s="319"/>
      <c r="E403" s="319"/>
      <c r="F403" s="320"/>
      <c r="G403" s="321"/>
      <c r="H403" s="259"/>
      <c r="I403" s="259"/>
    </row>
    <row r="404" ht="20" customHeight="1" outlineLevel="1" spans="1:9">
      <c r="A404" s="189"/>
      <c r="B404" s="189" t="s">
        <v>530</v>
      </c>
      <c r="C404" s="190" t="s">
        <v>531</v>
      </c>
      <c r="D404" s="190"/>
      <c r="E404" s="190"/>
      <c r="F404" s="195"/>
      <c r="G404" s="192"/>
      <c r="H404" s="192"/>
      <c r="I404" s="334"/>
    </row>
    <row r="405" ht="24" outlineLevel="2" spans="1:9">
      <c r="A405" s="217">
        <v>1</v>
      </c>
      <c r="B405" s="217" t="s">
        <v>1014</v>
      </c>
      <c r="C405" s="220" t="s">
        <v>1015</v>
      </c>
      <c r="D405" s="220" t="s">
        <v>1016</v>
      </c>
      <c r="E405" s="217" t="s">
        <v>417</v>
      </c>
      <c r="F405" s="322">
        <v>487.63</v>
      </c>
      <c r="G405" s="221"/>
      <c r="H405" s="221"/>
      <c r="I405" s="221"/>
    </row>
    <row r="406" ht="60" outlineLevel="2" spans="1:9">
      <c r="A406" s="217">
        <v>2</v>
      </c>
      <c r="B406" s="217" t="s">
        <v>540</v>
      </c>
      <c r="C406" s="220" t="s">
        <v>1237</v>
      </c>
      <c r="D406" s="220" t="s">
        <v>1238</v>
      </c>
      <c r="E406" s="217" t="s">
        <v>386</v>
      </c>
      <c r="F406" s="322">
        <v>936.42</v>
      </c>
      <c r="G406" s="221"/>
      <c r="H406" s="221"/>
      <c r="I406" s="221"/>
    </row>
    <row r="407" ht="60" outlineLevel="2" spans="1:9">
      <c r="A407" s="217">
        <v>3</v>
      </c>
      <c r="B407" s="217" t="s">
        <v>1239</v>
      </c>
      <c r="C407" s="220" t="s">
        <v>1240</v>
      </c>
      <c r="D407" s="220" t="s">
        <v>1238</v>
      </c>
      <c r="E407" s="217" t="s">
        <v>386</v>
      </c>
      <c r="F407" s="322">
        <v>16.14</v>
      </c>
      <c r="G407" s="221"/>
      <c r="H407" s="221"/>
      <c r="I407" s="221"/>
    </row>
    <row r="408" ht="60" outlineLevel="2" spans="1:9">
      <c r="A408" s="217">
        <v>4</v>
      </c>
      <c r="B408" s="217" t="s">
        <v>538</v>
      </c>
      <c r="C408" s="220" t="s">
        <v>1026</v>
      </c>
      <c r="D408" s="220" t="s">
        <v>1027</v>
      </c>
      <c r="E408" s="217" t="s">
        <v>386</v>
      </c>
      <c r="F408" s="322">
        <v>285.06</v>
      </c>
      <c r="G408" s="221"/>
      <c r="H408" s="221"/>
      <c r="I408" s="221"/>
    </row>
    <row r="409" ht="60" outlineLevel="2" spans="1:9">
      <c r="A409" s="217">
        <v>5</v>
      </c>
      <c r="B409" s="217" t="s">
        <v>1019</v>
      </c>
      <c r="C409" s="220" t="s">
        <v>1028</v>
      </c>
      <c r="D409" s="220" t="s">
        <v>1241</v>
      </c>
      <c r="E409" s="217" t="s">
        <v>386</v>
      </c>
      <c r="F409" s="322">
        <v>14.6</v>
      </c>
      <c r="G409" s="221"/>
      <c r="H409" s="221"/>
      <c r="I409" s="221"/>
    </row>
    <row r="410" ht="20" customHeight="1" outlineLevel="1" spans="1:9">
      <c r="A410" s="189"/>
      <c r="B410" s="189" t="s">
        <v>546</v>
      </c>
      <c r="C410" s="190" t="s">
        <v>547</v>
      </c>
      <c r="D410" s="190"/>
      <c r="E410" s="190"/>
      <c r="F410" s="195"/>
      <c r="G410" s="192"/>
      <c r="H410" s="192"/>
      <c r="I410" s="192"/>
    </row>
    <row r="411" ht="48" outlineLevel="2" spans="1:9">
      <c r="A411" s="217">
        <v>6</v>
      </c>
      <c r="B411" s="217" t="s">
        <v>558</v>
      </c>
      <c r="C411" s="220" t="s">
        <v>1031</v>
      </c>
      <c r="D411" s="220" t="s">
        <v>1036</v>
      </c>
      <c r="E411" s="217" t="s">
        <v>386</v>
      </c>
      <c r="F411" s="322">
        <v>1.94</v>
      </c>
      <c r="G411" s="221"/>
      <c r="H411" s="221"/>
      <c r="I411" s="221"/>
    </row>
    <row r="412" ht="48" outlineLevel="2" spans="1:9">
      <c r="A412" s="217">
        <v>7</v>
      </c>
      <c r="B412" s="217" t="s">
        <v>563</v>
      </c>
      <c r="C412" s="220" t="s">
        <v>1031</v>
      </c>
      <c r="D412" s="220" t="s">
        <v>554</v>
      </c>
      <c r="E412" s="217" t="s">
        <v>386</v>
      </c>
      <c r="F412" s="322">
        <v>57.94</v>
      </c>
      <c r="G412" s="221"/>
      <c r="H412" s="221"/>
      <c r="I412" s="221"/>
    </row>
    <row r="413" ht="48" outlineLevel="2" spans="1:9">
      <c r="A413" s="217">
        <v>8</v>
      </c>
      <c r="B413" s="217" t="s">
        <v>1032</v>
      </c>
      <c r="C413" s="220" t="s">
        <v>1031</v>
      </c>
      <c r="D413" s="220" t="s">
        <v>1039</v>
      </c>
      <c r="E413" s="217" t="s">
        <v>386</v>
      </c>
      <c r="F413" s="322">
        <v>244.7</v>
      </c>
      <c r="G413" s="221"/>
      <c r="H413" s="221"/>
      <c r="I413" s="221"/>
    </row>
    <row r="414" ht="48" outlineLevel="2" spans="1:9">
      <c r="A414" s="217">
        <v>9</v>
      </c>
      <c r="B414" s="217" t="s">
        <v>566</v>
      </c>
      <c r="C414" s="220" t="s">
        <v>1242</v>
      </c>
      <c r="D414" s="220" t="s">
        <v>1039</v>
      </c>
      <c r="E414" s="217" t="s">
        <v>386</v>
      </c>
      <c r="F414" s="322">
        <v>68.36</v>
      </c>
      <c r="G414" s="221"/>
      <c r="H414" s="221"/>
      <c r="I414" s="221"/>
    </row>
    <row r="415" ht="48" outlineLevel="2" spans="1:9">
      <c r="A415" s="217">
        <v>10</v>
      </c>
      <c r="B415" s="217" t="s">
        <v>574</v>
      </c>
      <c r="C415" s="220" t="s">
        <v>1046</v>
      </c>
      <c r="D415" s="220" t="s">
        <v>1036</v>
      </c>
      <c r="E415" s="217" t="s">
        <v>386</v>
      </c>
      <c r="F415" s="322">
        <v>262.68</v>
      </c>
      <c r="G415" s="221"/>
      <c r="H415" s="221"/>
      <c r="I415" s="221"/>
    </row>
    <row r="416" ht="48" outlineLevel="2" spans="1:9">
      <c r="A416" s="217">
        <v>11</v>
      </c>
      <c r="B416" s="217" t="s">
        <v>578</v>
      </c>
      <c r="C416" s="220" t="s">
        <v>1243</v>
      </c>
      <c r="D416" s="220" t="s">
        <v>1039</v>
      </c>
      <c r="E416" s="217" t="s">
        <v>386</v>
      </c>
      <c r="F416" s="322">
        <v>1084.1</v>
      </c>
      <c r="G416" s="221"/>
      <c r="H416" s="221"/>
      <c r="I416" s="221"/>
    </row>
    <row r="417" ht="48" outlineLevel="2" spans="1:9">
      <c r="A417" s="217">
        <v>12</v>
      </c>
      <c r="B417" s="217" t="s">
        <v>582</v>
      </c>
      <c r="C417" s="220" t="s">
        <v>583</v>
      </c>
      <c r="D417" s="220" t="s">
        <v>1039</v>
      </c>
      <c r="E417" s="217" t="s">
        <v>386</v>
      </c>
      <c r="F417" s="322">
        <v>63.52</v>
      </c>
      <c r="G417" s="221"/>
      <c r="H417" s="221"/>
      <c r="I417" s="221"/>
    </row>
    <row r="418" ht="48" outlineLevel="2" spans="1:9">
      <c r="A418" s="217">
        <v>13</v>
      </c>
      <c r="B418" s="217" t="s">
        <v>1050</v>
      </c>
      <c r="C418" s="220" t="s">
        <v>1051</v>
      </c>
      <c r="D418" s="220" t="s">
        <v>1039</v>
      </c>
      <c r="E418" s="217" t="s">
        <v>386</v>
      </c>
      <c r="F418" s="322">
        <v>1.05</v>
      </c>
      <c r="G418" s="221"/>
      <c r="H418" s="221"/>
      <c r="I418" s="221"/>
    </row>
    <row r="419" ht="48" outlineLevel="2" spans="1:9">
      <c r="A419" s="217">
        <v>14</v>
      </c>
      <c r="B419" s="217" t="s">
        <v>1244</v>
      </c>
      <c r="C419" s="220" t="s">
        <v>1053</v>
      </c>
      <c r="D419" s="220" t="s">
        <v>1039</v>
      </c>
      <c r="E419" s="217" t="s">
        <v>386</v>
      </c>
      <c r="F419" s="322">
        <v>78.24</v>
      </c>
      <c r="G419" s="221"/>
      <c r="H419" s="221"/>
      <c r="I419" s="221"/>
    </row>
    <row r="420" ht="48" outlineLevel="2" spans="1:9">
      <c r="A420" s="217">
        <v>15</v>
      </c>
      <c r="B420" s="217" t="s">
        <v>1052</v>
      </c>
      <c r="C420" s="220" t="s">
        <v>1055</v>
      </c>
      <c r="D420" s="220" t="s">
        <v>1039</v>
      </c>
      <c r="E420" s="217" t="s">
        <v>386</v>
      </c>
      <c r="F420" s="322">
        <v>65.25</v>
      </c>
      <c r="G420" s="221"/>
      <c r="H420" s="221"/>
      <c r="I420" s="221"/>
    </row>
    <row r="421" ht="48" outlineLevel="2" spans="1:9">
      <c r="A421" s="217">
        <v>16</v>
      </c>
      <c r="B421" s="217" t="s">
        <v>589</v>
      </c>
      <c r="C421" s="220" t="s">
        <v>590</v>
      </c>
      <c r="D421" s="220" t="s">
        <v>591</v>
      </c>
      <c r="E421" s="217" t="s">
        <v>386</v>
      </c>
      <c r="F421" s="322">
        <v>19.14</v>
      </c>
      <c r="G421" s="221"/>
      <c r="H421" s="221"/>
      <c r="I421" s="221"/>
    </row>
    <row r="422" ht="48" outlineLevel="2" spans="1:9">
      <c r="A422" s="217">
        <v>17</v>
      </c>
      <c r="B422" s="217" t="s">
        <v>592</v>
      </c>
      <c r="C422" s="220" t="s">
        <v>605</v>
      </c>
      <c r="D422" s="220" t="s">
        <v>591</v>
      </c>
      <c r="E422" s="217" t="s">
        <v>386</v>
      </c>
      <c r="F422" s="322">
        <v>26.81</v>
      </c>
      <c r="G422" s="221"/>
      <c r="H422" s="221"/>
      <c r="I422" s="221"/>
    </row>
    <row r="423" ht="48" outlineLevel="2" spans="1:9">
      <c r="A423" s="217">
        <v>18</v>
      </c>
      <c r="B423" s="217" t="s">
        <v>604</v>
      </c>
      <c r="C423" s="220" t="s">
        <v>1060</v>
      </c>
      <c r="D423" s="220" t="s">
        <v>1061</v>
      </c>
      <c r="E423" s="217" t="s">
        <v>386</v>
      </c>
      <c r="F423" s="322">
        <v>3.66</v>
      </c>
      <c r="G423" s="221"/>
      <c r="H423" s="221"/>
      <c r="I423" s="221"/>
    </row>
    <row r="424" ht="48" outlineLevel="2" spans="1:9">
      <c r="A424" s="217">
        <v>19</v>
      </c>
      <c r="B424" s="217" t="s">
        <v>1062</v>
      </c>
      <c r="C424" s="220" t="s">
        <v>1063</v>
      </c>
      <c r="D424" s="220" t="s">
        <v>591</v>
      </c>
      <c r="E424" s="217" t="s">
        <v>386</v>
      </c>
      <c r="F424" s="322">
        <v>3.56</v>
      </c>
      <c r="G424" s="221"/>
      <c r="H424" s="221"/>
      <c r="I424" s="221"/>
    </row>
    <row r="425" ht="48" outlineLevel="2" spans="1:9">
      <c r="A425" s="217">
        <v>20</v>
      </c>
      <c r="B425" s="217" t="s">
        <v>606</v>
      </c>
      <c r="C425" s="220" t="s">
        <v>607</v>
      </c>
      <c r="D425" s="220" t="s">
        <v>591</v>
      </c>
      <c r="E425" s="217" t="s">
        <v>386</v>
      </c>
      <c r="F425" s="322">
        <v>4.32</v>
      </c>
      <c r="G425" s="221"/>
      <c r="H425" s="221"/>
      <c r="I425" s="221"/>
    </row>
    <row r="426" ht="60" outlineLevel="2" spans="1:9">
      <c r="A426" s="217">
        <v>21</v>
      </c>
      <c r="B426" s="217" t="s">
        <v>611</v>
      </c>
      <c r="C426" s="220" t="s">
        <v>1065</v>
      </c>
      <c r="D426" s="220" t="s">
        <v>1245</v>
      </c>
      <c r="E426" s="217" t="s">
        <v>386</v>
      </c>
      <c r="F426" s="322">
        <v>576.62</v>
      </c>
      <c r="G426" s="221"/>
      <c r="H426" s="221"/>
      <c r="I426" s="221"/>
    </row>
    <row r="427" ht="20" customHeight="1" outlineLevel="1" spans="1:9">
      <c r="A427" s="189"/>
      <c r="B427" s="189" t="s">
        <v>614</v>
      </c>
      <c r="C427" s="190" t="s">
        <v>615</v>
      </c>
      <c r="D427" s="190"/>
      <c r="E427" s="190"/>
      <c r="F427" s="195"/>
      <c r="G427" s="192"/>
      <c r="H427" s="192"/>
      <c r="I427" s="192"/>
    </row>
    <row r="428" ht="72" outlineLevel="2" spans="1:9">
      <c r="A428" s="217">
        <v>22</v>
      </c>
      <c r="B428" s="217" t="s">
        <v>405</v>
      </c>
      <c r="C428" s="220" t="s">
        <v>1067</v>
      </c>
      <c r="D428" s="220" t="s">
        <v>616</v>
      </c>
      <c r="E428" s="217" t="s">
        <v>408</v>
      </c>
      <c r="F428" s="322">
        <v>3.65</v>
      </c>
      <c r="G428" s="221"/>
      <c r="H428" s="221"/>
      <c r="I428" s="221"/>
    </row>
    <row r="429" ht="72" outlineLevel="2" spans="1:9">
      <c r="A429" s="217">
        <v>23</v>
      </c>
      <c r="B429" s="217" t="s">
        <v>409</v>
      </c>
      <c r="C429" s="220" t="s">
        <v>1068</v>
      </c>
      <c r="D429" s="220" t="s">
        <v>1069</v>
      </c>
      <c r="E429" s="217" t="s">
        <v>408</v>
      </c>
      <c r="F429" s="322">
        <v>3.1</v>
      </c>
      <c r="G429" s="221"/>
      <c r="H429" s="221"/>
      <c r="I429" s="221"/>
    </row>
    <row r="430" ht="72" outlineLevel="2" spans="1:9">
      <c r="A430" s="217">
        <v>24</v>
      </c>
      <c r="B430" s="217" t="s">
        <v>437</v>
      </c>
      <c r="C430" s="220" t="s">
        <v>1070</v>
      </c>
      <c r="D430" s="220" t="s">
        <v>617</v>
      </c>
      <c r="E430" s="217" t="s">
        <v>408</v>
      </c>
      <c r="F430" s="322">
        <v>67.8</v>
      </c>
      <c r="G430" s="221"/>
      <c r="H430" s="221"/>
      <c r="I430" s="221"/>
    </row>
    <row r="431" ht="72" outlineLevel="2" spans="1:9">
      <c r="A431" s="217">
        <v>25</v>
      </c>
      <c r="B431" s="217" t="s">
        <v>619</v>
      </c>
      <c r="C431" s="220" t="s">
        <v>1071</v>
      </c>
      <c r="D431" s="220" t="s">
        <v>628</v>
      </c>
      <c r="E431" s="217" t="s">
        <v>408</v>
      </c>
      <c r="F431" s="322">
        <v>49.9</v>
      </c>
      <c r="G431" s="221"/>
      <c r="H431" s="221"/>
      <c r="I431" s="221"/>
    </row>
    <row r="432" ht="72" outlineLevel="2" spans="1:9">
      <c r="A432" s="217">
        <v>26</v>
      </c>
      <c r="B432" s="217" t="s">
        <v>621</v>
      </c>
      <c r="C432" s="220" t="s">
        <v>1070</v>
      </c>
      <c r="D432" s="220" t="s">
        <v>618</v>
      </c>
      <c r="E432" s="217" t="s">
        <v>408</v>
      </c>
      <c r="F432" s="322">
        <v>20.06</v>
      </c>
      <c r="G432" s="221"/>
      <c r="H432" s="221"/>
      <c r="I432" s="221"/>
    </row>
    <row r="433" ht="72" outlineLevel="2" spans="1:9">
      <c r="A433" s="217">
        <v>27</v>
      </c>
      <c r="B433" s="217" t="s">
        <v>625</v>
      </c>
      <c r="C433" s="220" t="s">
        <v>1071</v>
      </c>
      <c r="D433" s="220" t="s">
        <v>630</v>
      </c>
      <c r="E433" s="217" t="s">
        <v>408</v>
      </c>
      <c r="F433" s="322">
        <v>1.75</v>
      </c>
      <c r="G433" s="221"/>
      <c r="H433" s="221"/>
      <c r="I433" s="221"/>
    </row>
    <row r="434" ht="72" outlineLevel="2" spans="1:9">
      <c r="A434" s="217">
        <v>28</v>
      </c>
      <c r="B434" s="217" t="s">
        <v>627</v>
      </c>
      <c r="C434" s="220" t="s">
        <v>1072</v>
      </c>
      <c r="D434" s="220" t="s">
        <v>617</v>
      </c>
      <c r="E434" s="217" t="s">
        <v>408</v>
      </c>
      <c r="F434" s="322">
        <v>6.72</v>
      </c>
      <c r="G434" s="221"/>
      <c r="H434" s="221"/>
      <c r="I434" s="221"/>
    </row>
    <row r="435" ht="72" outlineLevel="2" spans="1:9">
      <c r="A435" s="217">
        <v>29</v>
      </c>
      <c r="B435" s="217" t="s">
        <v>629</v>
      </c>
      <c r="C435" s="220" t="s">
        <v>1072</v>
      </c>
      <c r="D435" s="220" t="s">
        <v>618</v>
      </c>
      <c r="E435" s="217" t="s">
        <v>408</v>
      </c>
      <c r="F435" s="322">
        <v>118.99</v>
      </c>
      <c r="G435" s="221"/>
      <c r="H435" s="221"/>
      <c r="I435" s="221"/>
    </row>
    <row r="436" ht="24" outlineLevel="2" spans="1:9">
      <c r="A436" s="217">
        <v>30</v>
      </c>
      <c r="B436" s="217" t="s">
        <v>631</v>
      </c>
      <c r="C436" s="220" t="s">
        <v>632</v>
      </c>
      <c r="D436" s="220" t="s">
        <v>1246</v>
      </c>
      <c r="E436" s="217" t="s">
        <v>17</v>
      </c>
      <c r="F436" s="322">
        <v>422</v>
      </c>
      <c r="G436" s="221"/>
      <c r="H436" s="221"/>
      <c r="I436" s="221"/>
    </row>
    <row r="437" ht="24" outlineLevel="2" spans="1:9">
      <c r="A437" s="217">
        <v>31</v>
      </c>
      <c r="B437" s="217" t="s">
        <v>634</v>
      </c>
      <c r="C437" s="220" t="s">
        <v>639</v>
      </c>
      <c r="D437" s="220" t="s">
        <v>1247</v>
      </c>
      <c r="E437" s="217" t="s">
        <v>17</v>
      </c>
      <c r="F437" s="322">
        <v>1976</v>
      </c>
      <c r="G437" s="221"/>
      <c r="H437" s="221"/>
      <c r="I437" s="221"/>
    </row>
    <row r="438" ht="36" outlineLevel="2" spans="1:9">
      <c r="A438" s="217">
        <v>32</v>
      </c>
      <c r="B438" s="217" t="s">
        <v>643</v>
      </c>
      <c r="C438" s="220" t="s">
        <v>644</v>
      </c>
      <c r="D438" s="220" t="s">
        <v>645</v>
      </c>
      <c r="E438" s="217" t="s">
        <v>408</v>
      </c>
      <c r="F438" s="322">
        <v>1</v>
      </c>
      <c r="G438" s="221"/>
      <c r="H438" s="221"/>
      <c r="I438" s="221"/>
    </row>
    <row r="439" ht="30" customHeight="1" outlineLevel="1" spans="1:9">
      <c r="A439" s="189"/>
      <c r="B439" s="189" t="s">
        <v>646</v>
      </c>
      <c r="C439" s="190" t="s">
        <v>647</v>
      </c>
      <c r="D439" s="190"/>
      <c r="E439" s="190"/>
      <c r="F439" s="195"/>
      <c r="G439" s="192"/>
      <c r="H439" s="192"/>
      <c r="I439" s="192"/>
    </row>
    <row r="440" ht="108" outlineLevel="2" spans="1:9">
      <c r="A440" s="217">
        <v>33</v>
      </c>
      <c r="B440" s="217" t="s">
        <v>651</v>
      </c>
      <c r="C440" s="220" t="s">
        <v>1248</v>
      </c>
      <c r="D440" s="220" t="s">
        <v>1249</v>
      </c>
      <c r="E440" s="217" t="s">
        <v>417</v>
      </c>
      <c r="F440" s="322">
        <v>1176.25</v>
      </c>
      <c r="G440" s="221"/>
      <c r="H440" s="221"/>
      <c r="I440" s="221"/>
    </row>
    <row r="441" ht="84" outlineLevel="2" spans="1:9">
      <c r="A441" s="217">
        <v>34</v>
      </c>
      <c r="B441" s="217" t="s">
        <v>1250</v>
      </c>
      <c r="C441" s="220" t="s">
        <v>1251</v>
      </c>
      <c r="D441" s="220" t="s">
        <v>1252</v>
      </c>
      <c r="E441" s="217" t="s">
        <v>417</v>
      </c>
      <c r="F441" s="322">
        <v>1176.25</v>
      </c>
      <c r="G441" s="221"/>
      <c r="H441" s="221"/>
      <c r="I441" s="221"/>
    </row>
    <row r="442" ht="60" outlineLevel="2" spans="1:9">
      <c r="A442" s="217">
        <v>35</v>
      </c>
      <c r="B442" s="217" t="s">
        <v>1075</v>
      </c>
      <c r="C442" s="220" t="s">
        <v>1253</v>
      </c>
      <c r="D442" s="220" t="s">
        <v>1254</v>
      </c>
      <c r="E442" s="217" t="s">
        <v>417</v>
      </c>
      <c r="F442" s="322">
        <v>1230.05</v>
      </c>
      <c r="G442" s="221"/>
      <c r="H442" s="221"/>
      <c r="I442" s="221"/>
    </row>
    <row r="443" ht="60" outlineLevel="2" spans="1:9">
      <c r="A443" s="217">
        <v>36</v>
      </c>
      <c r="B443" s="217" t="s">
        <v>1081</v>
      </c>
      <c r="C443" s="220" t="s">
        <v>1255</v>
      </c>
      <c r="D443" s="220" t="s">
        <v>1256</v>
      </c>
      <c r="E443" s="217" t="s">
        <v>417</v>
      </c>
      <c r="F443" s="322">
        <v>1903.94</v>
      </c>
      <c r="G443" s="221"/>
      <c r="H443" s="221"/>
      <c r="I443" s="221"/>
    </row>
    <row r="444" ht="48" outlineLevel="2" spans="1:9">
      <c r="A444" s="217">
        <v>37</v>
      </c>
      <c r="B444" s="217" t="s">
        <v>674</v>
      </c>
      <c r="C444" s="220" t="s">
        <v>1257</v>
      </c>
      <c r="D444" s="220" t="s">
        <v>1258</v>
      </c>
      <c r="E444" s="217" t="s">
        <v>417</v>
      </c>
      <c r="F444" s="322">
        <v>1031.14</v>
      </c>
      <c r="G444" s="221"/>
      <c r="H444" s="221"/>
      <c r="I444" s="221"/>
    </row>
    <row r="445" ht="72" outlineLevel="2" spans="1:9">
      <c r="A445" s="217">
        <v>38</v>
      </c>
      <c r="B445" s="217" t="s">
        <v>1087</v>
      </c>
      <c r="C445" s="220" t="s">
        <v>1088</v>
      </c>
      <c r="D445" s="220" t="s">
        <v>1089</v>
      </c>
      <c r="E445" s="217" t="s">
        <v>421</v>
      </c>
      <c r="F445" s="322">
        <v>65.43</v>
      </c>
      <c r="G445" s="221"/>
      <c r="H445" s="221"/>
      <c r="I445" s="221"/>
    </row>
    <row r="446" ht="20" customHeight="1" outlineLevel="1" spans="1:9">
      <c r="A446" s="189"/>
      <c r="B446" s="189" t="s">
        <v>701</v>
      </c>
      <c r="C446" s="190" t="s">
        <v>702</v>
      </c>
      <c r="D446" s="190"/>
      <c r="E446" s="190"/>
      <c r="F446" s="195"/>
      <c r="G446" s="192"/>
      <c r="H446" s="192"/>
      <c r="I446" s="192"/>
    </row>
    <row r="447" ht="36" outlineLevel="2" spans="1:9">
      <c r="A447" s="217">
        <v>39</v>
      </c>
      <c r="B447" s="217" t="s">
        <v>703</v>
      </c>
      <c r="C447" s="220" t="s">
        <v>1259</v>
      </c>
      <c r="D447" s="220" t="s">
        <v>1260</v>
      </c>
      <c r="E447" s="217" t="s">
        <v>417</v>
      </c>
      <c r="F447" s="322">
        <v>1208.1</v>
      </c>
      <c r="G447" s="221"/>
      <c r="H447" s="221"/>
      <c r="I447" s="221"/>
    </row>
    <row r="448" ht="36" outlineLevel="2" spans="1:9">
      <c r="A448" s="217">
        <v>40</v>
      </c>
      <c r="B448" s="217" t="s">
        <v>1095</v>
      </c>
      <c r="C448" s="220" t="s">
        <v>1261</v>
      </c>
      <c r="D448" s="220" t="s">
        <v>1262</v>
      </c>
      <c r="E448" s="217" t="s">
        <v>417</v>
      </c>
      <c r="F448" s="322">
        <v>2103.8</v>
      </c>
      <c r="G448" s="221"/>
      <c r="H448" s="221"/>
      <c r="I448" s="221"/>
    </row>
    <row r="449" ht="20" customHeight="1" outlineLevel="1" spans="1:9">
      <c r="A449" s="189"/>
      <c r="B449" s="189" t="s">
        <v>739</v>
      </c>
      <c r="C449" s="190" t="s">
        <v>740</v>
      </c>
      <c r="D449" s="190"/>
      <c r="E449" s="190"/>
      <c r="F449" s="195"/>
      <c r="G449" s="192"/>
      <c r="H449" s="192"/>
      <c r="I449" s="192"/>
    </row>
    <row r="450" ht="48" outlineLevel="2" spans="1:9">
      <c r="A450" s="217">
        <v>41</v>
      </c>
      <c r="B450" s="217" t="s">
        <v>744</v>
      </c>
      <c r="C450" s="220" t="s">
        <v>752</v>
      </c>
      <c r="D450" s="220" t="s">
        <v>1263</v>
      </c>
      <c r="E450" s="217" t="s">
        <v>417</v>
      </c>
      <c r="F450" s="322">
        <v>9.45</v>
      </c>
      <c r="G450" s="221"/>
      <c r="H450" s="221"/>
      <c r="I450" s="221"/>
    </row>
    <row r="451" ht="48" outlineLevel="2" spans="1:9">
      <c r="A451" s="217">
        <v>42</v>
      </c>
      <c r="B451" s="217" t="s">
        <v>747</v>
      </c>
      <c r="C451" s="220" t="s">
        <v>754</v>
      </c>
      <c r="D451" s="220" t="s">
        <v>1263</v>
      </c>
      <c r="E451" s="217" t="s">
        <v>417</v>
      </c>
      <c r="F451" s="322">
        <v>47.25</v>
      </c>
      <c r="G451" s="221"/>
      <c r="H451" s="221"/>
      <c r="I451" s="221"/>
    </row>
    <row r="452" ht="48" outlineLevel="2" spans="1:9">
      <c r="A452" s="217">
        <v>43</v>
      </c>
      <c r="B452" s="217" t="s">
        <v>749</v>
      </c>
      <c r="C452" s="220" t="s">
        <v>1098</v>
      </c>
      <c r="D452" s="220" t="s">
        <v>1263</v>
      </c>
      <c r="E452" s="217" t="s">
        <v>417</v>
      </c>
      <c r="F452" s="322">
        <v>48.96</v>
      </c>
      <c r="G452" s="221"/>
      <c r="H452" s="221"/>
      <c r="I452" s="221"/>
    </row>
    <row r="453" ht="48" outlineLevel="2" spans="1:9">
      <c r="A453" s="217">
        <v>44</v>
      </c>
      <c r="B453" s="217" t="s">
        <v>751</v>
      </c>
      <c r="C453" s="220" t="s">
        <v>1264</v>
      </c>
      <c r="D453" s="220" t="s">
        <v>746</v>
      </c>
      <c r="E453" s="217" t="s">
        <v>417</v>
      </c>
      <c r="F453" s="322">
        <v>8.1</v>
      </c>
      <c r="G453" s="221"/>
      <c r="H453" s="221"/>
      <c r="I453" s="221"/>
    </row>
    <row r="454" ht="20" customHeight="1" outlineLevel="1" spans="1:9">
      <c r="A454" s="190"/>
      <c r="B454" s="189" t="s">
        <v>755</v>
      </c>
      <c r="C454" s="190" t="s">
        <v>756</v>
      </c>
      <c r="D454" s="190"/>
      <c r="E454" s="190"/>
      <c r="F454" s="195"/>
      <c r="G454" s="192"/>
      <c r="H454" s="192"/>
      <c r="I454" s="192"/>
    </row>
    <row r="455" ht="48" outlineLevel="2" spans="1:9">
      <c r="A455" s="217">
        <v>45</v>
      </c>
      <c r="B455" s="217" t="s">
        <v>444</v>
      </c>
      <c r="C455" s="220" t="s">
        <v>1103</v>
      </c>
      <c r="D455" s="220" t="s">
        <v>1104</v>
      </c>
      <c r="E455" s="217" t="s">
        <v>421</v>
      </c>
      <c r="F455" s="322">
        <v>53.1</v>
      </c>
      <c r="G455" s="221"/>
      <c r="H455" s="221"/>
      <c r="I455" s="221"/>
    </row>
    <row r="456" ht="48" outlineLevel="2" spans="1:9">
      <c r="A456" s="217">
        <v>46</v>
      </c>
      <c r="B456" s="217" t="s">
        <v>759</v>
      </c>
      <c r="C456" s="220" t="s">
        <v>1105</v>
      </c>
      <c r="D456" s="220" t="s">
        <v>1104</v>
      </c>
      <c r="E456" s="217" t="s">
        <v>421</v>
      </c>
      <c r="F456" s="322">
        <v>11.2</v>
      </c>
      <c r="G456" s="221"/>
      <c r="H456" s="221"/>
      <c r="I456" s="221"/>
    </row>
    <row r="457" ht="48" outlineLevel="2" spans="1:9">
      <c r="A457" s="217">
        <v>47</v>
      </c>
      <c r="B457" s="217" t="s">
        <v>1106</v>
      </c>
      <c r="C457" s="220" t="s">
        <v>1107</v>
      </c>
      <c r="D457" s="220" t="s">
        <v>1265</v>
      </c>
      <c r="E457" s="217" t="s">
        <v>421</v>
      </c>
      <c r="F457" s="322">
        <v>52.39</v>
      </c>
      <c r="G457" s="221"/>
      <c r="H457" s="221"/>
      <c r="I457" s="221"/>
    </row>
    <row r="458" ht="20" customHeight="1" outlineLevel="1" spans="1:9">
      <c r="A458" s="189"/>
      <c r="B458" s="189" t="s">
        <v>762</v>
      </c>
      <c r="C458" s="190" t="s">
        <v>1109</v>
      </c>
      <c r="D458" s="190"/>
      <c r="E458" s="190"/>
      <c r="F458" s="195"/>
      <c r="G458" s="192"/>
      <c r="H458" s="192"/>
      <c r="I458" s="192"/>
    </row>
    <row r="459" ht="36" outlineLevel="2" spans="1:9">
      <c r="A459" s="217">
        <v>48</v>
      </c>
      <c r="B459" s="217" t="s">
        <v>447</v>
      </c>
      <c r="C459" s="220" t="s">
        <v>1266</v>
      </c>
      <c r="D459" s="220" t="s">
        <v>1118</v>
      </c>
      <c r="E459" s="217" t="s">
        <v>421</v>
      </c>
      <c r="F459" s="322">
        <v>658.94</v>
      </c>
      <c r="G459" s="221"/>
      <c r="H459" s="221"/>
      <c r="I459" s="221"/>
    </row>
    <row r="460" ht="36" outlineLevel="2" spans="1:9">
      <c r="A460" s="217">
        <v>49</v>
      </c>
      <c r="B460" s="217" t="s">
        <v>1119</v>
      </c>
      <c r="C460" s="220" t="s">
        <v>1120</v>
      </c>
      <c r="D460" s="220" t="s">
        <v>1121</v>
      </c>
      <c r="E460" s="217" t="s">
        <v>421</v>
      </c>
      <c r="F460" s="322">
        <v>257.88</v>
      </c>
      <c r="G460" s="221"/>
      <c r="H460" s="221"/>
      <c r="I460" s="221"/>
    </row>
    <row r="461" ht="20" customHeight="1" outlineLevel="1" spans="1:9">
      <c r="A461" s="189"/>
      <c r="B461" s="189" t="s">
        <v>791</v>
      </c>
      <c r="C461" s="190" t="s">
        <v>763</v>
      </c>
      <c r="D461" s="190"/>
      <c r="E461" s="190"/>
      <c r="F461" s="195"/>
      <c r="G461" s="192"/>
      <c r="H461" s="192"/>
      <c r="I461" s="192"/>
    </row>
    <row r="462" ht="60" outlineLevel="2" spans="1:9">
      <c r="A462" s="217">
        <v>50</v>
      </c>
      <c r="B462" s="217" t="s">
        <v>1122</v>
      </c>
      <c r="C462" s="220" t="s">
        <v>1267</v>
      </c>
      <c r="D462" s="220" t="s">
        <v>1124</v>
      </c>
      <c r="E462" s="217" t="s">
        <v>417</v>
      </c>
      <c r="F462" s="322">
        <v>191.85</v>
      </c>
      <c r="G462" s="221"/>
      <c r="H462" s="221"/>
      <c r="I462" s="221"/>
    </row>
    <row r="463" ht="60" outlineLevel="2" spans="1:9">
      <c r="A463" s="217">
        <v>51</v>
      </c>
      <c r="B463" s="217" t="s">
        <v>773</v>
      </c>
      <c r="C463" s="220" t="s">
        <v>1268</v>
      </c>
      <c r="D463" s="220" t="s">
        <v>1269</v>
      </c>
      <c r="E463" s="217" t="s">
        <v>417</v>
      </c>
      <c r="F463" s="322">
        <v>125.17</v>
      </c>
      <c r="G463" s="221"/>
      <c r="H463" s="221"/>
      <c r="I463" s="221"/>
    </row>
    <row r="464" ht="60" outlineLevel="2" spans="1:9">
      <c r="A464" s="217">
        <v>52</v>
      </c>
      <c r="B464" s="217" t="s">
        <v>1125</v>
      </c>
      <c r="C464" s="220" t="s">
        <v>1133</v>
      </c>
      <c r="D464" s="220" t="s">
        <v>1134</v>
      </c>
      <c r="E464" s="217" t="s">
        <v>417</v>
      </c>
      <c r="F464" s="322">
        <v>1816.03</v>
      </c>
      <c r="G464" s="221"/>
      <c r="H464" s="221"/>
      <c r="I464" s="221"/>
    </row>
    <row r="465" ht="84" outlineLevel="2" spans="1:9">
      <c r="A465" s="217">
        <v>53</v>
      </c>
      <c r="B465" s="217" t="s">
        <v>776</v>
      </c>
      <c r="C465" s="220" t="s">
        <v>1270</v>
      </c>
      <c r="D465" s="220" t="s">
        <v>1136</v>
      </c>
      <c r="E465" s="217" t="s">
        <v>417</v>
      </c>
      <c r="F465" s="322">
        <v>82.02</v>
      </c>
      <c r="G465" s="221"/>
      <c r="H465" s="221"/>
      <c r="I465" s="221"/>
    </row>
    <row r="466" ht="84" outlineLevel="2" spans="1:9">
      <c r="A466" s="217">
        <v>54</v>
      </c>
      <c r="B466" s="217" t="s">
        <v>1271</v>
      </c>
      <c r="C466" s="220" t="s">
        <v>1137</v>
      </c>
      <c r="D466" s="220" t="s">
        <v>1138</v>
      </c>
      <c r="E466" s="217" t="s">
        <v>417</v>
      </c>
      <c r="F466" s="322">
        <v>156.64</v>
      </c>
      <c r="G466" s="221"/>
      <c r="H466" s="221"/>
      <c r="I466" s="221"/>
    </row>
    <row r="467" ht="72" outlineLevel="2" spans="1:9">
      <c r="A467" s="217">
        <v>55</v>
      </c>
      <c r="B467" s="217" t="s">
        <v>764</v>
      </c>
      <c r="C467" s="220" t="s">
        <v>1272</v>
      </c>
      <c r="D467" s="220" t="s">
        <v>1273</v>
      </c>
      <c r="E467" s="217" t="s">
        <v>417</v>
      </c>
      <c r="F467" s="322">
        <v>67.97</v>
      </c>
      <c r="G467" s="221"/>
      <c r="H467" s="221"/>
      <c r="I467" s="221"/>
    </row>
    <row r="468" ht="48" outlineLevel="2" spans="1:9">
      <c r="A468" s="217">
        <v>56</v>
      </c>
      <c r="B468" s="217" t="s">
        <v>1128</v>
      </c>
      <c r="C468" s="220" t="s">
        <v>1143</v>
      </c>
      <c r="D468" s="220" t="s">
        <v>1144</v>
      </c>
      <c r="E468" s="217" t="s">
        <v>417</v>
      </c>
      <c r="F468" s="322">
        <v>27.16</v>
      </c>
      <c r="G468" s="221"/>
      <c r="H468" s="221"/>
      <c r="I468" s="221"/>
    </row>
    <row r="469" ht="96" outlineLevel="2" spans="1:9">
      <c r="A469" s="217">
        <v>57</v>
      </c>
      <c r="B469" s="217" t="s">
        <v>782</v>
      </c>
      <c r="C469" s="220" t="s">
        <v>1274</v>
      </c>
      <c r="D469" s="220" t="s">
        <v>1146</v>
      </c>
      <c r="E469" s="217" t="s">
        <v>417</v>
      </c>
      <c r="F469" s="322">
        <v>19.37</v>
      </c>
      <c r="G469" s="221"/>
      <c r="H469" s="221"/>
      <c r="I469" s="221"/>
    </row>
    <row r="470" ht="84" outlineLevel="2" spans="1:9">
      <c r="A470" s="217">
        <v>58</v>
      </c>
      <c r="B470" s="217" t="s">
        <v>785</v>
      </c>
      <c r="C470" s="220" t="s">
        <v>1147</v>
      </c>
      <c r="D470" s="220" t="s">
        <v>1275</v>
      </c>
      <c r="E470" s="217" t="s">
        <v>417</v>
      </c>
      <c r="F470" s="322">
        <v>50.66</v>
      </c>
      <c r="G470" s="221"/>
      <c r="H470" s="221"/>
      <c r="I470" s="221"/>
    </row>
    <row r="471" ht="30" customHeight="1" outlineLevel="1" spans="1:9">
      <c r="A471" s="189"/>
      <c r="B471" s="189" t="s">
        <v>817</v>
      </c>
      <c r="C471" s="190" t="s">
        <v>792</v>
      </c>
      <c r="D471" s="190"/>
      <c r="E471" s="190"/>
      <c r="F471" s="195"/>
      <c r="G471" s="192"/>
      <c r="H471" s="192"/>
      <c r="I471" s="192"/>
    </row>
    <row r="472" ht="60" outlineLevel="2" spans="1:9">
      <c r="A472" s="217">
        <v>59</v>
      </c>
      <c r="B472" s="217" t="s">
        <v>1152</v>
      </c>
      <c r="C472" s="220" t="s">
        <v>1276</v>
      </c>
      <c r="D472" s="220" t="s">
        <v>1154</v>
      </c>
      <c r="E472" s="217" t="s">
        <v>417</v>
      </c>
      <c r="F472" s="322">
        <v>1437.01</v>
      </c>
      <c r="G472" s="221"/>
      <c r="H472" s="221"/>
      <c r="I472" s="221"/>
    </row>
    <row r="473" ht="108" outlineLevel="2" spans="1:9">
      <c r="A473" s="217">
        <v>60</v>
      </c>
      <c r="B473" s="217" t="s">
        <v>799</v>
      </c>
      <c r="C473" s="220" t="s">
        <v>1277</v>
      </c>
      <c r="D473" s="220" t="s">
        <v>1278</v>
      </c>
      <c r="E473" s="217" t="s">
        <v>417</v>
      </c>
      <c r="F473" s="322">
        <v>2264.74</v>
      </c>
      <c r="G473" s="221"/>
      <c r="H473" s="221"/>
      <c r="I473" s="221"/>
    </row>
    <row r="474" ht="96" outlineLevel="2" spans="1:9">
      <c r="A474" s="217">
        <v>61</v>
      </c>
      <c r="B474" s="217" t="s">
        <v>802</v>
      </c>
      <c r="C474" s="220" t="s">
        <v>1160</v>
      </c>
      <c r="D474" s="220" t="s">
        <v>1279</v>
      </c>
      <c r="E474" s="217" t="s">
        <v>417</v>
      </c>
      <c r="F474" s="322">
        <v>312.67</v>
      </c>
      <c r="G474" s="221"/>
      <c r="H474" s="221"/>
      <c r="I474" s="221"/>
    </row>
    <row r="475" ht="108" outlineLevel="2" spans="1:9">
      <c r="A475" s="217">
        <v>62</v>
      </c>
      <c r="B475" s="217" t="s">
        <v>819</v>
      </c>
      <c r="C475" s="220" t="s">
        <v>1280</v>
      </c>
      <c r="D475" s="220" t="s">
        <v>1177</v>
      </c>
      <c r="E475" s="217" t="s">
        <v>417</v>
      </c>
      <c r="F475" s="322">
        <v>990.53</v>
      </c>
      <c r="G475" s="221"/>
      <c r="H475" s="221"/>
      <c r="I475" s="221"/>
    </row>
    <row r="476" ht="96" outlineLevel="2" spans="1:9">
      <c r="A476" s="217">
        <v>63</v>
      </c>
      <c r="B476" s="217" t="s">
        <v>814</v>
      </c>
      <c r="C476" s="220" t="s">
        <v>1281</v>
      </c>
      <c r="D476" s="220" t="s">
        <v>1165</v>
      </c>
      <c r="E476" s="217" t="s">
        <v>417</v>
      </c>
      <c r="F476" s="322">
        <v>9884.27</v>
      </c>
      <c r="G476" s="221"/>
      <c r="H476" s="221"/>
      <c r="I476" s="221"/>
    </row>
    <row r="477" ht="48" outlineLevel="2" spans="1:9">
      <c r="A477" s="217">
        <v>64</v>
      </c>
      <c r="B477" s="217" t="s">
        <v>793</v>
      </c>
      <c r="C477" s="220" t="s">
        <v>1169</v>
      </c>
      <c r="D477" s="220" t="s">
        <v>1170</v>
      </c>
      <c r="E477" s="217" t="s">
        <v>417</v>
      </c>
      <c r="F477" s="322">
        <v>794.93</v>
      </c>
      <c r="G477" s="221"/>
      <c r="H477" s="221"/>
      <c r="I477" s="221"/>
    </row>
    <row r="478" ht="96" outlineLevel="2" spans="1:9">
      <c r="A478" s="217">
        <v>65</v>
      </c>
      <c r="B478" s="217" t="s">
        <v>1155</v>
      </c>
      <c r="C478" s="220" t="s">
        <v>1282</v>
      </c>
      <c r="D478" s="220" t="s">
        <v>1283</v>
      </c>
      <c r="E478" s="217" t="s">
        <v>417</v>
      </c>
      <c r="F478" s="322">
        <v>575.24</v>
      </c>
      <c r="G478" s="221"/>
      <c r="H478" s="221"/>
      <c r="I478" s="221"/>
    </row>
    <row r="479" ht="60" outlineLevel="2" spans="1:9">
      <c r="A479" s="217">
        <v>66</v>
      </c>
      <c r="B479" s="217" t="s">
        <v>811</v>
      </c>
      <c r="C479" s="220" t="s">
        <v>1284</v>
      </c>
      <c r="D479" s="220" t="s">
        <v>1175</v>
      </c>
      <c r="E479" s="217" t="s">
        <v>417</v>
      </c>
      <c r="F479" s="322">
        <v>1137.31</v>
      </c>
      <c r="G479" s="221"/>
      <c r="H479" s="221"/>
      <c r="I479" s="221"/>
    </row>
    <row r="480" ht="108" outlineLevel="2" spans="1:9">
      <c r="A480" s="217">
        <v>67</v>
      </c>
      <c r="B480" s="217" t="s">
        <v>822</v>
      </c>
      <c r="C480" s="220" t="s">
        <v>1176</v>
      </c>
      <c r="D480" s="220" t="s">
        <v>1177</v>
      </c>
      <c r="E480" s="217" t="s">
        <v>417</v>
      </c>
      <c r="F480" s="322">
        <v>328.54</v>
      </c>
      <c r="G480" s="221"/>
      <c r="H480" s="221"/>
      <c r="I480" s="221"/>
    </row>
    <row r="481" ht="20" customHeight="1" outlineLevel="1" spans="1:9">
      <c r="A481" s="189"/>
      <c r="B481" s="189" t="s">
        <v>831</v>
      </c>
      <c r="C481" s="190" t="s">
        <v>818</v>
      </c>
      <c r="D481" s="190"/>
      <c r="E481" s="190"/>
      <c r="F481" s="195"/>
      <c r="G481" s="192"/>
      <c r="H481" s="192"/>
      <c r="I481" s="192"/>
    </row>
    <row r="482" ht="72" outlineLevel="2" spans="1:9">
      <c r="A482" s="217">
        <v>68</v>
      </c>
      <c r="B482" s="217" t="s">
        <v>1178</v>
      </c>
      <c r="C482" s="220" t="s">
        <v>1285</v>
      </c>
      <c r="D482" s="220" t="s">
        <v>1286</v>
      </c>
      <c r="E482" s="217" t="s">
        <v>417</v>
      </c>
      <c r="F482" s="322">
        <v>303.62</v>
      </c>
      <c r="G482" s="221"/>
      <c r="H482" s="221"/>
      <c r="I482" s="221"/>
    </row>
    <row r="483" ht="84" outlineLevel="2" spans="1:9">
      <c r="A483" s="217">
        <v>69</v>
      </c>
      <c r="B483" s="217" t="s">
        <v>1181</v>
      </c>
      <c r="C483" s="220" t="s">
        <v>1287</v>
      </c>
      <c r="D483" s="220" t="s">
        <v>1288</v>
      </c>
      <c r="E483" s="217" t="s">
        <v>417</v>
      </c>
      <c r="F483" s="322">
        <v>6274.34</v>
      </c>
      <c r="G483" s="221"/>
      <c r="H483" s="221"/>
      <c r="I483" s="221"/>
    </row>
    <row r="484" ht="84" outlineLevel="2" spans="1:9">
      <c r="A484" s="217">
        <v>70</v>
      </c>
      <c r="B484" s="217" t="s">
        <v>1184</v>
      </c>
      <c r="C484" s="220" t="s">
        <v>1185</v>
      </c>
      <c r="D484" s="220" t="s">
        <v>1289</v>
      </c>
      <c r="E484" s="217" t="s">
        <v>417</v>
      </c>
      <c r="F484" s="322">
        <v>14.12</v>
      </c>
      <c r="G484" s="221"/>
      <c r="H484" s="221"/>
      <c r="I484" s="221"/>
    </row>
    <row r="485" ht="48" outlineLevel="2" spans="1:9">
      <c r="A485" s="217">
        <v>71</v>
      </c>
      <c r="B485" s="217" t="s">
        <v>1187</v>
      </c>
      <c r="C485" s="220" t="s">
        <v>1188</v>
      </c>
      <c r="D485" s="220" t="s">
        <v>1290</v>
      </c>
      <c r="E485" s="217" t="s">
        <v>417</v>
      </c>
      <c r="F485" s="322">
        <v>1850</v>
      </c>
      <c r="G485" s="221"/>
      <c r="H485" s="221"/>
      <c r="I485" s="221"/>
    </row>
    <row r="486" ht="20" customHeight="1" outlineLevel="1" spans="1:9">
      <c r="A486" s="189"/>
      <c r="B486" s="189" t="s">
        <v>1291</v>
      </c>
      <c r="C486" s="190" t="s">
        <v>1292</v>
      </c>
      <c r="D486" s="190"/>
      <c r="E486" s="190"/>
      <c r="F486" s="195"/>
      <c r="G486" s="192"/>
      <c r="H486" s="192"/>
      <c r="I486" s="192"/>
    </row>
    <row r="487" ht="84" outlineLevel="2" spans="1:9">
      <c r="A487" s="217">
        <v>72</v>
      </c>
      <c r="B487" s="217" t="s">
        <v>730</v>
      </c>
      <c r="C487" s="220" t="s">
        <v>1293</v>
      </c>
      <c r="D487" s="220" t="s">
        <v>1294</v>
      </c>
      <c r="E487" s="217" t="s">
        <v>408</v>
      </c>
      <c r="F487" s="322">
        <v>3.41</v>
      </c>
      <c r="G487" s="221"/>
      <c r="H487" s="221"/>
      <c r="I487" s="221"/>
    </row>
    <row r="488" ht="84" outlineLevel="2" spans="1:9">
      <c r="A488" s="217">
        <v>73</v>
      </c>
      <c r="B488" s="217" t="s">
        <v>733</v>
      </c>
      <c r="C488" s="220" t="s">
        <v>1295</v>
      </c>
      <c r="D488" s="220" t="s">
        <v>1296</v>
      </c>
      <c r="E488" s="217" t="s">
        <v>408</v>
      </c>
      <c r="F488" s="322">
        <v>1.34</v>
      </c>
      <c r="G488" s="221"/>
      <c r="H488" s="221"/>
      <c r="I488" s="221"/>
    </row>
    <row r="489" ht="20" customHeight="1" outlineLevel="1" spans="1:9">
      <c r="A489" s="189"/>
      <c r="B489" s="189" t="s">
        <v>1297</v>
      </c>
      <c r="C489" s="190" t="s">
        <v>458</v>
      </c>
      <c r="D489" s="190"/>
      <c r="E489" s="190"/>
      <c r="F489" s="195"/>
      <c r="G489" s="192"/>
      <c r="H489" s="192"/>
      <c r="I489" s="192"/>
    </row>
    <row r="490" ht="60" outlineLevel="2" spans="1:9">
      <c r="A490" s="217">
        <v>74</v>
      </c>
      <c r="B490" s="217" t="s">
        <v>832</v>
      </c>
      <c r="C490" s="220" t="s">
        <v>1192</v>
      </c>
      <c r="D490" s="220" t="s">
        <v>1298</v>
      </c>
      <c r="E490" s="217" t="s">
        <v>417</v>
      </c>
      <c r="F490" s="322">
        <v>6114.27</v>
      </c>
      <c r="G490" s="221"/>
      <c r="H490" s="221"/>
      <c r="I490" s="221"/>
    </row>
    <row r="491" s="250" customFormat="1" ht="48" outlineLevel="2" spans="1:9">
      <c r="A491" s="217">
        <v>75</v>
      </c>
      <c r="B491" s="217" t="s">
        <v>1299</v>
      </c>
      <c r="C491" s="220" t="s">
        <v>1300</v>
      </c>
      <c r="D491" s="220" t="s">
        <v>1301</v>
      </c>
      <c r="E491" s="217" t="s">
        <v>417</v>
      </c>
      <c r="F491" s="322">
        <v>1092</v>
      </c>
      <c r="G491" s="221"/>
      <c r="H491" s="221"/>
      <c r="I491" s="221"/>
    </row>
    <row r="492" ht="48" outlineLevel="2" spans="1:9">
      <c r="A492" s="217">
        <v>76</v>
      </c>
      <c r="B492" s="217" t="s">
        <v>835</v>
      </c>
      <c r="C492" s="220" t="s">
        <v>836</v>
      </c>
      <c r="D492" s="220" t="s">
        <v>1199</v>
      </c>
      <c r="E492" s="217" t="s">
        <v>417</v>
      </c>
      <c r="F492" s="322">
        <v>3121.03</v>
      </c>
      <c r="G492" s="221"/>
      <c r="H492" s="221"/>
      <c r="I492" s="221"/>
    </row>
    <row r="493" ht="48" outlineLevel="2" spans="1:9">
      <c r="A493" s="217">
        <v>77</v>
      </c>
      <c r="B493" s="217" t="s">
        <v>1200</v>
      </c>
      <c r="C493" s="220" t="s">
        <v>1201</v>
      </c>
      <c r="D493" s="220" t="s">
        <v>1204</v>
      </c>
      <c r="E493" s="217" t="s">
        <v>453</v>
      </c>
      <c r="F493" s="322">
        <v>4</v>
      </c>
      <c r="G493" s="221"/>
      <c r="H493" s="221"/>
      <c r="I493" s="221"/>
    </row>
    <row r="494" ht="36" outlineLevel="2" spans="1:9">
      <c r="A494" s="217">
        <v>78</v>
      </c>
      <c r="B494" s="217" t="s">
        <v>838</v>
      </c>
      <c r="C494" s="220" t="s">
        <v>839</v>
      </c>
      <c r="D494" s="220" t="s">
        <v>1302</v>
      </c>
      <c r="E494" s="217" t="s">
        <v>417</v>
      </c>
      <c r="F494" s="322">
        <v>1823.96</v>
      </c>
      <c r="G494" s="221"/>
      <c r="H494" s="221"/>
      <c r="I494" s="221"/>
    </row>
    <row r="495" ht="36" outlineLevel="2" spans="1:9">
      <c r="A495" s="217">
        <v>79</v>
      </c>
      <c r="B495" s="217" t="s">
        <v>853</v>
      </c>
      <c r="C495" s="220" t="s">
        <v>1208</v>
      </c>
      <c r="D495" s="220" t="s">
        <v>1303</v>
      </c>
      <c r="E495" s="217" t="s">
        <v>417</v>
      </c>
      <c r="F495" s="322">
        <v>272.84</v>
      </c>
      <c r="G495" s="221"/>
      <c r="H495" s="221"/>
      <c r="I495" s="221"/>
    </row>
    <row r="496" ht="36" outlineLevel="2" spans="1:9">
      <c r="A496" s="217">
        <v>80</v>
      </c>
      <c r="B496" s="217" t="s">
        <v>856</v>
      </c>
      <c r="C496" s="220" t="s">
        <v>1208</v>
      </c>
      <c r="D496" s="220" t="s">
        <v>1304</v>
      </c>
      <c r="E496" s="217" t="s">
        <v>417</v>
      </c>
      <c r="F496" s="322">
        <v>565.83</v>
      </c>
      <c r="G496" s="221"/>
      <c r="H496" s="221"/>
      <c r="I496" s="221"/>
    </row>
    <row r="497" ht="36" outlineLevel="2" spans="1:9">
      <c r="A497" s="217">
        <v>81</v>
      </c>
      <c r="B497" s="217" t="s">
        <v>858</v>
      </c>
      <c r="C497" s="220" t="s">
        <v>1208</v>
      </c>
      <c r="D497" s="220" t="s">
        <v>1305</v>
      </c>
      <c r="E497" s="217" t="s">
        <v>417</v>
      </c>
      <c r="F497" s="322">
        <v>1428.31</v>
      </c>
      <c r="G497" s="221"/>
      <c r="H497" s="221"/>
      <c r="I497" s="221"/>
    </row>
    <row r="498" ht="36" outlineLevel="2" spans="1:9">
      <c r="A498" s="217">
        <v>82</v>
      </c>
      <c r="B498" s="217" t="s">
        <v>861</v>
      </c>
      <c r="C498" s="220" t="s">
        <v>874</v>
      </c>
      <c r="D498" s="220" t="s">
        <v>1306</v>
      </c>
      <c r="E498" s="217" t="s">
        <v>417</v>
      </c>
      <c r="F498" s="322">
        <v>267.56</v>
      </c>
      <c r="G498" s="221"/>
      <c r="H498" s="221"/>
      <c r="I498" s="221"/>
    </row>
    <row r="499" ht="36" outlineLevel="2" spans="1:9">
      <c r="A499" s="217">
        <v>83</v>
      </c>
      <c r="B499" s="217" t="s">
        <v>864</v>
      </c>
      <c r="C499" s="220" t="s">
        <v>865</v>
      </c>
      <c r="D499" s="220" t="s">
        <v>1306</v>
      </c>
      <c r="E499" s="217" t="s">
        <v>417</v>
      </c>
      <c r="F499" s="322">
        <v>422.51</v>
      </c>
      <c r="G499" s="221"/>
      <c r="H499" s="221"/>
      <c r="I499" s="221"/>
    </row>
    <row r="500" ht="36" outlineLevel="2" spans="1:9">
      <c r="A500" s="217">
        <v>84</v>
      </c>
      <c r="B500" s="217" t="s">
        <v>869</v>
      </c>
      <c r="C500" s="220" t="s">
        <v>865</v>
      </c>
      <c r="D500" s="220" t="s">
        <v>1307</v>
      </c>
      <c r="E500" s="217" t="s">
        <v>417</v>
      </c>
      <c r="F500" s="322">
        <v>12</v>
      </c>
      <c r="G500" s="221"/>
      <c r="H500" s="221"/>
      <c r="I500" s="221"/>
    </row>
    <row r="501" ht="36" outlineLevel="2" spans="1:9">
      <c r="A501" s="217">
        <v>85</v>
      </c>
      <c r="B501" s="217" t="s">
        <v>878</v>
      </c>
      <c r="C501" s="220" t="s">
        <v>879</v>
      </c>
      <c r="D501" s="220" t="s">
        <v>1216</v>
      </c>
      <c r="E501" s="217" t="s">
        <v>417</v>
      </c>
      <c r="F501" s="322">
        <v>814.38</v>
      </c>
      <c r="G501" s="221"/>
      <c r="H501" s="221"/>
      <c r="I501" s="221"/>
    </row>
    <row r="502" ht="48" outlineLevel="2" spans="1:9">
      <c r="A502" s="217">
        <v>86</v>
      </c>
      <c r="B502" s="217" t="s">
        <v>890</v>
      </c>
      <c r="C502" s="220" t="s">
        <v>575</v>
      </c>
      <c r="D502" s="220" t="s">
        <v>1308</v>
      </c>
      <c r="E502" s="217" t="s">
        <v>417</v>
      </c>
      <c r="F502" s="322">
        <v>11585.24</v>
      </c>
      <c r="G502" s="221"/>
      <c r="H502" s="221"/>
      <c r="I502" s="221"/>
    </row>
    <row r="503" ht="36" outlineLevel="2" spans="1:9">
      <c r="A503" s="217">
        <v>87</v>
      </c>
      <c r="B503" s="217" t="s">
        <v>900</v>
      </c>
      <c r="C503" s="220" t="s">
        <v>1309</v>
      </c>
      <c r="D503" s="220" t="s">
        <v>1310</v>
      </c>
      <c r="E503" s="217" t="s">
        <v>417</v>
      </c>
      <c r="F503" s="322">
        <v>386.74</v>
      </c>
      <c r="G503" s="221"/>
      <c r="H503" s="221"/>
      <c r="I503" s="221"/>
    </row>
    <row r="504" ht="36" outlineLevel="2" spans="1:9">
      <c r="A504" s="217">
        <v>88</v>
      </c>
      <c r="B504" s="217" t="s">
        <v>910</v>
      </c>
      <c r="C504" s="220" t="s">
        <v>911</v>
      </c>
      <c r="D504" s="220" t="s">
        <v>1224</v>
      </c>
      <c r="E504" s="217" t="s">
        <v>417</v>
      </c>
      <c r="F504" s="322">
        <v>131.29</v>
      </c>
      <c r="G504" s="221"/>
      <c r="H504" s="221"/>
      <c r="I504" s="221"/>
    </row>
    <row r="505" ht="36" outlineLevel="2" spans="1:9">
      <c r="A505" s="217">
        <v>89</v>
      </c>
      <c r="B505" s="217" t="s">
        <v>1225</v>
      </c>
      <c r="C505" s="220" t="s">
        <v>1226</v>
      </c>
      <c r="D505" s="220" t="s">
        <v>1310</v>
      </c>
      <c r="E505" s="217" t="s">
        <v>421</v>
      </c>
      <c r="F505" s="322">
        <v>36.98</v>
      </c>
      <c r="G505" s="221"/>
      <c r="H505" s="221"/>
      <c r="I505" s="221"/>
    </row>
    <row r="506" ht="36" outlineLevel="2" spans="1:9">
      <c r="A506" s="217">
        <v>90</v>
      </c>
      <c r="B506" s="217" t="s">
        <v>1228</v>
      </c>
      <c r="C506" s="220" t="s">
        <v>1051</v>
      </c>
      <c r="D506" s="220" t="s">
        <v>909</v>
      </c>
      <c r="E506" s="217" t="s">
        <v>417</v>
      </c>
      <c r="F506" s="322">
        <v>12.99</v>
      </c>
      <c r="G506" s="221"/>
      <c r="H506" s="221"/>
      <c r="I506" s="221"/>
    </row>
    <row r="507" ht="36" outlineLevel="2" spans="1:9">
      <c r="A507" s="217">
        <v>91</v>
      </c>
      <c r="B507" s="217" t="s">
        <v>1054</v>
      </c>
      <c r="C507" s="220" t="s">
        <v>1053</v>
      </c>
      <c r="D507" s="220" t="s">
        <v>909</v>
      </c>
      <c r="E507" s="217" t="s">
        <v>386</v>
      </c>
      <c r="F507" s="322">
        <v>658.01</v>
      </c>
      <c r="G507" s="221"/>
      <c r="H507" s="221"/>
      <c r="I507" s="221"/>
    </row>
    <row r="508" ht="36" outlineLevel="2" spans="1:9">
      <c r="A508" s="217">
        <v>92</v>
      </c>
      <c r="B508" s="217" t="s">
        <v>907</v>
      </c>
      <c r="C508" s="220" t="s">
        <v>1055</v>
      </c>
      <c r="D508" s="220" t="s">
        <v>909</v>
      </c>
      <c r="E508" s="217" t="s">
        <v>417</v>
      </c>
      <c r="F508" s="322">
        <v>706.52</v>
      </c>
      <c r="G508" s="221"/>
      <c r="H508" s="221"/>
      <c r="I508" s="221"/>
    </row>
    <row r="509" ht="24" outlineLevel="2" spans="1:9">
      <c r="A509" s="217">
        <v>93</v>
      </c>
      <c r="B509" s="217" t="s">
        <v>919</v>
      </c>
      <c r="C509" s="220" t="s">
        <v>1235</v>
      </c>
      <c r="D509" s="220" t="s">
        <v>921</v>
      </c>
      <c r="E509" s="217" t="s">
        <v>417</v>
      </c>
      <c r="F509" s="322">
        <v>6231.9</v>
      </c>
      <c r="G509" s="221"/>
      <c r="H509" s="221"/>
      <c r="I509" s="221"/>
    </row>
  </sheetData>
  <autoFilter ref="A3:XEZ509">
    <extLst/>
  </autoFilter>
  <mergeCells count="2">
    <mergeCell ref="A1:I1"/>
    <mergeCell ref="A2:I2"/>
  </mergeCells>
  <printOptions horizontalCentered="1"/>
  <pageMargins left="0.590277777777778" right="0.590277777777778" top="0.590277777777778" bottom="0.590277777777778" header="0.393055555555556" footer="0.393055555555556"/>
  <pageSetup paperSize="9" scale="87"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26</vt:i4>
      </vt:variant>
    </vt:vector>
  </HeadingPairs>
  <TitlesOfParts>
    <vt:vector size="26" baseType="lpstr">
      <vt:lpstr>水电含量分析</vt:lpstr>
      <vt:lpstr>对标分析表</vt:lpstr>
      <vt:lpstr>01封面</vt:lpstr>
      <vt:lpstr>02招标清单总说明底</vt:lpstr>
      <vt:lpstr>02招标清单总说明</vt:lpstr>
      <vt:lpstr>03附件钢筋工程量计算规则</vt:lpstr>
      <vt:lpstr>04工程造价汇总表</vt:lpstr>
      <vt:lpstr>05土建汇总表</vt:lpstr>
      <vt:lpstr>06土建清单</vt:lpstr>
      <vt:lpstr>07铝合金汇总表</vt:lpstr>
      <vt:lpstr>08铝合金及幕墙清单 </vt:lpstr>
      <vt:lpstr>09水电汇总表</vt:lpstr>
      <vt:lpstr>10安装清单</vt:lpstr>
      <vt:lpstr>11抗震支架汇总表</vt:lpstr>
      <vt:lpstr>12抗震支架清单 </vt:lpstr>
      <vt:lpstr>13装修单位汇总表</vt:lpstr>
      <vt:lpstr>14装修清单</vt:lpstr>
      <vt:lpstr>15园建汇总表</vt:lpstr>
      <vt:lpstr>16园林清单</vt:lpstr>
      <vt:lpstr>17其他项目</vt:lpstr>
      <vt:lpstr>18总承包服务费报价表</vt:lpstr>
      <vt:lpstr>19综合单价分析表</vt:lpstr>
      <vt:lpstr>20配电箱组价表 (2)</vt:lpstr>
      <vt:lpstr>20配电箱组价表</vt:lpstr>
      <vt:lpstr>21材料表</vt:lpstr>
      <vt:lpstr>13综合单价分析表(模板)</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保罗</cp:lastModifiedBy>
  <dcterms:created xsi:type="dcterms:W3CDTF">2014-06-10T15:17:00Z</dcterms:created>
  <cp:lastPrinted>2018-11-15T05:49:00Z</cp:lastPrinted>
  <dcterms:modified xsi:type="dcterms:W3CDTF">2023-09-27T10:10:39Z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2052-12.1.0.15374</vt:lpwstr>
  </property>
  <property fmtid="{D5CDD505-2E9C-101B-9397-08002B2CF9AE}" pid="3" name="KSOReadingLayout">
    <vt:bool>true</vt:bool>
  </property>
  <property fmtid="{D5CDD505-2E9C-101B-9397-08002B2CF9AE}" pid="4" name="ICV">
    <vt:lpwstr>7A5494C04CED4A70B3FED57253344316</vt:lpwstr>
  </property>
</Properties>
</file>