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汇总表" sheetId="5" r:id="rId1"/>
    <sheet name="基坑监测" sheetId="1" r:id="rId2"/>
    <sheet name="主体沉降" sheetId="3" r:id="rId3"/>
    <sheet name="高支模监测" sheetId="2" r:id="rId4"/>
  </sheets>
  <definedNames>
    <definedName name="_xlnm.Print_Area" localSheetId="3">高支模监测!$A$1:$M$15</definedName>
    <definedName name="_xlnm.Print_Area" localSheetId="1">基坑监测!$A$1:$N$31</definedName>
    <definedName name="_xlnm.Print_Area" localSheetId="0">汇总表!$A$1:$E$6</definedName>
    <definedName name="_xlnm.Print_Titles" localSheetId="1">基坑监测!$2:$3</definedName>
  </definedNames>
  <calcPr calcId="144525"/>
</workbook>
</file>

<file path=xl/sharedStrings.xml><?xml version="1.0" encoding="utf-8"?>
<sst xmlns="http://schemas.openxmlformats.org/spreadsheetml/2006/main" count="168" uniqueCount="87">
  <si>
    <t>广州国际智谷总部中心项目第三方监测服务</t>
  </si>
  <si>
    <t>序号</t>
  </si>
  <si>
    <t>费用名称</t>
  </si>
  <si>
    <t>招标控制价（元）</t>
  </si>
  <si>
    <t>投标报价（元）</t>
  </si>
  <si>
    <t>备注</t>
  </si>
  <si>
    <t>基坑监测</t>
  </si>
  <si>
    <t>高支模监测</t>
  </si>
  <si>
    <t>主体沉降监测</t>
  </si>
  <si>
    <t>合计</t>
  </si>
  <si>
    <t>收费内容</t>
  </si>
  <si>
    <t>具体工作内容</t>
  </si>
  <si>
    <t xml:space="preserve">点数   </t>
  </si>
  <si>
    <t>工程量</t>
  </si>
  <si>
    <t>收费标准（元）</t>
  </si>
  <si>
    <t>收费标准下浮40%（元）</t>
  </si>
  <si>
    <t>综合单价限价（元）</t>
  </si>
  <si>
    <t>综合合价（元）</t>
  </si>
  <si>
    <t>投标报价</t>
  </si>
  <si>
    <t>备  注</t>
  </si>
  <si>
    <t>监测序号</t>
  </si>
  <si>
    <t>单价（元）</t>
  </si>
  <si>
    <t>合价（元）</t>
  </si>
  <si>
    <t>一</t>
  </si>
  <si>
    <t>人工监测点埋设费</t>
  </si>
  <si>
    <t>基准点</t>
  </si>
  <si>
    <t>/</t>
  </si>
  <si>
    <r>
      <rPr>
        <sz val="11"/>
        <rFont val="宋体"/>
        <charset val="134"/>
        <scheme val="minor"/>
      </rPr>
      <t>3.1.1.</t>
    </r>
    <r>
      <rPr>
        <sz val="11"/>
        <rFont val="Calibri"/>
        <charset val="134"/>
      </rPr>
      <t>②</t>
    </r>
  </si>
  <si>
    <t>基坑顶水平位移、沉降监测</t>
  </si>
  <si>
    <r>
      <rPr>
        <sz val="11"/>
        <rFont val="宋体"/>
        <charset val="134"/>
        <scheme val="minor"/>
      </rPr>
      <t>3.1.3.</t>
    </r>
    <r>
      <rPr>
        <sz val="11"/>
        <rFont val="Calibri"/>
        <charset val="134"/>
      </rPr>
      <t>①</t>
    </r>
  </si>
  <si>
    <t>深层水平位移监测</t>
  </si>
  <si>
    <r>
      <rPr>
        <sz val="10"/>
        <rFont val="宋体"/>
        <charset val="134"/>
      </rPr>
      <t>3.1.5.</t>
    </r>
    <r>
      <rPr>
        <sz val="10"/>
        <rFont val="Calibri"/>
        <charset val="134"/>
      </rPr>
      <t>①</t>
    </r>
  </si>
  <si>
    <t>周边环境沉降监测</t>
  </si>
  <si>
    <r>
      <rPr>
        <sz val="11"/>
        <rFont val="宋体"/>
        <charset val="134"/>
        <scheme val="minor"/>
      </rPr>
      <t>3.1.1.</t>
    </r>
    <r>
      <rPr>
        <sz val="11"/>
        <rFont val="Calibri"/>
        <charset val="134"/>
      </rPr>
      <t>①</t>
    </r>
  </si>
  <si>
    <t>立柱沉降监测</t>
  </si>
  <si>
    <t>小计</t>
  </si>
  <si>
    <t>二</t>
  </si>
  <si>
    <t>自动化监测点埋设费</t>
  </si>
  <si>
    <t>阵列位移计（米）</t>
  </si>
  <si>
    <t>按深度计算.（每个测斜管深度按28m计）</t>
  </si>
  <si>
    <t>政府指导价里无关于自动化监测的价格内容</t>
  </si>
  <si>
    <t>综合采集器（个）</t>
  </si>
  <si>
    <t>每个孔一个</t>
  </si>
  <si>
    <t>管口固定套件（套）</t>
  </si>
  <si>
    <t>每个孔一套</t>
  </si>
  <si>
    <t>供电保护（套）</t>
  </si>
  <si>
    <t>测斜管材料费（个）</t>
  </si>
  <si>
    <t>自动化监测点不少于20%且不少于3个</t>
  </si>
  <si>
    <t>支撑梁轴力监测</t>
  </si>
  <si>
    <t>地下水位监测</t>
  </si>
  <si>
    <t>建筑物倾斜点埋设</t>
  </si>
  <si>
    <t>三</t>
  </si>
  <si>
    <t>人工监测费</t>
  </si>
  <si>
    <t>基坑顶水平位移监测</t>
  </si>
  <si>
    <r>
      <rPr>
        <sz val="11"/>
        <rFont val="宋体"/>
        <charset val="134"/>
        <scheme val="minor"/>
      </rPr>
      <t>3.1.3.</t>
    </r>
    <r>
      <rPr>
        <sz val="11"/>
        <rFont val="宋体"/>
        <charset val="134"/>
      </rPr>
      <t>④</t>
    </r>
  </si>
  <si>
    <t>基坑顶沉降监测</t>
  </si>
  <si>
    <r>
      <rPr>
        <sz val="11"/>
        <rFont val="宋体"/>
        <charset val="134"/>
        <scheme val="minor"/>
      </rPr>
      <t>3.1.1.</t>
    </r>
    <r>
      <rPr>
        <sz val="11"/>
        <rFont val="Calibri"/>
        <charset val="134"/>
      </rPr>
      <t>③</t>
    </r>
  </si>
  <si>
    <t>四</t>
  </si>
  <si>
    <t>自动化监测费</t>
  </si>
  <si>
    <r>
      <rPr>
        <sz val="10"/>
        <rFont val="宋体"/>
        <charset val="134"/>
      </rPr>
      <t>自动化监测设备采集频率不低于</t>
    </r>
    <r>
      <rPr>
        <sz val="10"/>
        <rFont val="Tahoma"/>
        <charset val="134"/>
      </rPr>
      <t>1</t>
    </r>
    <r>
      <rPr>
        <sz val="10"/>
        <rFont val="宋体"/>
        <charset val="134"/>
      </rPr>
      <t>次</t>
    </r>
    <r>
      <rPr>
        <sz val="10"/>
        <rFont val="Tahoma"/>
        <charset val="134"/>
      </rPr>
      <t>/</t>
    </r>
    <r>
      <rPr>
        <sz val="10"/>
        <rFont val="宋体"/>
        <charset val="134"/>
      </rPr>
      <t>小时，该单价为当天所有监测工作量的综合单价</t>
    </r>
  </si>
  <si>
    <t>自动化监测设备采集频率不低于1次/小时，该单价为当天所有监测工作量的综合单价</t>
  </si>
  <si>
    <t>建筑物倾斜监测</t>
  </si>
  <si>
    <t>五</t>
  </si>
  <si>
    <t>总收费</t>
  </si>
  <si>
    <t>（一+二+三+四）</t>
  </si>
  <si>
    <t xml:space="preserve">注：1、以上计费包括人工费、税费、管理费、材料费、成果报告等一切费用；工作量以现场签证为准，最终费用按实结算。
2、收费依据：关于印发《广东省房屋建筑和市政工程质量安全检测收费指导价（第一批）》和《广东省既有房屋建筑安全性鉴定收费指导价》的通知 （粤建检协[2015]8号）计算。                                                   </t>
  </si>
  <si>
    <t>点数</t>
  </si>
  <si>
    <t>监测埋点费</t>
  </si>
  <si>
    <t>3.1.1</t>
  </si>
  <si>
    <t>主体沉降观测</t>
  </si>
  <si>
    <t>变形监测费</t>
  </si>
  <si>
    <t>（一+二）</t>
  </si>
  <si>
    <t>注：1、以上计费包括人工费、税费、管理费、材料费、成果报告等一切费用；工作量以现场签证为准，最终费用按实结算。
2、施工期间每两层观测一次，封顶后每三个月一次；竣工后每一季度一次，直至沉降稳定为止。沉降稳定标准：最后100d的最大沉降速率小于0.01~0.04mm/d。
3、收费依据：关于印发《广东省房屋建筑和市政工程质量安全检测收费指导价（第一批）》和《广东省既有房屋建筑安全性鉴定收费指导价》的通知 （粤建检协[2015]8号）计算。</t>
  </si>
  <si>
    <r>
      <rPr>
        <b/>
        <sz val="10"/>
        <color theme="1"/>
        <rFont val="宋体"/>
        <charset val="134"/>
      </rPr>
      <t xml:space="preserve">备 </t>
    </r>
    <r>
      <rPr>
        <b/>
        <sz val="10"/>
        <color theme="1"/>
        <rFont val="宋体"/>
        <charset val="134"/>
      </rPr>
      <t xml:space="preserve"> </t>
    </r>
    <r>
      <rPr>
        <b/>
        <sz val="10"/>
        <color theme="1"/>
        <rFont val="宋体"/>
        <charset val="134"/>
      </rPr>
      <t>注</t>
    </r>
  </si>
  <si>
    <t>水平位移</t>
  </si>
  <si>
    <t>3.1.3.①</t>
  </si>
  <si>
    <t>模板沉降</t>
  </si>
  <si>
    <t>3.1.1.①</t>
  </si>
  <si>
    <t>立杆轴力</t>
  </si>
  <si>
    <r>
      <rPr>
        <sz val="10"/>
        <color theme="1"/>
        <rFont val="宋体"/>
        <charset val="134"/>
      </rPr>
      <t>3.1.13.</t>
    </r>
    <r>
      <rPr>
        <sz val="10"/>
        <color theme="1"/>
        <rFont val="Calibri"/>
        <charset val="134"/>
      </rPr>
      <t>①</t>
    </r>
  </si>
  <si>
    <t>杆件倾角</t>
  </si>
  <si>
    <r>
      <rPr>
        <sz val="10"/>
        <color theme="1"/>
        <rFont val="宋体"/>
        <charset val="134"/>
      </rPr>
      <t>3.1.14.</t>
    </r>
    <r>
      <rPr>
        <sz val="10"/>
        <color theme="1"/>
        <rFont val="Calibri"/>
        <charset val="134"/>
      </rPr>
      <t>①</t>
    </r>
  </si>
  <si>
    <r>
      <rPr>
        <sz val="11"/>
        <color theme="1"/>
        <rFont val="宋体"/>
        <charset val="134"/>
        <scheme val="minor"/>
      </rPr>
      <t>3.1.3.</t>
    </r>
    <r>
      <rPr>
        <sz val="11"/>
        <color theme="1"/>
        <rFont val="宋体"/>
        <charset val="134"/>
      </rPr>
      <t>④</t>
    </r>
  </si>
  <si>
    <r>
      <rPr>
        <sz val="11"/>
        <color theme="1"/>
        <rFont val="宋体"/>
        <charset val="134"/>
        <scheme val="minor"/>
      </rPr>
      <t>3.1.1.</t>
    </r>
    <r>
      <rPr>
        <sz val="11"/>
        <color theme="1"/>
        <rFont val="Calibri"/>
        <charset val="134"/>
      </rPr>
      <t>③</t>
    </r>
  </si>
  <si>
    <r>
      <rPr>
        <sz val="10"/>
        <color theme="1"/>
        <rFont val="宋体"/>
        <charset val="134"/>
      </rPr>
      <t>3.1.13.</t>
    </r>
    <r>
      <rPr>
        <sz val="10"/>
        <color theme="1"/>
        <rFont val="Calibri"/>
        <charset val="134"/>
      </rPr>
      <t>②</t>
    </r>
  </si>
  <si>
    <t>3.1.14.②</t>
  </si>
  <si>
    <t>注：1、以上计费包括人工费、税费、管理费、材料费、成果报告等一切费用；工作量以现场签证为准，最终费用按实结算。
2、收费依据：关于印发《广东省房屋建筑和市政工程质量安全检测收费指导价（第一批）》和《广东省既有房屋建筑安全性鉴定收费指导价》的通知 （粤建检协[2015]8号）计算。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</si>
</sst>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);[Red]\(#,##0\)"/>
    <numFmt numFmtId="177" formatCode="0.00_ "/>
  </numFmts>
  <fonts count="42">
    <font>
      <sz val="11"/>
      <color theme="1"/>
      <name val="Tahoma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Tahoma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Tahoma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6" borderId="1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5" borderId="1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23" fillId="16" borderId="14" applyNumberFormat="0" applyAlignment="0" applyProtection="0">
      <alignment vertical="center"/>
    </xf>
    <xf numFmtId="0" fontId="30" fillId="23" borderId="17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177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0" fillId="0" borderId="1" xfId="0" applyBorder="1"/>
    <xf numFmtId="17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177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/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justify" vertical="center"/>
    </xf>
    <xf numFmtId="0" fontId="9" fillId="0" borderId="0" xfId="0" applyFont="1" applyFill="1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4" fillId="0" borderId="1" xfId="0" applyFont="1" applyFill="1" applyBorder="1" applyAlignment="1">
      <alignment vertical="center"/>
    </xf>
    <xf numFmtId="176" fontId="11" fillId="0" borderId="1" xfId="8" applyNumberFormat="1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1" fillId="0" borderId="1" xfId="0" applyFont="1" applyFill="1" applyBorder="1"/>
    <xf numFmtId="0" fontId="14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justify" vertical="center"/>
    </xf>
    <xf numFmtId="0" fontId="11" fillId="0" borderId="0" xfId="0" applyFont="1" applyFill="1" applyAlignment="1">
      <alignment horizontal="justify" vertical="center"/>
    </xf>
    <xf numFmtId="0" fontId="7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view="pageBreakPreview" zoomScaleNormal="100" zoomScaleSheetLayoutView="100" workbookViewId="0">
      <selection activeCell="C6" sqref="C6"/>
    </sheetView>
  </sheetViews>
  <sheetFormatPr defaultColWidth="9" defaultRowHeight="13.5" outlineLevelCol="5"/>
  <cols>
    <col min="1" max="1" width="9" style="66"/>
    <col min="2" max="5" width="20.625" style="66" customWidth="1"/>
    <col min="6" max="16384" width="9" style="66"/>
  </cols>
  <sheetData>
    <row r="1" ht="42" customHeight="1" spans="1:6">
      <c r="A1" s="67" t="s">
        <v>0</v>
      </c>
      <c r="B1" s="67"/>
      <c r="C1" s="67"/>
      <c r="D1" s="67"/>
      <c r="E1" s="67"/>
      <c r="F1" s="68"/>
    </row>
    <row r="2" ht="43.5" customHeight="1" spans="1:5">
      <c r="A2" s="69" t="s">
        <v>1</v>
      </c>
      <c r="B2" s="69" t="s">
        <v>2</v>
      </c>
      <c r="C2" s="70" t="s">
        <v>3</v>
      </c>
      <c r="D2" s="69" t="s">
        <v>4</v>
      </c>
      <c r="E2" s="69" t="s">
        <v>5</v>
      </c>
    </row>
    <row r="3" ht="42" customHeight="1" spans="1:5">
      <c r="A3" s="71">
        <v>1</v>
      </c>
      <c r="B3" s="71" t="s">
        <v>6</v>
      </c>
      <c r="C3" s="72">
        <f>基坑监测!J30</f>
        <v>2427745</v>
      </c>
      <c r="D3" s="72"/>
      <c r="E3" s="72"/>
    </row>
    <row r="4" ht="42" customHeight="1" spans="1:5">
      <c r="A4" s="71">
        <v>2</v>
      </c>
      <c r="B4" s="71" t="s">
        <v>7</v>
      </c>
      <c r="C4" s="72">
        <f>高支模监测!I14</f>
        <v>876000</v>
      </c>
      <c r="D4" s="72"/>
      <c r="E4" s="72"/>
    </row>
    <row r="5" ht="43.5" customHeight="1" spans="1:5">
      <c r="A5" s="71">
        <v>3</v>
      </c>
      <c r="B5" s="71" t="s">
        <v>8</v>
      </c>
      <c r="C5" s="72">
        <f>主体沉降!I9</f>
        <v>76050</v>
      </c>
      <c r="D5" s="72"/>
      <c r="E5" s="72"/>
    </row>
    <row r="6" ht="46" customHeight="1" spans="1:5">
      <c r="A6" s="71">
        <v>4</v>
      </c>
      <c r="B6" s="71" t="s">
        <v>9</v>
      </c>
      <c r="C6" s="72">
        <f>SUM(C3:C5)</f>
        <v>3379795</v>
      </c>
      <c r="D6" s="72"/>
      <c r="E6" s="72"/>
    </row>
    <row r="9" spans="2:5">
      <c r="B9" s="73"/>
      <c r="C9" s="73"/>
      <c r="D9" s="73"/>
      <c r="E9" s="73"/>
    </row>
  </sheetData>
  <mergeCells count="1">
    <mergeCell ref="A1:E1"/>
  </mergeCell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view="pageBreakPreview" zoomScaleNormal="140" zoomScaleSheetLayoutView="100" workbookViewId="0">
      <pane xSplit="14" ySplit="3" topLeftCell="O4" activePane="bottomRight" state="frozen"/>
      <selection/>
      <selection pane="topRight"/>
      <selection pane="bottomLeft"/>
      <selection pane="bottomRight" activeCell="A31" sqref="A31:M31"/>
    </sheetView>
  </sheetViews>
  <sheetFormatPr defaultColWidth="9" defaultRowHeight="14.25"/>
  <cols>
    <col min="1" max="2" width="9" style="25"/>
    <col min="3" max="3" width="8.125" style="25" customWidth="1"/>
    <col min="4" max="4" width="15.625" style="25" customWidth="1"/>
    <col min="5" max="5" width="10.625" style="25" customWidth="1"/>
    <col min="6" max="6" width="10.625" style="26" customWidth="1"/>
    <col min="7" max="8" width="10.625" style="27" hidden="1" customWidth="1"/>
    <col min="9" max="10" width="10.625" style="27" customWidth="1"/>
    <col min="11" max="12" width="10.625" style="25" customWidth="1"/>
    <col min="13" max="13" width="16.5" style="25" customWidth="1"/>
    <col min="14" max="14" width="13.875" style="25" hidden="1" customWidth="1"/>
    <col min="15" max="16384" width="9" style="25"/>
  </cols>
  <sheetData>
    <row r="1" ht="20.25" customHeight="1" spans="1:14">
      <c r="A1" s="28" t="s">
        <v>6</v>
      </c>
      <c r="B1" s="28"/>
      <c r="C1" s="28"/>
      <c r="D1" s="28"/>
      <c r="E1" s="28"/>
      <c r="F1" s="29"/>
      <c r="G1" s="30"/>
      <c r="H1" s="30"/>
      <c r="I1" s="30"/>
      <c r="J1" s="30"/>
      <c r="K1" s="28"/>
      <c r="L1" s="28"/>
      <c r="M1" s="28"/>
      <c r="N1" s="50"/>
    </row>
    <row r="2" ht="20" customHeight="1" spans="1:14">
      <c r="A2" s="31" t="s">
        <v>1</v>
      </c>
      <c r="B2" s="31" t="s">
        <v>10</v>
      </c>
      <c r="C2" s="32" t="s">
        <v>11</v>
      </c>
      <c r="D2" s="33"/>
      <c r="E2" s="31" t="s">
        <v>12</v>
      </c>
      <c r="F2" s="31" t="s">
        <v>13</v>
      </c>
      <c r="G2" s="34" t="s">
        <v>14</v>
      </c>
      <c r="H2" s="34" t="s">
        <v>15</v>
      </c>
      <c r="I2" s="34" t="s">
        <v>16</v>
      </c>
      <c r="J2" s="34" t="s">
        <v>17</v>
      </c>
      <c r="K2" s="51" t="s">
        <v>18</v>
      </c>
      <c r="L2" s="52"/>
      <c r="M2" s="31" t="s">
        <v>19</v>
      </c>
      <c r="N2" s="53" t="s">
        <v>20</v>
      </c>
    </row>
    <row r="3" ht="20" customHeight="1" spans="1:14">
      <c r="A3" s="31"/>
      <c r="B3" s="31"/>
      <c r="C3" s="35"/>
      <c r="D3" s="36"/>
      <c r="E3" s="31"/>
      <c r="F3" s="31"/>
      <c r="G3" s="34"/>
      <c r="H3" s="34"/>
      <c r="I3" s="34"/>
      <c r="J3" s="34"/>
      <c r="K3" s="54" t="s">
        <v>21</v>
      </c>
      <c r="L3" s="54" t="s">
        <v>22</v>
      </c>
      <c r="M3" s="31"/>
      <c r="N3" s="53"/>
    </row>
    <row r="4" ht="20" customHeight="1" spans="1:14">
      <c r="A4" s="31" t="s">
        <v>23</v>
      </c>
      <c r="B4" s="31" t="s">
        <v>24</v>
      </c>
      <c r="C4" s="37" t="s">
        <v>25</v>
      </c>
      <c r="D4" s="38"/>
      <c r="E4" s="39">
        <v>3</v>
      </c>
      <c r="F4" s="39" t="s">
        <v>26</v>
      </c>
      <c r="G4" s="40">
        <v>250</v>
      </c>
      <c r="H4" s="40">
        <f>G4*0.6</f>
        <v>150</v>
      </c>
      <c r="I4" s="40">
        <f>H4</f>
        <v>150</v>
      </c>
      <c r="J4" s="40">
        <f>E4*I4</f>
        <v>450</v>
      </c>
      <c r="K4" s="39"/>
      <c r="L4" s="39"/>
      <c r="M4" s="55"/>
      <c r="N4" s="56" t="s">
        <v>27</v>
      </c>
    </row>
    <row r="5" ht="20" customHeight="1" spans="1:14">
      <c r="A5" s="31"/>
      <c r="B5" s="31"/>
      <c r="C5" s="37" t="s">
        <v>28</v>
      </c>
      <c r="D5" s="38"/>
      <c r="E5" s="39">
        <v>42</v>
      </c>
      <c r="F5" s="39" t="s">
        <v>26</v>
      </c>
      <c r="G5" s="40">
        <v>250</v>
      </c>
      <c r="H5" s="40">
        <f>G5*0.6</f>
        <v>150</v>
      </c>
      <c r="I5" s="40">
        <f>H5</f>
        <v>150</v>
      </c>
      <c r="J5" s="40">
        <f>E5*I5</f>
        <v>6300</v>
      </c>
      <c r="K5" s="40"/>
      <c r="L5" s="39"/>
      <c r="M5" s="55"/>
      <c r="N5" s="56" t="s">
        <v>29</v>
      </c>
    </row>
    <row r="6" ht="20" customHeight="1" spans="1:14">
      <c r="A6" s="31"/>
      <c r="B6" s="31"/>
      <c r="C6" s="37" t="s">
        <v>30</v>
      </c>
      <c r="D6" s="38"/>
      <c r="E6" s="39">
        <v>7</v>
      </c>
      <c r="F6" s="39" t="s">
        <v>26</v>
      </c>
      <c r="G6" s="40">
        <v>3600</v>
      </c>
      <c r="H6" s="40">
        <f>G6*0.6</f>
        <v>2160</v>
      </c>
      <c r="I6" s="40">
        <v>1150</v>
      </c>
      <c r="J6" s="40">
        <f>E6*I6</f>
        <v>8050</v>
      </c>
      <c r="K6" s="40"/>
      <c r="L6" s="39"/>
      <c r="M6" s="55"/>
      <c r="N6" s="39" t="s">
        <v>31</v>
      </c>
    </row>
    <row r="7" ht="20" customHeight="1" spans="1:14">
      <c r="A7" s="31"/>
      <c r="B7" s="31"/>
      <c r="C7" s="37" t="s">
        <v>32</v>
      </c>
      <c r="D7" s="38"/>
      <c r="E7" s="39">
        <v>131</v>
      </c>
      <c r="F7" s="39" t="s">
        <v>26</v>
      </c>
      <c r="G7" s="40">
        <v>250</v>
      </c>
      <c r="H7" s="40">
        <f>G7*0.6</f>
        <v>150</v>
      </c>
      <c r="I7" s="40">
        <v>60</v>
      </c>
      <c r="J7" s="40">
        <f>E7*I7</f>
        <v>7860</v>
      </c>
      <c r="K7" s="40"/>
      <c r="L7" s="39"/>
      <c r="M7" s="55"/>
      <c r="N7" s="56" t="s">
        <v>33</v>
      </c>
    </row>
    <row r="8" ht="20" customHeight="1" spans="1:14">
      <c r="A8" s="31"/>
      <c r="B8" s="31"/>
      <c r="C8" s="37" t="s">
        <v>34</v>
      </c>
      <c r="D8" s="38"/>
      <c r="E8" s="39">
        <v>12</v>
      </c>
      <c r="F8" s="39" t="s">
        <v>26</v>
      </c>
      <c r="G8" s="40">
        <v>250</v>
      </c>
      <c r="H8" s="40">
        <f>G8*0.6</f>
        <v>150</v>
      </c>
      <c r="I8" s="40">
        <v>60</v>
      </c>
      <c r="J8" s="40">
        <f>E8*I8</f>
        <v>720</v>
      </c>
      <c r="K8" s="40"/>
      <c r="L8" s="39"/>
      <c r="M8" s="55"/>
      <c r="N8" s="56" t="s">
        <v>33</v>
      </c>
    </row>
    <row r="9" ht="20" customHeight="1" spans="1:14">
      <c r="A9" s="31"/>
      <c r="B9" s="31"/>
      <c r="C9" s="39" t="s">
        <v>35</v>
      </c>
      <c r="D9" s="39"/>
      <c r="E9" s="39"/>
      <c r="F9" s="39"/>
      <c r="G9" s="40"/>
      <c r="H9" s="40"/>
      <c r="I9" s="40"/>
      <c r="J9" s="40">
        <f>SUM(J4:J8)</f>
        <v>23380</v>
      </c>
      <c r="K9" s="40"/>
      <c r="L9" s="40"/>
      <c r="M9" s="55"/>
      <c r="N9" s="39"/>
    </row>
    <row r="10" ht="23" customHeight="1" spans="1:14">
      <c r="A10" s="31" t="s">
        <v>36</v>
      </c>
      <c r="B10" s="31" t="s">
        <v>37</v>
      </c>
      <c r="C10" s="41" t="s">
        <v>30</v>
      </c>
      <c r="D10" s="39" t="s">
        <v>38</v>
      </c>
      <c r="E10" s="41">
        <v>3</v>
      </c>
      <c r="F10" s="42">
        <v>84</v>
      </c>
      <c r="G10" s="43">
        <v>3000</v>
      </c>
      <c r="H10" s="40">
        <f t="shared" ref="H10:H14" si="0">G10*0.6</f>
        <v>1800</v>
      </c>
      <c r="I10" s="40">
        <v>1600</v>
      </c>
      <c r="J10" s="40">
        <f>F10*I10</f>
        <v>134400</v>
      </c>
      <c r="K10" s="40"/>
      <c r="L10" s="39"/>
      <c r="M10" s="57" t="s">
        <v>39</v>
      </c>
      <c r="N10" s="58" t="s">
        <v>40</v>
      </c>
    </row>
    <row r="11" ht="20" customHeight="1" spans="1:14">
      <c r="A11" s="31"/>
      <c r="B11" s="31"/>
      <c r="C11" s="44"/>
      <c r="D11" s="39" t="s">
        <v>41</v>
      </c>
      <c r="E11" s="44"/>
      <c r="F11" s="42">
        <v>3</v>
      </c>
      <c r="G11" s="43">
        <v>2000</v>
      </c>
      <c r="H11" s="40">
        <f t="shared" si="0"/>
        <v>1200</v>
      </c>
      <c r="I11" s="40">
        <v>1100</v>
      </c>
      <c r="J11" s="40">
        <f>F11*I11</f>
        <v>3300</v>
      </c>
      <c r="K11" s="40"/>
      <c r="L11" s="39"/>
      <c r="M11" s="57" t="s">
        <v>42</v>
      </c>
      <c r="N11" s="59"/>
    </row>
    <row r="12" ht="20" customHeight="1" spans="1:14">
      <c r="A12" s="31"/>
      <c r="B12" s="31"/>
      <c r="C12" s="44"/>
      <c r="D12" s="39" t="s">
        <v>43</v>
      </c>
      <c r="E12" s="44"/>
      <c r="F12" s="42">
        <v>3</v>
      </c>
      <c r="G12" s="43">
        <v>1500</v>
      </c>
      <c r="H12" s="40">
        <f t="shared" si="0"/>
        <v>900</v>
      </c>
      <c r="I12" s="40">
        <v>700</v>
      </c>
      <c r="J12" s="40">
        <f>F12*I12</f>
        <v>2100</v>
      </c>
      <c r="K12" s="40"/>
      <c r="L12" s="39"/>
      <c r="M12" s="57" t="s">
        <v>44</v>
      </c>
      <c r="N12" s="59"/>
    </row>
    <row r="13" ht="20" customHeight="1" spans="1:14">
      <c r="A13" s="31"/>
      <c r="B13" s="31"/>
      <c r="C13" s="44"/>
      <c r="D13" s="39" t="s">
        <v>45</v>
      </c>
      <c r="E13" s="44"/>
      <c r="F13" s="42">
        <v>3</v>
      </c>
      <c r="G13" s="43">
        <v>1500</v>
      </c>
      <c r="H13" s="40">
        <f t="shared" si="0"/>
        <v>900</v>
      </c>
      <c r="I13" s="40">
        <v>700</v>
      </c>
      <c r="J13" s="40">
        <f>F13*I13</f>
        <v>2100</v>
      </c>
      <c r="K13" s="40"/>
      <c r="L13" s="39"/>
      <c r="M13" s="57" t="s">
        <v>44</v>
      </c>
      <c r="N13" s="59"/>
    </row>
    <row r="14" ht="30" customHeight="1" spans="1:14">
      <c r="A14" s="31"/>
      <c r="B14" s="31"/>
      <c r="C14" s="45"/>
      <c r="D14" s="39" t="s">
        <v>46</v>
      </c>
      <c r="E14" s="45"/>
      <c r="F14" s="42">
        <v>3</v>
      </c>
      <c r="G14" s="40">
        <v>1500</v>
      </c>
      <c r="H14" s="40">
        <f t="shared" si="0"/>
        <v>900</v>
      </c>
      <c r="I14" s="40">
        <v>700</v>
      </c>
      <c r="J14" s="40">
        <f>F14*I14</f>
        <v>2100</v>
      </c>
      <c r="K14" s="40"/>
      <c r="L14" s="39"/>
      <c r="M14" s="57" t="s">
        <v>47</v>
      </c>
      <c r="N14" s="59"/>
    </row>
    <row r="15" ht="20" customHeight="1" spans="1:14">
      <c r="A15" s="31"/>
      <c r="B15" s="31"/>
      <c r="C15" s="37" t="s">
        <v>48</v>
      </c>
      <c r="D15" s="38"/>
      <c r="E15" s="39">
        <v>26</v>
      </c>
      <c r="F15" s="39" t="s">
        <v>26</v>
      </c>
      <c r="G15" s="40">
        <v>6500</v>
      </c>
      <c r="H15" s="40">
        <f t="shared" ref="H15:H17" si="1">G15*0.6</f>
        <v>3900</v>
      </c>
      <c r="I15" s="40">
        <v>3650</v>
      </c>
      <c r="J15" s="40">
        <f>E15*I15</f>
        <v>94900</v>
      </c>
      <c r="K15" s="40"/>
      <c r="L15" s="39"/>
      <c r="M15" s="55"/>
      <c r="N15" s="59"/>
    </row>
    <row r="16" ht="20" customHeight="1" spans="1:14">
      <c r="A16" s="31"/>
      <c r="B16" s="31"/>
      <c r="C16" s="37" t="s">
        <v>49</v>
      </c>
      <c r="D16" s="38"/>
      <c r="E16" s="39">
        <v>11</v>
      </c>
      <c r="F16" s="39" t="s">
        <v>26</v>
      </c>
      <c r="G16" s="40">
        <v>6500</v>
      </c>
      <c r="H16" s="40">
        <f t="shared" si="1"/>
        <v>3900</v>
      </c>
      <c r="I16" s="40">
        <v>3650</v>
      </c>
      <c r="J16" s="40">
        <f>E16*I16</f>
        <v>40150</v>
      </c>
      <c r="K16" s="40"/>
      <c r="L16" s="39"/>
      <c r="M16" s="55"/>
      <c r="N16" s="59"/>
    </row>
    <row r="17" ht="20" customHeight="1" spans="1:14">
      <c r="A17" s="31"/>
      <c r="B17" s="31"/>
      <c r="C17" s="37" t="s">
        <v>50</v>
      </c>
      <c r="D17" s="38"/>
      <c r="E17" s="39">
        <v>2</v>
      </c>
      <c r="F17" s="39" t="s">
        <v>26</v>
      </c>
      <c r="G17" s="40">
        <v>5000</v>
      </c>
      <c r="H17" s="40">
        <f t="shared" si="1"/>
        <v>3000</v>
      </c>
      <c r="I17" s="40">
        <v>3000</v>
      </c>
      <c r="J17" s="40">
        <f>E17*I17</f>
        <v>6000</v>
      </c>
      <c r="K17" s="40"/>
      <c r="L17" s="39"/>
      <c r="M17" s="60"/>
      <c r="N17" s="61"/>
    </row>
    <row r="18" ht="20" customHeight="1" spans="1:14">
      <c r="A18" s="31"/>
      <c r="B18" s="31"/>
      <c r="C18" s="39" t="s">
        <v>35</v>
      </c>
      <c r="D18" s="39"/>
      <c r="E18" s="39"/>
      <c r="F18" s="39"/>
      <c r="G18" s="40"/>
      <c r="H18" s="40"/>
      <c r="I18" s="40"/>
      <c r="J18" s="40">
        <f>SUM(J10:J17)</f>
        <v>285050</v>
      </c>
      <c r="K18" s="40"/>
      <c r="L18" s="40"/>
      <c r="M18" s="55"/>
      <c r="N18" s="39"/>
    </row>
    <row r="19" ht="20" customHeight="1" spans="1:14">
      <c r="A19" s="31" t="s">
        <v>51</v>
      </c>
      <c r="B19" s="31" t="s">
        <v>52</v>
      </c>
      <c r="C19" s="37" t="s">
        <v>53</v>
      </c>
      <c r="D19" s="38"/>
      <c r="E19" s="39">
        <v>21</v>
      </c>
      <c r="F19" s="39">
        <v>242</v>
      </c>
      <c r="G19" s="40">
        <v>112</v>
      </c>
      <c r="H19" s="40">
        <f>G19*0.6</f>
        <v>67.2</v>
      </c>
      <c r="I19" s="40">
        <v>37.5</v>
      </c>
      <c r="J19" s="40">
        <f>E19*F19*I19</f>
        <v>190575</v>
      </c>
      <c r="K19" s="40"/>
      <c r="L19" s="40"/>
      <c r="M19" s="55"/>
      <c r="N19" s="56" t="s">
        <v>54</v>
      </c>
    </row>
    <row r="20" ht="20" customHeight="1" spans="1:14">
      <c r="A20" s="31"/>
      <c r="B20" s="31"/>
      <c r="C20" s="37" t="s">
        <v>55</v>
      </c>
      <c r="D20" s="38"/>
      <c r="E20" s="39">
        <v>21</v>
      </c>
      <c r="F20" s="39">
        <v>242</v>
      </c>
      <c r="G20" s="40">
        <v>74</v>
      </c>
      <c r="H20" s="40">
        <f t="shared" ref="H20:H28" si="2">G20*0.6</f>
        <v>44.4</v>
      </c>
      <c r="I20" s="40">
        <v>37.5</v>
      </c>
      <c r="J20" s="40">
        <f t="shared" ref="J20:J28" si="3">E20*F20*I20</f>
        <v>190575</v>
      </c>
      <c r="K20" s="40"/>
      <c r="L20" s="40"/>
      <c r="M20" s="55"/>
      <c r="N20" s="56" t="s">
        <v>56</v>
      </c>
    </row>
    <row r="21" ht="20" customHeight="1" spans="1:14">
      <c r="A21" s="31"/>
      <c r="B21" s="31"/>
      <c r="C21" s="37" t="s">
        <v>30</v>
      </c>
      <c r="D21" s="38"/>
      <c r="E21" s="39">
        <v>7</v>
      </c>
      <c r="F21" s="39">
        <v>242</v>
      </c>
      <c r="G21" s="40">
        <v>600</v>
      </c>
      <c r="H21" s="40">
        <f t="shared" si="2"/>
        <v>360</v>
      </c>
      <c r="I21" s="40">
        <v>50</v>
      </c>
      <c r="J21" s="40">
        <f t="shared" si="3"/>
        <v>84700</v>
      </c>
      <c r="K21" s="40"/>
      <c r="L21" s="40"/>
      <c r="M21" s="55"/>
      <c r="N21" s="39" t="s">
        <v>31</v>
      </c>
    </row>
    <row r="22" ht="20" customHeight="1" spans="1:14">
      <c r="A22" s="31"/>
      <c r="B22" s="31"/>
      <c r="C22" s="37" t="s">
        <v>32</v>
      </c>
      <c r="D22" s="38"/>
      <c r="E22" s="39">
        <v>131</v>
      </c>
      <c r="F22" s="39">
        <v>242</v>
      </c>
      <c r="G22" s="40">
        <v>74</v>
      </c>
      <c r="H22" s="40">
        <f t="shared" si="2"/>
        <v>44.4</v>
      </c>
      <c r="I22" s="40">
        <v>37.5</v>
      </c>
      <c r="J22" s="40">
        <f t="shared" si="3"/>
        <v>1188825</v>
      </c>
      <c r="K22" s="40"/>
      <c r="L22" s="40"/>
      <c r="M22" s="55"/>
      <c r="N22" s="56" t="s">
        <v>56</v>
      </c>
    </row>
    <row r="23" ht="20" customHeight="1" spans="1:14">
      <c r="A23" s="31"/>
      <c r="B23" s="31"/>
      <c r="C23" s="37" t="s">
        <v>34</v>
      </c>
      <c r="D23" s="38"/>
      <c r="E23" s="39">
        <v>12</v>
      </c>
      <c r="F23" s="39">
        <v>242</v>
      </c>
      <c r="G23" s="40">
        <v>74</v>
      </c>
      <c r="H23" s="40">
        <f t="shared" si="2"/>
        <v>44.4</v>
      </c>
      <c r="I23" s="40">
        <v>37.5</v>
      </c>
      <c r="J23" s="40">
        <f>E23*F23*I23</f>
        <v>108900</v>
      </c>
      <c r="K23" s="40"/>
      <c r="L23" s="40"/>
      <c r="M23" s="55"/>
      <c r="N23" s="56" t="s">
        <v>56</v>
      </c>
    </row>
    <row r="24" ht="20" customHeight="1" spans="1:14">
      <c r="A24" s="31"/>
      <c r="B24" s="31"/>
      <c r="C24" s="39" t="s">
        <v>35</v>
      </c>
      <c r="D24" s="39"/>
      <c r="E24" s="39"/>
      <c r="F24" s="39"/>
      <c r="G24" s="40"/>
      <c r="H24" s="40"/>
      <c r="I24" s="40"/>
      <c r="J24" s="40">
        <f>SUM(J19:J23)</f>
        <v>1763575</v>
      </c>
      <c r="K24" s="40"/>
      <c r="L24" s="40"/>
      <c r="M24" s="39"/>
      <c r="N24" s="39"/>
    </row>
    <row r="25" ht="20" customHeight="1" spans="1:14">
      <c r="A25" s="31" t="s">
        <v>57</v>
      </c>
      <c r="B25" s="31" t="s">
        <v>58</v>
      </c>
      <c r="C25" s="37" t="s">
        <v>30</v>
      </c>
      <c r="D25" s="38"/>
      <c r="E25" s="39">
        <v>3</v>
      </c>
      <c r="F25" s="39">
        <v>242</v>
      </c>
      <c r="G25" s="40">
        <v>600</v>
      </c>
      <c r="H25" s="40">
        <f t="shared" si="2"/>
        <v>360</v>
      </c>
      <c r="I25" s="40">
        <v>35</v>
      </c>
      <c r="J25" s="40">
        <f t="shared" si="3"/>
        <v>25410</v>
      </c>
      <c r="K25" s="40"/>
      <c r="L25" s="40"/>
      <c r="M25" s="41" t="s">
        <v>59</v>
      </c>
      <c r="N25" s="41" t="s">
        <v>60</v>
      </c>
    </row>
    <row r="26" ht="20" customHeight="1" spans="1:14">
      <c r="A26" s="31"/>
      <c r="B26" s="31"/>
      <c r="C26" s="37" t="s">
        <v>48</v>
      </c>
      <c r="D26" s="38"/>
      <c r="E26" s="39">
        <v>26</v>
      </c>
      <c r="F26" s="39">
        <v>242</v>
      </c>
      <c r="G26" s="40">
        <v>116</v>
      </c>
      <c r="H26" s="40">
        <f t="shared" si="2"/>
        <v>69.6</v>
      </c>
      <c r="I26" s="40">
        <v>35</v>
      </c>
      <c r="J26" s="40">
        <f>E26*F26*I26</f>
        <v>220220</v>
      </c>
      <c r="K26" s="40"/>
      <c r="L26" s="40"/>
      <c r="M26" s="62"/>
      <c r="N26" s="44"/>
    </row>
    <row r="27" ht="20" customHeight="1" spans="1:14">
      <c r="A27" s="31"/>
      <c r="B27" s="31"/>
      <c r="C27" s="37" t="s">
        <v>49</v>
      </c>
      <c r="D27" s="38"/>
      <c r="E27" s="39">
        <v>11</v>
      </c>
      <c r="F27" s="39">
        <v>242</v>
      </c>
      <c r="G27" s="40">
        <v>200</v>
      </c>
      <c r="H27" s="40">
        <f t="shared" si="2"/>
        <v>120</v>
      </c>
      <c r="I27" s="40">
        <v>35</v>
      </c>
      <c r="J27" s="40">
        <f t="shared" si="3"/>
        <v>93170</v>
      </c>
      <c r="K27" s="40"/>
      <c r="L27" s="40"/>
      <c r="M27" s="62"/>
      <c r="N27" s="44"/>
    </row>
    <row r="28" ht="20" customHeight="1" spans="1:14">
      <c r="A28" s="31"/>
      <c r="B28" s="31"/>
      <c r="C28" s="37" t="s">
        <v>61</v>
      </c>
      <c r="D28" s="38"/>
      <c r="E28" s="39">
        <v>2</v>
      </c>
      <c r="F28" s="39">
        <v>242</v>
      </c>
      <c r="G28" s="40">
        <v>200</v>
      </c>
      <c r="H28" s="40">
        <f t="shared" si="2"/>
        <v>120</v>
      </c>
      <c r="I28" s="40">
        <v>35</v>
      </c>
      <c r="J28" s="40">
        <f>E28*F28*I28</f>
        <v>16940</v>
      </c>
      <c r="K28" s="40"/>
      <c r="L28" s="40"/>
      <c r="M28" s="63"/>
      <c r="N28" s="45"/>
    </row>
    <row r="29" ht="20" customHeight="1" spans="1:14">
      <c r="A29" s="31"/>
      <c r="B29" s="31"/>
      <c r="C29" s="39" t="s">
        <v>35</v>
      </c>
      <c r="D29" s="39"/>
      <c r="E29" s="39"/>
      <c r="F29" s="39"/>
      <c r="G29" s="40"/>
      <c r="H29" s="40"/>
      <c r="I29" s="40"/>
      <c r="J29" s="40">
        <f>SUM(J25:J28)</f>
        <v>355740</v>
      </c>
      <c r="K29" s="40"/>
      <c r="L29" s="40"/>
      <c r="M29" s="39"/>
      <c r="N29" s="39"/>
    </row>
    <row r="30" ht="20" customHeight="1" spans="1:14">
      <c r="A30" s="31" t="s">
        <v>62</v>
      </c>
      <c r="B30" s="31" t="s">
        <v>63</v>
      </c>
      <c r="C30" s="39" t="s">
        <v>64</v>
      </c>
      <c r="D30" s="39"/>
      <c r="E30" s="39"/>
      <c r="F30" s="39"/>
      <c r="G30" s="40"/>
      <c r="H30" s="40"/>
      <c r="I30" s="40"/>
      <c r="J30" s="40">
        <f>J9+J24+J18+J29</f>
        <v>2427745</v>
      </c>
      <c r="K30" s="40"/>
      <c r="L30" s="40"/>
      <c r="M30" s="39"/>
      <c r="N30" s="39"/>
    </row>
    <row r="31" ht="48" customHeight="1" spans="1:14">
      <c r="A31" s="46" t="s">
        <v>65</v>
      </c>
      <c r="B31" s="47"/>
      <c r="C31" s="47"/>
      <c r="D31" s="47"/>
      <c r="E31" s="47"/>
      <c r="F31" s="48"/>
      <c r="G31" s="49"/>
      <c r="H31" s="49"/>
      <c r="I31" s="49"/>
      <c r="J31" s="49"/>
      <c r="K31" s="47"/>
      <c r="L31" s="47"/>
      <c r="M31" s="64"/>
      <c r="N31" s="65"/>
    </row>
  </sheetData>
  <mergeCells count="49">
    <mergeCell ref="A1:M1"/>
    <mergeCell ref="K2:L2"/>
    <mergeCell ref="C4:D4"/>
    <mergeCell ref="C5:D5"/>
    <mergeCell ref="C6:D6"/>
    <mergeCell ref="C7:D7"/>
    <mergeCell ref="C8:D8"/>
    <mergeCell ref="C9:I9"/>
    <mergeCell ref="C15:D15"/>
    <mergeCell ref="C16:D16"/>
    <mergeCell ref="C17:D17"/>
    <mergeCell ref="C18:I18"/>
    <mergeCell ref="C19:D19"/>
    <mergeCell ref="C20:D20"/>
    <mergeCell ref="C21:D21"/>
    <mergeCell ref="C22:D22"/>
    <mergeCell ref="C23:D23"/>
    <mergeCell ref="C24:I24"/>
    <mergeCell ref="C25:D25"/>
    <mergeCell ref="C26:D26"/>
    <mergeCell ref="C27:D27"/>
    <mergeCell ref="C28:D28"/>
    <mergeCell ref="C29:I29"/>
    <mergeCell ref="C30:I30"/>
    <mergeCell ref="A31:M31"/>
    <mergeCell ref="A2:A3"/>
    <mergeCell ref="A4:A9"/>
    <mergeCell ref="A10:A18"/>
    <mergeCell ref="A19:A24"/>
    <mergeCell ref="A25:A29"/>
    <mergeCell ref="B2:B3"/>
    <mergeCell ref="B4:B9"/>
    <mergeCell ref="B10:B18"/>
    <mergeCell ref="B19:B24"/>
    <mergeCell ref="B25:B29"/>
    <mergeCell ref="C10:C14"/>
    <mergeCell ref="E2:E3"/>
    <mergeCell ref="E10:E14"/>
    <mergeCell ref="F2:F3"/>
    <mergeCell ref="G2:G3"/>
    <mergeCell ref="H2:H3"/>
    <mergeCell ref="I2:I3"/>
    <mergeCell ref="J2:J3"/>
    <mergeCell ref="M2:M3"/>
    <mergeCell ref="M25:M28"/>
    <mergeCell ref="N2:N3"/>
    <mergeCell ref="N10:N17"/>
    <mergeCell ref="N25:N28"/>
    <mergeCell ref="C2:D3"/>
  </mergeCell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view="pageBreakPreview" zoomScaleNormal="85" zoomScaleSheetLayoutView="100" workbookViewId="0">
      <selection activeCell="H2" sqref="A$1:M$1048576"/>
    </sheetView>
  </sheetViews>
  <sheetFormatPr defaultColWidth="9" defaultRowHeight="14.25"/>
  <cols>
    <col min="3" max="3" width="17.9416666666667" customWidth="1"/>
    <col min="4" max="5" width="10.625" customWidth="1"/>
    <col min="6" max="7" width="10.625" hidden="1" customWidth="1"/>
    <col min="8" max="8" width="10.625" style="2" customWidth="1"/>
    <col min="9" max="11" width="10.625" style="17" customWidth="1"/>
    <col min="12" max="12" width="10.625" style="18" hidden="1" customWidth="1"/>
    <col min="13" max="13" width="10.625" customWidth="1"/>
  </cols>
  <sheetData>
    <row r="1" ht="20.25" customHeight="1" spans="1:13">
      <c r="A1" s="19" t="s">
        <v>8</v>
      </c>
      <c r="B1" s="19"/>
      <c r="C1" s="19"/>
      <c r="D1" s="19"/>
      <c r="E1" s="19"/>
      <c r="F1" s="19"/>
      <c r="G1" s="19"/>
      <c r="H1" s="20"/>
      <c r="I1" s="20"/>
      <c r="J1" s="20"/>
      <c r="K1" s="20"/>
      <c r="L1" s="19"/>
      <c r="M1" s="19"/>
    </row>
    <row r="2" ht="20" customHeight="1" spans="1:13">
      <c r="A2" s="4" t="s">
        <v>1</v>
      </c>
      <c r="B2" s="4" t="s">
        <v>10</v>
      </c>
      <c r="C2" s="4" t="s">
        <v>11</v>
      </c>
      <c r="D2" s="4" t="s">
        <v>66</v>
      </c>
      <c r="E2" s="4" t="s">
        <v>13</v>
      </c>
      <c r="F2" s="4" t="s">
        <v>14</v>
      </c>
      <c r="G2" s="4" t="s">
        <v>15</v>
      </c>
      <c r="H2" s="5" t="s">
        <v>16</v>
      </c>
      <c r="I2" s="5" t="s">
        <v>17</v>
      </c>
      <c r="J2" s="14" t="s">
        <v>18</v>
      </c>
      <c r="K2" s="14"/>
      <c r="L2" s="4" t="s">
        <v>5</v>
      </c>
      <c r="M2" s="4" t="s">
        <v>5</v>
      </c>
    </row>
    <row r="3" ht="20" customHeight="1" spans="1:13">
      <c r="A3" s="4"/>
      <c r="B3" s="4"/>
      <c r="C3" s="4"/>
      <c r="D3" s="4"/>
      <c r="E3" s="4"/>
      <c r="F3" s="4"/>
      <c r="G3" s="4"/>
      <c r="H3" s="5"/>
      <c r="I3" s="5"/>
      <c r="J3" s="14" t="s">
        <v>21</v>
      </c>
      <c r="K3" s="14" t="s">
        <v>22</v>
      </c>
      <c r="L3" s="4"/>
      <c r="M3" s="4"/>
    </row>
    <row r="4" ht="20" customHeight="1" spans="1:13">
      <c r="A4" s="6" t="s">
        <v>23</v>
      </c>
      <c r="B4" s="4" t="s">
        <v>67</v>
      </c>
      <c r="C4" s="6" t="s">
        <v>25</v>
      </c>
      <c r="D4" s="6">
        <v>3</v>
      </c>
      <c r="E4" s="6" t="s">
        <v>26</v>
      </c>
      <c r="F4" s="6">
        <v>250</v>
      </c>
      <c r="G4" s="6">
        <f>F4*0.6</f>
        <v>150</v>
      </c>
      <c r="H4" s="7">
        <v>150</v>
      </c>
      <c r="I4" s="7">
        <f>D4*H4</f>
        <v>450</v>
      </c>
      <c r="J4" s="7"/>
      <c r="K4" s="7"/>
      <c r="L4" s="6" t="s">
        <v>68</v>
      </c>
      <c r="M4" s="6"/>
    </row>
    <row r="5" ht="20" customHeight="1" spans="1:13">
      <c r="A5" s="6"/>
      <c r="B5" s="4"/>
      <c r="C5" s="6" t="s">
        <v>69</v>
      </c>
      <c r="D5" s="6">
        <v>60</v>
      </c>
      <c r="E5" s="6" t="s">
        <v>26</v>
      </c>
      <c r="F5" s="6">
        <v>250</v>
      </c>
      <c r="G5" s="6">
        <f>F5*0.6</f>
        <v>150</v>
      </c>
      <c r="H5" s="7">
        <v>60</v>
      </c>
      <c r="I5" s="7">
        <f>D5*H5</f>
        <v>3600</v>
      </c>
      <c r="J5" s="7"/>
      <c r="K5" s="7"/>
      <c r="L5" s="6" t="s">
        <v>68</v>
      </c>
      <c r="M5" s="6"/>
    </row>
    <row r="6" ht="20" customHeight="1" spans="1:13">
      <c r="A6" s="6"/>
      <c r="B6" s="4"/>
      <c r="C6" s="21" t="s">
        <v>35</v>
      </c>
      <c r="D6" s="22"/>
      <c r="E6" s="22"/>
      <c r="F6" s="22"/>
      <c r="G6" s="22"/>
      <c r="H6" s="23"/>
      <c r="I6" s="7">
        <f>SUM(I4:I5)</f>
        <v>4050</v>
      </c>
      <c r="J6" s="7"/>
      <c r="K6" s="7"/>
      <c r="L6" s="6"/>
      <c r="M6" s="6"/>
    </row>
    <row r="7" ht="20" customHeight="1" spans="1:13">
      <c r="A7" s="6" t="s">
        <v>36</v>
      </c>
      <c r="B7" s="4" t="s">
        <v>70</v>
      </c>
      <c r="C7" s="6" t="s">
        <v>69</v>
      </c>
      <c r="D7" s="6">
        <v>60</v>
      </c>
      <c r="E7" s="6">
        <v>30</v>
      </c>
      <c r="F7" s="6">
        <v>74</v>
      </c>
      <c r="G7" s="6">
        <f>F7*0.6</f>
        <v>44.4</v>
      </c>
      <c r="H7" s="7">
        <v>40</v>
      </c>
      <c r="I7" s="7">
        <f>D7*E7*H7</f>
        <v>72000</v>
      </c>
      <c r="J7" s="7"/>
      <c r="K7" s="7"/>
      <c r="L7" s="6" t="s">
        <v>68</v>
      </c>
      <c r="M7" s="6"/>
    </row>
    <row r="8" ht="20" customHeight="1" spans="1:13">
      <c r="A8" s="6"/>
      <c r="B8" s="4"/>
      <c r="C8" s="6" t="s">
        <v>35</v>
      </c>
      <c r="D8" s="6"/>
      <c r="E8" s="6"/>
      <c r="F8" s="6"/>
      <c r="G8" s="6"/>
      <c r="H8" s="7"/>
      <c r="I8" s="7">
        <f>SUM(I7:I7)</f>
        <v>72000</v>
      </c>
      <c r="J8" s="7"/>
      <c r="K8" s="7"/>
      <c r="L8" s="6"/>
      <c r="M8" s="6"/>
    </row>
    <row r="9" ht="20" customHeight="1" spans="1:13">
      <c r="A9" s="9" t="s">
        <v>51</v>
      </c>
      <c r="B9" s="4" t="s">
        <v>63</v>
      </c>
      <c r="C9" s="6" t="s">
        <v>71</v>
      </c>
      <c r="D9" s="6"/>
      <c r="E9" s="6"/>
      <c r="F9" s="6"/>
      <c r="G9" s="6"/>
      <c r="H9" s="7"/>
      <c r="I9" s="7">
        <f>I8+I6</f>
        <v>76050</v>
      </c>
      <c r="J9" s="7"/>
      <c r="K9" s="7"/>
      <c r="L9" s="6"/>
      <c r="M9" s="6"/>
    </row>
    <row r="10" ht="61" customHeight="1" spans="1:13">
      <c r="A10" s="11" t="s">
        <v>72</v>
      </c>
      <c r="B10" s="11"/>
      <c r="C10" s="11"/>
      <c r="D10" s="11"/>
      <c r="E10" s="11"/>
      <c r="F10" s="11"/>
      <c r="G10" s="11"/>
      <c r="H10" s="24"/>
      <c r="I10" s="24"/>
      <c r="J10" s="24"/>
      <c r="K10" s="24"/>
      <c r="L10" s="11"/>
      <c r="M10" s="11"/>
    </row>
  </sheetData>
  <mergeCells count="21">
    <mergeCell ref="A1:M1"/>
    <mergeCell ref="J2:K2"/>
    <mergeCell ref="C6:H6"/>
    <mergeCell ref="C8:H8"/>
    <mergeCell ref="C9:H9"/>
    <mergeCell ref="A10:M10"/>
    <mergeCell ref="A2:A3"/>
    <mergeCell ref="A4:A6"/>
    <mergeCell ref="A7:A8"/>
    <mergeCell ref="B2:B3"/>
    <mergeCell ref="B4:B6"/>
    <mergeCell ref="B7:B8"/>
    <mergeCell ref="C2:C3"/>
    <mergeCell ref="D2:D3"/>
    <mergeCell ref="E2:E3"/>
    <mergeCell ref="F2:F3"/>
    <mergeCell ref="G2:G3"/>
    <mergeCell ref="H2:H3"/>
    <mergeCell ref="I2:I3"/>
    <mergeCell ref="L2:L3"/>
    <mergeCell ref="M2:M3"/>
  </mergeCells>
  <pageMargins left="0.7" right="0.7" top="0.75" bottom="0.75" header="0.3" footer="0.3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view="pageBreakPreview" zoomScaleNormal="130" zoomScaleSheetLayoutView="100" workbookViewId="0">
      <selection activeCell="P13" sqref="P13"/>
    </sheetView>
  </sheetViews>
  <sheetFormatPr defaultColWidth="9" defaultRowHeight="14.25"/>
  <cols>
    <col min="2" max="3" width="13.75" customWidth="1"/>
    <col min="4" max="4" width="10.625" customWidth="1"/>
    <col min="5" max="5" width="10.625" style="1" customWidth="1"/>
    <col min="6" max="7" width="10.625" style="2" hidden="1" customWidth="1"/>
    <col min="8" max="11" width="10.625" style="2" customWidth="1"/>
    <col min="12" max="12" width="10.625" style="2" hidden="1" customWidth="1"/>
    <col min="13" max="13" width="10.625" customWidth="1"/>
  </cols>
  <sheetData>
    <row r="1" ht="20.25" customHeight="1" spans="1:13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0" customHeight="1" spans="1:13">
      <c r="A2" s="4" t="s">
        <v>1</v>
      </c>
      <c r="B2" s="4" t="s">
        <v>10</v>
      </c>
      <c r="C2" s="4" t="s">
        <v>11</v>
      </c>
      <c r="D2" s="4" t="s">
        <v>66</v>
      </c>
      <c r="E2" s="4" t="s">
        <v>13</v>
      </c>
      <c r="F2" s="5" t="s">
        <v>14</v>
      </c>
      <c r="G2" s="5" t="s">
        <v>15</v>
      </c>
      <c r="H2" s="5" t="s">
        <v>16</v>
      </c>
      <c r="I2" s="5" t="s">
        <v>17</v>
      </c>
      <c r="J2" s="14" t="s">
        <v>18</v>
      </c>
      <c r="K2" s="14"/>
      <c r="L2" s="4" t="s">
        <v>20</v>
      </c>
      <c r="M2" s="4" t="s">
        <v>73</v>
      </c>
    </row>
    <row r="3" ht="20" customHeight="1" spans="1:13">
      <c r="A3" s="4"/>
      <c r="B3" s="4"/>
      <c r="C3" s="4"/>
      <c r="D3" s="4"/>
      <c r="E3" s="4"/>
      <c r="F3" s="5"/>
      <c r="G3" s="5"/>
      <c r="H3" s="5"/>
      <c r="I3" s="5"/>
      <c r="J3" s="14" t="s">
        <v>21</v>
      </c>
      <c r="K3" s="14" t="s">
        <v>22</v>
      </c>
      <c r="L3" s="4"/>
      <c r="M3" s="4"/>
    </row>
    <row r="4" ht="20" customHeight="1" spans="1:13">
      <c r="A4" s="6" t="s">
        <v>23</v>
      </c>
      <c r="B4" s="4" t="s">
        <v>67</v>
      </c>
      <c r="C4" s="6" t="s">
        <v>74</v>
      </c>
      <c r="D4" s="6">
        <v>120</v>
      </c>
      <c r="E4" s="6" t="s">
        <v>26</v>
      </c>
      <c r="F4" s="7">
        <v>250</v>
      </c>
      <c r="G4" s="7">
        <f>F4*0.6</f>
        <v>150</v>
      </c>
      <c r="H4" s="7">
        <v>100</v>
      </c>
      <c r="I4" s="7">
        <f>D4*H4</f>
        <v>12000</v>
      </c>
      <c r="J4" s="7"/>
      <c r="K4" s="7"/>
      <c r="L4" s="15" t="s">
        <v>75</v>
      </c>
      <c r="M4" s="16"/>
    </row>
    <row r="5" ht="20" customHeight="1" spans="1:13">
      <c r="A5" s="6"/>
      <c r="B5" s="4"/>
      <c r="C5" s="6" t="s">
        <v>76</v>
      </c>
      <c r="D5" s="6">
        <v>120</v>
      </c>
      <c r="E5" s="6" t="s">
        <v>26</v>
      </c>
      <c r="F5" s="7">
        <v>250</v>
      </c>
      <c r="G5" s="7">
        <f>F5*0.6</f>
        <v>150</v>
      </c>
      <c r="H5" s="7">
        <v>200</v>
      </c>
      <c r="I5" s="7">
        <f>D5*H5</f>
        <v>24000</v>
      </c>
      <c r="J5" s="7"/>
      <c r="K5" s="7"/>
      <c r="L5" s="6" t="s">
        <v>77</v>
      </c>
      <c r="M5" s="16"/>
    </row>
    <row r="6" ht="20" customHeight="1" spans="1:13">
      <c r="A6" s="6"/>
      <c r="B6" s="4"/>
      <c r="C6" s="6" t="s">
        <v>78</v>
      </c>
      <c r="D6" s="6">
        <v>120</v>
      </c>
      <c r="E6" s="6" t="s">
        <v>26</v>
      </c>
      <c r="F6" s="7">
        <v>400</v>
      </c>
      <c r="G6" s="7">
        <f>F6*0.6</f>
        <v>240</v>
      </c>
      <c r="H6" s="7">
        <v>100</v>
      </c>
      <c r="I6" s="7">
        <f>D6*H6</f>
        <v>12000</v>
      </c>
      <c r="J6" s="7"/>
      <c r="K6" s="7"/>
      <c r="L6" s="6" t="s">
        <v>79</v>
      </c>
      <c r="M6" s="16"/>
    </row>
    <row r="7" ht="20" customHeight="1" spans="1:13">
      <c r="A7" s="6"/>
      <c r="B7" s="4"/>
      <c r="C7" s="6" t="s">
        <v>80</v>
      </c>
      <c r="D7" s="6">
        <v>120</v>
      </c>
      <c r="E7" s="6" t="s">
        <v>26</v>
      </c>
      <c r="F7" s="7">
        <v>400</v>
      </c>
      <c r="G7" s="7">
        <f>F7*0.6</f>
        <v>240</v>
      </c>
      <c r="H7" s="7">
        <v>100</v>
      </c>
      <c r="I7" s="7">
        <f>D7*H7</f>
        <v>12000</v>
      </c>
      <c r="J7" s="7"/>
      <c r="K7" s="7"/>
      <c r="L7" s="6" t="s">
        <v>81</v>
      </c>
      <c r="M7" s="16"/>
    </row>
    <row r="8" ht="20" customHeight="1" spans="1:13">
      <c r="A8" s="6"/>
      <c r="B8" s="4"/>
      <c r="C8" s="6" t="s">
        <v>35</v>
      </c>
      <c r="D8" s="6"/>
      <c r="E8" s="6"/>
      <c r="F8" s="7"/>
      <c r="G8" s="7"/>
      <c r="H8" s="7"/>
      <c r="I8" s="7">
        <f>SUM(I4:I7)</f>
        <v>60000</v>
      </c>
      <c r="J8" s="7"/>
      <c r="K8" s="7"/>
      <c r="L8" s="16"/>
      <c r="M8" s="6"/>
    </row>
    <row r="9" ht="20" customHeight="1" spans="1:13">
      <c r="A9" s="6" t="s">
        <v>36</v>
      </c>
      <c r="B9" s="4" t="s">
        <v>70</v>
      </c>
      <c r="C9" s="6" t="s">
        <v>74</v>
      </c>
      <c r="D9" s="6">
        <v>120</v>
      </c>
      <c r="E9" s="6">
        <v>40</v>
      </c>
      <c r="F9" s="7">
        <v>112</v>
      </c>
      <c r="G9" s="7">
        <f>F9*0.6</f>
        <v>67.2</v>
      </c>
      <c r="H9" s="7">
        <v>35</v>
      </c>
      <c r="I9" s="7">
        <f>D9*E9*H9</f>
        <v>168000</v>
      </c>
      <c r="J9" s="7"/>
      <c r="K9" s="7"/>
      <c r="L9" s="15" t="s">
        <v>82</v>
      </c>
      <c r="M9" s="6"/>
    </row>
    <row r="10" ht="20" customHeight="1" spans="1:13">
      <c r="A10" s="6"/>
      <c r="B10" s="4"/>
      <c r="C10" s="6" t="s">
        <v>76</v>
      </c>
      <c r="D10" s="6">
        <v>120</v>
      </c>
      <c r="E10" s="6">
        <v>40</v>
      </c>
      <c r="F10" s="7">
        <v>74</v>
      </c>
      <c r="G10" s="7">
        <f>F10*0.6</f>
        <v>44.4</v>
      </c>
      <c r="H10" s="7">
        <v>35</v>
      </c>
      <c r="I10" s="7">
        <f>D10*E10*H10</f>
        <v>168000</v>
      </c>
      <c r="J10" s="7"/>
      <c r="K10" s="7"/>
      <c r="L10" s="15" t="s">
        <v>83</v>
      </c>
      <c r="M10" s="6"/>
    </row>
    <row r="11" ht="20" customHeight="1" spans="1:13">
      <c r="A11" s="6"/>
      <c r="B11" s="4"/>
      <c r="C11" s="6" t="s">
        <v>78</v>
      </c>
      <c r="D11" s="6">
        <v>120</v>
      </c>
      <c r="E11" s="6">
        <v>40</v>
      </c>
      <c r="F11" s="7">
        <v>116</v>
      </c>
      <c r="G11" s="7">
        <f>F11*0.6</f>
        <v>69.6</v>
      </c>
      <c r="H11" s="7">
        <v>50</v>
      </c>
      <c r="I11" s="7">
        <f>D11*E11*H11</f>
        <v>240000</v>
      </c>
      <c r="J11" s="7"/>
      <c r="K11" s="7"/>
      <c r="L11" s="6" t="s">
        <v>84</v>
      </c>
      <c r="M11" s="6"/>
    </row>
    <row r="12" ht="20" customHeight="1" spans="1:13">
      <c r="A12" s="6"/>
      <c r="B12" s="4"/>
      <c r="C12" s="6" t="s">
        <v>80</v>
      </c>
      <c r="D12" s="6">
        <v>120</v>
      </c>
      <c r="E12" s="6">
        <v>40</v>
      </c>
      <c r="F12" s="7">
        <v>116</v>
      </c>
      <c r="G12" s="7">
        <f>F12*0.6</f>
        <v>69.6</v>
      </c>
      <c r="H12" s="7">
        <v>50</v>
      </c>
      <c r="I12" s="7">
        <f>D12*E12*H12</f>
        <v>240000</v>
      </c>
      <c r="J12" s="7"/>
      <c r="K12" s="7"/>
      <c r="L12" s="6" t="s">
        <v>85</v>
      </c>
      <c r="M12" s="6"/>
    </row>
    <row r="13" ht="20" customHeight="1" spans="1:13">
      <c r="A13" s="6"/>
      <c r="B13" s="4"/>
      <c r="C13" s="6" t="s">
        <v>35</v>
      </c>
      <c r="D13" s="6"/>
      <c r="E13" s="6"/>
      <c r="F13" s="7"/>
      <c r="G13" s="7"/>
      <c r="H13" s="7"/>
      <c r="I13" s="7">
        <f>SUM(I9:I12)</f>
        <v>816000</v>
      </c>
      <c r="J13" s="7"/>
      <c r="K13" s="7"/>
      <c r="L13" s="7"/>
      <c r="M13" s="6"/>
    </row>
    <row r="14" ht="20" customHeight="1" spans="1:13">
      <c r="A14" s="6" t="s">
        <v>51</v>
      </c>
      <c r="B14" s="8" t="s">
        <v>63</v>
      </c>
      <c r="C14" s="9" t="s">
        <v>71</v>
      </c>
      <c r="D14" s="9"/>
      <c r="E14" s="9"/>
      <c r="F14" s="10"/>
      <c r="G14" s="10"/>
      <c r="H14" s="10"/>
      <c r="I14" s="7">
        <f>I13+I8</f>
        <v>876000</v>
      </c>
      <c r="J14" s="7"/>
      <c r="K14" s="7"/>
      <c r="L14" s="7"/>
      <c r="M14" s="6"/>
    </row>
    <row r="15" ht="39" customHeight="1" spans="1:13">
      <c r="A15" s="11" t="s">
        <v>86</v>
      </c>
      <c r="B15" s="12"/>
      <c r="C15" s="12"/>
      <c r="D15" s="12"/>
      <c r="E15" s="12"/>
      <c r="F15" s="13"/>
      <c r="G15" s="13"/>
      <c r="H15" s="12"/>
      <c r="I15" s="12"/>
      <c r="J15" s="12"/>
      <c r="K15" s="12"/>
      <c r="L15" s="12"/>
      <c r="M15" s="12"/>
    </row>
  </sheetData>
  <mergeCells count="21">
    <mergeCell ref="A1:M1"/>
    <mergeCell ref="J2:K2"/>
    <mergeCell ref="C8:H8"/>
    <mergeCell ref="C13:H13"/>
    <mergeCell ref="C14:H14"/>
    <mergeCell ref="A15:M15"/>
    <mergeCell ref="A2:A3"/>
    <mergeCell ref="A4:A8"/>
    <mergeCell ref="A9:A13"/>
    <mergeCell ref="B2:B3"/>
    <mergeCell ref="B4:B8"/>
    <mergeCell ref="B9:B13"/>
    <mergeCell ref="C2:C3"/>
    <mergeCell ref="D2:D3"/>
    <mergeCell ref="E2:E3"/>
    <mergeCell ref="F2:F3"/>
    <mergeCell ref="G2:G3"/>
    <mergeCell ref="H2:H3"/>
    <mergeCell ref="I2:I3"/>
    <mergeCell ref="L2:L3"/>
    <mergeCell ref="M2:M3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基坑监测</vt:lpstr>
      <vt:lpstr>主体沉降</vt:lpstr>
      <vt:lpstr>高支模监测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zxh</cp:lastModifiedBy>
  <dcterms:created xsi:type="dcterms:W3CDTF">2008-09-11T17:22:00Z</dcterms:created>
  <dcterms:modified xsi:type="dcterms:W3CDTF">2023-08-17T09:08:21Z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C267DEE28223420CB3089BA4C713A7BF_13</vt:lpwstr>
  </property>
  <property fmtid="{D5CDD505-2E9C-101B-9397-08002B2CF9AE}" pid="3" name="KSOProductBuildVer">
    <vt:lpwstr>2052-11.1.0.10314</vt:lpwstr>
  </property>
</Properties>
</file>