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860" windowHeight="9060" tabRatio="783"/>
  </bookViews>
  <sheets>
    <sheet name="汇总表" sheetId="12" r:id="rId1"/>
    <sheet name="地基基础" sheetId="13" r:id="rId2"/>
    <sheet name="建筑、路灯、给水" sheetId="11" r:id="rId3"/>
    <sheet name="智能建筑" sheetId="5" r:id="rId4"/>
    <sheet name="园林绿化" sheetId="9" r:id="rId5"/>
    <sheet name="道路工程" sheetId="10" r:id="rId6"/>
  </sheets>
  <definedNames>
    <definedName name="_xlnm.Print_Titles" localSheetId="5">道路工程!$1:$2</definedName>
    <definedName name="_xlnm.Print_Titles" localSheetId="2">建筑、路灯、给水!$1:$2</definedName>
    <definedName name="_xlnm.Print_Titles" localSheetId="4">园林绿化!$1:$2</definedName>
    <definedName name="_xlnm.Print_Titles" localSheetId="3">智能建筑!$1:$2</definedName>
    <definedName name="_xlnm.Print_Area" localSheetId="2">建筑、路灯、给水!$A$1:$Q$37</definedName>
    <definedName name="_xlnm.Print_Area" localSheetId="5">道路工程!$A$1:$P$38</definedName>
    <definedName name="_xlnm.Print_Area" localSheetId="3">智能建筑!$A$1:$R$8</definedName>
    <definedName name="_xlnm.Print_Area" localSheetId="1">地基基础!$A$1:$S$8</definedName>
    <definedName name="_xlnm.Print_Area" localSheetId="0">汇总表!$A$1:$E$10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<sst xmlns="http://schemas.openxmlformats.org/spreadsheetml/2006/main" count="318" uniqueCount="154">
  <si>
    <t>黄阁镇农民安置区(一、二、三期）公共环境提升整治工程检测汇总表</t>
  </si>
  <si>
    <t>序号</t>
  </si>
  <si>
    <t>项目</t>
  </si>
  <si>
    <r>
      <rPr>
        <b/>
        <sz val="11"/>
        <color theme="1"/>
        <rFont val="宋体"/>
        <charset val="134"/>
        <scheme val="minor"/>
      </rPr>
      <t>总价</t>
    </r>
    <r>
      <rPr>
        <b/>
        <sz val="11"/>
        <color theme="1"/>
        <rFont val="宋体"/>
        <charset val="134"/>
      </rPr>
      <t>（元）</t>
    </r>
  </si>
  <si>
    <t>检测费用（元）</t>
  </si>
  <si>
    <t>备注</t>
  </si>
  <si>
    <t>地基基础检测</t>
  </si>
  <si>
    <t>建筑、给水、路灯材料检测</t>
  </si>
  <si>
    <t>智能建筑检测</t>
  </si>
  <si>
    <t>园林绿化工程检测</t>
  </si>
  <si>
    <t>道路工程检测</t>
  </si>
  <si>
    <t>合计</t>
  </si>
  <si>
    <t>地基基础检测工程量清单</t>
  </si>
  <si>
    <t>检测项目</t>
  </si>
  <si>
    <t>检测参数</t>
  </si>
  <si>
    <t>检测数量</t>
  </si>
  <si>
    <t>单位</t>
  </si>
  <si>
    <r>
      <rPr>
        <b/>
        <sz val="11"/>
        <rFont val="宋体"/>
        <charset val="134"/>
        <scheme val="minor"/>
      </rPr>
      <t>投标单价</t>
    </r>
    <r>
      <rPr>
        <b/>
        <sz val="11"/>
        <rFont val="宋体"/>
        <charset val="134"/>
      </rPr>
      <t>（元）</t>
    </r>
  </si>
  <si>
    <r>
      <rPr>
        <b/>
        <sz val="11"/>
        <rFont val="宋体"/>
        <charset val="134"/>
        <scheme val="minor"/>
      </rPr>
      <t>合价</t>
    </r>
    <r>
      <rPr>
        <b/>
        <sz val="11"/>
        <rFont val="宋体"/>
        <charset val="134"/>
      </rPr>
      <t>（元）</t>
    </r>
  </si>
  <si>
    <t>粤价函[2004]428号(A)</t>
  </si>
  <si>
    <t>单价限价（元）</t>
  </si>
  <si>
    <t>单价（元）</t>
  </si>
  <si>
    <t>小计（元）</t>
  </si>
  <si>
    <t>粤价函[2012]
1490号(C)</t>
  </si>
  <si>
    <t>最低单价（元）(D=MIN(A、B、C）</t>
  </si>
  <si>
    <t>搅拌桩检测</t>
  </si>
  <si>
    <t>钻芯法</t>
  </si>
  <si>
    <t>完整性</t>
  </si>
  <si>
    <t>孔.m</t>
  </si>
  <si>
    <t>48-3.</t>
  </si>
  <si>
    <t>P4.4.3</t>
  </si>
  <si>
    <t>单桩竖向抗压静载</t>
  </si>
  <si>
    <t>承载力</t>
  </si>
  <si>
    <t>根</t>
  </si>
  <si>
    <t>复合地基平板载荷</t>
  </si>
  <si>
    <t>点</t>
  </si>
  <si>
    <t>天然基础</t>
  </si>
  <si>
    <t>圆锥轻型动力触探</t>
  </si>
  <si>
    <t>平板载荷</t>
  </si>
  <si>
    <t>建筑、给水、路灯材料检测工程量清单</t>
  </si>
  <si>
    <t>项目名称</t>
  </si>
  <si>
    <t>一</t>
  </si>
  <si>
    <t>建筑部份</t>
  </si>
  <si>
    <t>材料</t>
  </si>
  <si>
    <t>水泥（凝结时间、标准稠度、安定性、胶砂强度）</t>
  </si>
  <si>
    <t>组</t>
  </si>
  <si>
    <t>验证配合比</t>
  </si>
  <si>
    <t>项</t>
  </si>
  <si>
    <t>砼抗压</t>
  </si>
  <si>
    <t>钢筋原材（屈服强度、抗拉强度、断后伸长率、弯曲、重量偏差）</t>
  </si>
  <si>
    <t>砂浆抗压</t>
  </si>
  <si>
    <t>回填压实度</t>
  </si>
  <si>
    <t>标准击实</t>
  </si>
  <si>
    <t>蒸压加气砌块（干密度、抗压强度）</t>
  </si>
  <si>
    <t>腻子(打磨性、施工性、干燥时间、耐水性、耐洗刷性)</t>
  </si>
  <si>
    <t>无机涂料常规(打磨性、施工性、干燥时间、耐水性、耐洗刷性)</t>
  </si>
  <si>
    <t>防水卷材常规（卷重、面积、厚度、拉伸性能（拉力、延伸率）、低温柔性、不透水性、耐热性）</t>
  </si>
  <si>
    <t>饰面石材（压缩强度、吸水率、体积密度）</t>
  </si>
  <si>
    <t>车鹏钢柱、钢梁（拉伸试验、弯曲试验）</t>
  </si>
  <si>
    <t>二</t>
  </si>
  <si>
    <t>给水部份</t>
  </si>
  <si>
    <t>闸筏（密封性能、上密封试验）</t>
  </si>
  <si>
    <t>不锈钢管（拉伸性能）</t>
  </si>
  <si>
    <t>球墨铸铁管（拉伸性能）</t>
  </si>
  <si>
    <t>中粗砂（含泥量、筛分析）</t>
  </si>
  <si>
    <t>砂最大干密度、最
佳含水量</t>
  </si>
  <si>
    <t>石屑击实（最大干密度、最佳含水率）</t>
  </si>
  <si>
    <t>现场</t>
  </si>
  <si>
    <t>管垫层中粗砂回填压实度</t>
  </si>
  <si>
    <t>管侧石屑回填压实度</t>
  </si>
  <si>
    <t>管顶石屑回填压实度</t>
  </si>
  <si>
    <t>水压试验</t>
  </si>
  <si>
    <t>m</t>
  </si>
  <si>
    <t>三</t>
  </si>
  <si>
    <t>路灯工程部份</t>
  </si>
  <si>
    <t>电线电缆（导体电阻、标志、绝缘电阻、电压试验）</t>
  </si>
  <si>
    <t>电缆套管（尺寸、耐热性、跌落试验、氧指数）</t>
  </si>
  <si>
    <t>热镀锌钢管（尺寸、耐压试验）</t>
  </si>
  <si>
    <t>回填砂（含泥量、筛分析）</t>
  </si>
  <si>
    <t>路灯基础砼抗压</t>
  </si>
  <si>
    <t>照度</t>
  </si>
  <si>
    <t>功率密度</t>
  </si>
  <si>
    <t>灯具安装高度</t>
  </si>
  <si>
    <t>智能建筑检测工程量清单</t>
  </si>
  <si>
    <r>
      <rPr>
        <b/>
        <sz val="11"/>
        <color theme="1"/>
        <rFont val="宋体"/>
        <charset val="134"/>
        <scheme val="minor"/>
      </rPr>
      <t>投标单价</t>
    </r>
    <r>
      <rPr>
        <b/>
        <sz val="11"/>
        <color theme="1"/>
        <rFont val="宋体"/>
        <charset val="134"/>
      </rPr>
      <t>（元）</t>
    </r>
  </si>
  <si>
    <r>
      <rPr>
        <b/>
        <sz val="11"/>
        <color theme="1"/>
        <rFont val="宋体"/>
        <charset val="134"/>
        <scheme val="minor"/>
      </rPr>
      <t>合价</t>
    </r>
    <r>
      <rPr>
        <b/>
        <sz val="11"/>
        <color theme="1"/>
        <rFont val="宋体"/>
        <charset val="134"/>
      </rPr>
      <t>（元）</t>
    </r>
  </si>
  <si>
    <t>建筑设备监控系统</t>
  </si>
  <si>
    <t>电梯和自动扶梯监测系统功能检测</t>
  </si>
  <si>
    <t>台</t>
  </si>
  <si>
    <t>安全防范系统</t>
  </si>
  <si>
    <t>出入口控制</t>
  </si>
  <si>
    <t>出入口控制器</t>
  </si>
  <si>
    <t>视频安防监控系统</t>
  </si>
  <si>
    <t>系统管理功能</t>
  </si>
  <si>
    <t>停车场管理系统</t>
  </si>
  <si>
    <t>前端设备</t>
  </si>
  <si>
    <t>套</t>
  </si>
  <si>
    <t>园林绿化工程检测工程量清单</t>
  </si>
  <si>
    <t>合计（元）</t>
  </si>
  <si>
    <t>种植土</t>
  </si>
  <si>
    <t>PH值、电导率/EC值 /全盐量、有机质、全氮、水分</t>
  </si>
  <si>
    <t>地被（一期）</t>
  </si>
  <si>
    <t>植物病虫害</t>
  </si>
  <si>
    <t>4㎡为一点</t>
  </si>
  <si>
    <t>地被（二期）</t>
  </si>
  <si>
    <t>道路工程检测工程量清单</t>
  </si>
  <si>
    <t>合价（元）</t>
  </si>
  <si>
    <t>砂</t>
  </si>
  <si>
    <t>含泥量、泥块含量、筛分析</t>
  </si>
  <si>
    <t>石</t>
  </si>
  <si>
    <t>含泥量、泥块含量、筛分析、针片状含量</t>
  </si>
  <si>
    <t>水泥</t>
  </si>
  <si>
    <t>凝结时间、标准稠度、安定性、胶砂强度</t>
  </si>
  <si>
    <t>混凝土配合比</t>
  </si>
  <si>
    <t>配合比</t>
  </si>
  <si>
    <t>6cm花岗岩面砖</t>
  </si>
  <si>
    <t>吸水率、抗压强度</t>
  </si>
  <si>
    <t>M10水泥砂浆</t>
  </si>
  <si>
    <t>抗压强度</t>
  </si>
  <si>
    <t>6cm透水砖</t>
  </si>
  <si>
    <t>6cm植草砖</t>
  </si>
  <si>
    <t>路侧石</t>
  </si>
  <si>
    <t>C20侧石后座</t>
  </si>
  <si>
    <t>二级钢筋混凝土管</t>
  </si>
  <si>
    <t>保护层厚度、外压荷载、尺寸允许偏差、外观质量</t>
  </si>
  <si>
    <t>混凝土管</t>
  </si>
  <si>
    <t>闭水试验</t>
  </si>
  <si>
    <t>沥青</t>
  </si>
  <si>
    <t>针入度、延度、软化点、闪点与燃点</t>
  </si>
  <si>
    <t>沥青混合料</t>
  </si>
  <si>
    <t>马歇尔密度、沥青用量（油石比）试验及矿料级配检验、马歇尔稳定度及流值、理论最大相对密度、沥青含量</t>
  </si>
  <si>
    <t>矿粉</t>
  </si>
  <si>
    <t>筛分、密度</t>
  </si>
  <si>
    <t>样</t>
  </si>
  <si>
    <t>粗集料</t>
  </si>
  <si>
    <t>密度、筛分</t>
  </si>
  <si>
    <t>细集料</t>
  </si>
  <si>
    <t>加铺沥青面层</t>
  </si>
  <si>
    <t>厚度</t>
  </si>
  <si>
    <t>压实度</t>
  </si>
  <si>
    <t>新建道路沥青面层</t>
  </si>
  <si>
    <t>新建道路32cm4水泥稳定碎石</t>
  </si>
  <si>
    <t>击实试验</t>
  </si>
  <si>
    <t>压实度（灌砂法）</t>
  </si>
  <si>
    <t>配合比试验</t>
  </si>
  <si>
    <t>无侧限抗压强度</t>
  </si>
  <si>
    <t>新建道路15cm4水泥稳定石屑</t>
  </si>
  <si>
    <t>新建道路原土基层</t>
  </si>
  <si>
    <t>原土击实</t>
  </si>
  <si>
    <t>标线涂料</t>
  </si>
  <si>
    <t>固体含量、耐水性、耐碱性、容器中状态</t>
  </si>
  <si>
    <t>标线厚度、标线抗滑值 BPN、逆反射亮度系数</t>
  </si>
  <si>
    <t>交通标志</t>
  </si>
  <si>
    <t>色度性能（表面色）、标志板外观及几何尺寸、外观质量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</si>
</sst>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176" fontId="6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>
      <alignment vertical="center"/>
    </xf>
    <xf numFmtId="17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17 2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7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view="pageBreakPreview" zoomScaleNormal="100" workbookViewId="0">
      <selection activeCell="G9" sqref="G9"/>
    </sheetView>
  </sheetViews>
  <sheetFormatPr defaultColWidth="9" defaultRowHeight="13.5" outlineLevelCol="4"/>
  <cols>
    <col min="1" max="1" width="7" customWidth="1"/>
    <col min="2" max="2" width="26.25" customWidth="1"/>
    <col min="3" max="3" width="13.625" hidden="1" customWidth="1"/>
    <col min="4" max="4" width="14.625" style="71" customWidth="1"/>
    <col min="5" max="5" width="26.75" customWidth="1"/>
  </cols>
  <sheetData>
    <row r="1" ht="63" customHeight="1" spans="1:5">
      <c r="A1" s="20" t="s">
        <v>0</v>
      </c>
      <c r="B1" s="20"/>
      <c r="C1" s="20"/>
      <c r="D1" s="26"/>
      <c r="E1" s="20"/>
    </row>
    <row r="2" ht="45" customHeight="1" spans="1:5">
      <c r="A2" s="22" t="s">
        <v>1</v>
      </c>
      <c r="B2" s="22" t="s">
        <v>2</v>
      </c>
      <c r="C2" s="72" t="s">
        <v>3</v>
      </c>
      <c r="D2" s="73" t="s">
        <v>4</v>
      </c>
      <c r="E2" s="72" t="s">
        <v>5</v>
      </c>
    </row>
    <row r="3" ht="45" customHeight="1" spans="1:5">
      <c r="A3" s="24">
        <v>1</v>
      </c>
      <c r="B3" s="24" t="s">
        <v>6</v>
      </c>
      <c r="C3" s="74">
        <f>地基基础!H8</f>
        <v>0</v>
      </c>
      <c r="D3" s="75">
        <f>地基基础!M8</f>
        <v>0</v>
      </c>
      <c r="E3" s="74"/>
    </row>
    <row r="4" ht="45" customHeight="1" spans="1:5">
      <c r="A4" s="76">
        <v>2</v>
      </c>
      <c r="B4" s="74" t="s">
        <v>7</v>
      </c>
      <c r="C4" s="76">
        <f>建筑、路灯、给水!G37</f>
        <v>0</v>
      </c>
      <c r="D4" s="77">
        <f>建筑、路灯、给水!L37</f>
        <v>0</v>
      </c>
      <c r="E4" s="74"/>
    </row>
    <row r="5" ht="45" customHeight="1" spans="1:5">
      <c r="A5" s="76">
        <v>3</v>
      </c>
      <c r="B5" s="76" t="s">
        <v>8</v>
      </c>
      <c r="C5" s="76">
        <f>智能建筑!H8</f>
        <v>0</v>
      </c>
      <c r="D5" s="77">
        <f>智能建筑!L8</f>
        <v>0</v>
      </c>
      <c r="E5" s="74"/>
    </row>
    <row r="6" ht="45" customHeight="1" spans="1:5">
      <c r="A6" s="76">
        <v>4</v>
      </c>
      <c r="B6" s="76" t="s">
        <v>9</v>
      </c>
      <c r="C6" s="76">
        <f>园林绿化!G6</f>
        <v>97100</v>
      </c>
      <c r="D6" s="77">
        <f>园林绿化!O6</f>
        <v>0</v>
      </c>
      <c r="E6" s="74"/>
    </row>
    <row r="7" ht="45" customHeight="1" spans="1:5">
      <c r="A7" s="76">
        <v>5</v>
      </c>
      <c r="B7" s="76" t="s">
        <v>10</v>
      </c>
      <c r="C7" s="76">
        <f>道路工程!G38</f>
        <v>243205.85</v>
      </c>
      <c r="D7" s="77">
        <f>道路工程!K38</f>
        <v>0</v>
      </c>
      <c r="E7" s="74"/>
    </row>
    <row r="8" ht="45" customHeight="1" spans="1:5">
      <c r="A8" s="78" t="s">
        <v>11</v>
      </c>
      <c r="B8" s="79"/>
      <c r="C8" s="76">
        <f>SUM(C3:C7)</f>
        <v>340305.85</v>
      </c>
      <c r="D8" s="77">
        <f>SUM(D3:D7)</f>
        <v>0</v>
      </c>
      <c r="E8" s="76"/>
    </row>
    <row r="9" ht="45" customHeight="1" spans="1:5">
      <c r="A9" s="80"/>
      <c r="B9" s="80"/>
      <c r="C9" s="80"/>
      <c r="D9" s="81"/>
      <c r="E9" s="80"/>
    </row>
    <row r="10" ht="45" customHeight="1" spans="1:5">
      <c r="A10" s="80"/>
      <c r="B10" s="82"/>
      <c r="C10" s="80"/>
      <c r="D10" s="81"/>
      <c r="E10" s="81"/>
    </row>
  </sheetData>
  <mergeCells count="2">
    <mergeCell ref="A1:E1"/>
    <mergeCell ref="A8:B8"/>
  </mergeCells>
  <printOptions horizontalCentered="1"/>
  <pageMargins left="0.590277777777778" right="0.590277777777778" top="0.590277777777778" bottom="0.590277777777778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view="pageBreakPreview" zoomScaleNormal="80" workbookViewId="0">
      <selection activeCell="S2" sqref="S2"/>
    </sheetView>
  </sheetViews>
  <sheetFormatPr defaultColWidth="8.875" defaultRowHeight="14.25" outlineLevelRow="7"/>
  <cols>
    <col min="1" max="1" width="4.83333333333333" style="47" customWidth="1"/>
    <col min="2" max="2" width="10.1583333333333" style="47" customWidth="1"/>
    <col min="3" max="3" width="13.2833333333333" style="2" customWidth="1"/>
    <col min="4" max="4" width="8.74166666666667" style="47" customWidth="1"/>
    <col min="5" max="5" width="6.55833333333333" style="47" customWidth="1"/>
    <col min="6" max="6" width="7.025" style="47" customWidth="1"/>
    <col min="7" max="8" width="9.625" style="47" hidden="1" customWidth="1"/>
    <col min="9" max="9" width="8.875" style="47" hidden="1" customWidth="1"/>
    <col min="10" max="10" width="12.3416666666667" style="2" hidden="1" customWidth="1"/>
    <col min="11" max="11" width="10.25" style="2" customWidth="1"/>
    <col min="12" max="12" width="8.75" style="2" customWidth="1"/>
    <col min="13" max="13" width="11.0916666666667" style="3" customWidth="1"/>
    <col min="14" max="14" width="12.3416666666667" style="2" hidden="1" customWidth="1"/>
    <col min="15" max="15" width="15.4416666666667" style="2" hidden="1" customWidth="1"/>
    <col min="16" max="16" width="8.875" style="47" hidden="1" customWidth="1"/>
    <col min="17" max="17" width="9.85" style="47" hidden="1" customWidth="1"/>
    <col min="18" max="18" width="8.875" style="47" hidden="1" customWidth="1"/>
    <col min="19" max="19" width="8.43333333333333" style="2" customWidth="1"/>
    <col min="20" max="20" width="14.8333333333333" style="47" customWidth="1"/>
    <col min="21" max="16384" width="8.875" style="47"/>
  </cols>
  <sheetData>
    <row r="1" ht="51.95" customHeight="1" spans="1:19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0"/>
      <c r="N1" s="5"/>
      <c r="O1" s="5"/>
      <c r="P1" s="5"/>
      <c r="Q1" s="5"/>
      <c r="R1" s="5"/>
      <c r="S1" s="5"/>
    </row>
    <row r="2" ht="54.95" customHeight="1" spans="1:19">
      <c r="A2" s="7" t="s">
        <v>1</v>
      </c>
      <c r="B2" s="6" t="s">
        <v>13</v>
      </c>
      <c r="C2" s="6" t="s">
        <v>14</v>
      </c>
      <c r="D2" s="6"/>
      <c r="E2" s="6" t="s">
        <v>15</v>
      </c>
      <c r="F2" s="6" t="s">
        <v>16</v>
      </c>
      <c r="G2" s="6" t="s">
        <v>17</v>
      </c>
      <c r="H2" s="6" t="s">
        <v>18</v>
      </c>
      <c r="I2" s="48"/>
      <c r="J2" s="6" t="s">
        <v>19</v>
      </c>
      <c r="K2" s="6" t="s">
        <v>20</v>
      </c>
      <c r="L2" s="6" t="s">
        <v>21</v>
      </c>
      <c r="M2" s="11" t="s">
        <v>22</v>
      </c>
      <c r="N2" s="6" t="s">
        <v>23</v>
      </c>
      <c r="O2" s="6" t="s">
        <v>24</v>
      </c>
      <c r="P2" s="6" t="s">
        <v>19</v>
      </c>
      <c r="Q2" s="6" t="s">
        <v>23</v>
      </c>
      <c r="R2" s="68"/>
      <c r="S2" s="7" t="s">
        <v>5</v>
      </c>
    </row>
    <row r="3" ht="38.1" customHeight="1" spans="1:19">
      <c r="A3" s="9">
        <v>1</v>
      </c>
      <c r="B3" s="8" t="s">
        <v>25</v>
      </c>
      <c r="C3" s="8" t="s">
        <v>26</v>
      </c>
      <c r="D3" s="8" t="s">
        <v>27</v>
      </c>
      <c r="E3" s="8">
        <v>300</v>
      </c>
      <c r="F3" s="8" t="s">
        <v>28</v>
      </c>
      <c r="G3" s="8">
        <v>280</v>
      </c>
      <c r="H3" s="8">
        <f>E3*G3</f>
        <v>84000</v>
      </c>
      <c r="I3" s="50"/>
      <c r="J3" s="9">
        <v>350</v>
      </c>
      <c r="K3" s="12">
        <v>266</v>
      </c>
      <c r="L3" s="9"/>
      <c r="M3" s="12">
        <f t="shared" ref="M3:M7" si="0">ROUND(E3*L3,2)</f>
        <v>0</v>
      </c>
      <c r="N3" s="9">
        <v>255</v>
      </c>
      <c r="O3" s="9">
        <f>MIN(J3:N3)</f>
        <v>0</v>
      </c>
      <c r="P3" s="56" t="s">
        <v>29</v>
      </c>
      <c r="Q3" s="51" t="s">
        <v>30</v>
      </c>
      <c r="R3" s="51"/>
      <c r="S3" s="8"/>
    </row>
    <row r="4" ht="38.1" customHeight="1" spans="1:21">
      <c r="A4" s="9">
        <v>2</v>
      </c>
      <c r="B4" s="8"/>
      <c r="C4" s="8" t="s">
        <v>31</v>
      </c>
      <c r="D4" s="8" t="s">
        <v>32</v>
      </c>
      <c r="E4" s="8">
        <v>10</v>
      </c>
      <c r="F4" s="8" t="s">
        <v>33</v>
      </c>
      <c r="G4" s="8">
        <v>7808</v>
      </c>
      <c r="H4" s="8">
        <f t="shared" ref="H4:H7" si="1">E4*G4</f>
        <v>78080</v>
      </c>
      <c r="I4" s="50"/>
      <c r="J4" s="9"/>
      <c r="K4" s="12">
        <v>7417.6</v>
      </c>
      <c r="L4" s="9"/>
      <c r="M4" s="12">
        <f t="shared" si="0"/>
        <v>0</v>
      </c>
      <c r="N4" s="9"/>
      <c r="O4" s="9"/>
      <c r="P4" s="51"/>
      <c r="Q4" s="51"/>
      <c r="R4" s="51"/>
      <c r="S4" s="69"/>
      <c r="T4" s="47"/>
      <c r="U4" s="70"/>
    </row>
    <row r="5" ht="38.1" customHeight="1" spans="1:21">
      <c r="A5" s="9">
        <v>3</v>
      </c>
      <c r="B5" s="8"/>
      <c r="C5" s="8" t="s">
        <v>34</v>
      </c>
      <c r="D5" s="8" t="s">
        <v>32</v>
      </c>
      <c r="E5" s="8">
        <v>10</v>
      </c>
      <c r="F5" s="8" t="s">
        <v>35</v>
      </c>
      <c r="G5" s="8">
        <v>7808</v>
      </c>
      <c r="H5" s="8">
        <f t="shared" si="1"/>
        <v>78080</v>
      </c>
      <c r="I5" s="50"/>
      <c r="J5" s="9"/>
      <c r="K5" s="12">
        <v>7417.6</v>
      </c>
      <c r="L5" s="9"/>
      <c r="M5" s="12">
        <f t="shared" si="0"/>
        <v>0</v>
      </c>
      <c r="N5" s="9"/>
      <c r="O5" s="9"/>
      <c r="P5" s="51"/>
      <c r="Q5" s="51"/>
      <c r="R5" s="51"/>
      <c r="S5" s="69"/>
      <c r="U5" s="70"/>
    </row>
    <row r="6" ht="38.1" customHeight="1" spans="1:19">
      <c r="A6" s="9">
        <v>4</v>
      </c>
      <c r="B6" s="8" t="s">
        <v>36</v>
      </c>
      <c r="C6" s="8" t="s">
        <v>37</v>
      </c>
      <c r="D6" s="8" t="s">
        <v>32</v>
      </c>
      <c r="E6" s="8">
        <v>30</v>
      </c>
      <c r="F6" s="8" t="s">
        <v>28</v>
      </c>
      <c r="G6" s="8">
        <v>600</v>
      </c>
      <c r="H6" s="8">
        <f t="shared" si="1"/>
        <v>18000</v>
      </c>
      <c r="I6" s="50"/>
      <c r="J6" s="9"/>
      <c r="K6" s="12">
        <v>522.5</v>
      </c>
      <c r="L6" s="9"/>
      <c r="M6" s="12">
        <f t="shared" si="0"/>
        <v>0</v>
      </c>
      <c r="N6" s="9"/>
      <c r="O6" s="9"/>
      <c r="P6" s="51"/>
      <c r="Q6" s="51"/>
      <c r="R6" s="51"/>
      <c r="S6" s="9"/>
    </row>
    <row r="7" ht="38.1" customHeight="1" spans="1:21">
      <c r="A7" s="9">
        <v>5</v>
      </c>
      <c r="B7" s="8"/>
      <c r="C7" s="8" t="s">
        <v>38</v>
      </c>
      <c r="D7" s="8" t="s">
        <v>32</v>
      </c>
      <c r="E7" s="8">
        <v>3</v>
      </c>
      <c r="F7" s="8" t="s">
        <v>35</v>
      </c>
      <c r="G7" s="8">
        <v>7808</v>
      </c>
      <c r="H7" s="8">
        <f t="shared" si="1"/>
        <v>23424</v>
      </c>
      <c r="I7" s="50"/>
      <c r="J7" s="9"/>
      <c r="K7" s="12">
        <v>7417.6</v>
      </c>
      <c r="L7" s="9"/>
      <c r="M7" s="12">
        <f t="shared" si="0"/>
        <v>0</v>
      </c>
      <c r="N7" s="9"/>
      <c r="O7" s="9"/>
      <c r="P7" s="51"/>
      <c r="Q7" s="51"/>
      <c r="R7" s="51"/>
      <c r="S7" s="69"/>
      <c r="U7" s="70"/>
    </row>
    <row r="8" ht="38.1" customHeight="1" spans="1:19">
      <c r="A8" s="62" t="s">
        <v>11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4"/>
      <c r="M8" s="65">
        <f>SUM(M3:M7)</f>
        <v>0</v>
      </c>
      <c r="N8" s="66"/>
      <c r="O8" s="66"/>
      <c r="P8" s="67"/>
      <c r="Q8" s="67"/>
      <c r="R8" s="67"/>
      <c r="S8" s="66"/>
    </row>
  </sheetData>
  <mergeCells count="5">
    <mergeCell ref="A1:S1"/>
    <mergeCell ref="C2:D2"/>
    <mergeCell ref="A8:L8"/>
    <mergeCell ref="B3:B5"/>
    <mergeCell ref="B6:B7"/>
  </mergeCells>
  <printOptions horizontalCentered="1"/>
  <pageMargins left="0.590277777777778" right="0.590277777777778" top="0.590277777777778" bottom="0.590277777777778" header="0.298611111111111" footer="0.393055555555556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view="pageBreakPreview" zoomScaleNormal="100" workbookViewId="0">
      <pane ySplit="2" topLeftCell="A3" activePane="bottomLeft" state="frozen"/>
      <selection/>
      <selection pane="bottomLeft" activeCell="J7" sqref="J7"/>
    </sheetView>
  </sheetViews>
  <sheetFormatPr defaultColWidth="8.875" defaultRowHeight="14.25"/>
  <cols>
    <col min="1" max="1" width="5.775" style="2" customWidth="1"/>
    <col min="2" max="2" width="9.05833333333333" style="47" customWidth="1"/>
    <col min="3" max="3" width="24.2166666666667" style="47" customWidth="1"/>
    <col min="4" max="4" width="7.18333333333333" style="47" customWidth="1"/>
    <col min="5" max="5" width="7.025" style="47" customWidth="1"/>
    <col min="6" max="6" width="13.875" style="47" hidden="1" customWidth="1"/>
    <col min="7" max="7" width="14.625" style="47" hidden="1" customWidth="1"/>
    <col min="8" max="9" width="8.875" style="47" hidden="1" customWidth="1"/>
    <col min="10" max="10" width="8.875" style="47" customWidth="1"/>
    <col min="11" max="11" width="8.25" style="2" customWidth="1"/>
    <col min="12" max="12" width="10.625" style="3" customWidth="1"/>
    <col min="13" max="13" width="8.875" style="47" hidden="1" customWidth="1"/>
    <col min="14" max="14" width="18.1166666666667" style="47" hidden="1" customWidth="1"/>
    <col min="15" max="15" width="8.875" style="47" hidden="1" customWidth="1"/>
    <col min="16" max="16" width="11.25" style="47" hidden="1" customWidth="1"/>
    <col min="17" max="17" width="7.75" style="2" customWidth="1"/>
    <col min="18" max="18" width="9.375" style="1"/>
    <col min="19" max="16384" width="8.875" style="1"/>
  </cols>
  <sheetData>
    <row r="1" ht="48" customHeight="1" spans="1:17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10"/>
      <c r="M1" s="5"/>
      <c r="N1" s="5"/>
      <c r="O1" s="5"/>
      <c r="P1" s="5"/>
      <c r="Q1" s="5"/>
    </row>
    <row r="2" ht="51.95" customHeight="1" spans="1:17">
      <c r="A2" s="6" t="s">
        <v>1</v>
      </c>
      <c r="B2" s="6" t="s">
        <v>40</v>
      </c>
      <c r="C2" s="6" t="s">
        <v>13</v>
      </c>
      <c r="D2" s="6" t="s">
        <v>15</v>
      </c>
      <c r="E2" s="6" t="s">
        <v>16</v>
      </c>
      <c r="F2" s="6" t="s">
        <v>17</v>
      </c>
      <c r="G2" s="6" t="s">
        <v>18</v>
      </c>
      <c r="H2" s="48"/>
      <c r="I2" s="55" t="s">
        <v>19</v>
      </c>
      <c r="J2" s="6" t="s">
        <v>20</v>
      </c>
      <c r="K2" s="6" t="s">
        <v>21</v>
      </c>
      <c r="L2" s="11" t="s">
        <v>22</v>
      </c>
      <c r="M2" s="6" t="s">
        <v>23</v>
      </c>
      <c r="N2" s="6" t="s">
        <v>24</v>
      </c>
      <c r="O2" s="6" t="s">
        <v>19</v>
      </c>
      <c r="P2" s="6" t="s">
        <v>23</v>
      </c>
      <c r="Q2" s="7" t="s">
        <v>5</v>
      </c>
    </row>
    <row r="3" ht="38.1" customHeight="1" spans="1:17">
      <c r="A3" s="6" t="s">
        <v>41</v>
      </c>
      <c r="B3" s="49"/>
      <c r="C3" s="6" t="s">
        <v>42</v>
      </c>
      <c r="D3" s="49"/>
      <c r="E3" s="49"/>
      <c r="F3" s="49"/>
      <c r="G3" s="49"/>
      <c r="H3" s="50"/>
      <c r="I3" s="50"/>
      <c r="J3" s="50"/>
      <c r="K3" s="9"/>
      <c r="L3" s="12"/>
      <c r="M3" s="51"/>
      <c r="N3" s="51"/>
      <c r="O3" s="51"/>
      <c r="P3" s="51"/>
      <c r="Q3" s="9"/>
    </row>
    <row r="4" ht="38.1" customHeight="1" spans="1:17">
      <c r="A4" s="8">
        <v>1</v>
      </c>
      <c r="B4" s="8" t="s">
        <v>43</v>
      </c>
      <c r="C4" s="8" t="s">
        <v>44</v>
      </c>
      <c r="D4" s="8">
        <v>10</v>
      </c>
      <c r="E4" s="8" t="s">
        <v>45</v>
      </c>
      <c r="F4" s="51">
        <v>600</v>
      </c>
      <c r="G4" s="51">
        <f t="shared" ref="G4:G16" si="0">F4*D4</f>
        <v>6000</v>
      </c>
      <c r="H4" s="51"/>
      <c r="I4" s="9"/>
      <c r="J4" s="12">
        <v>665</v>
      </c>
      <c r="K4" s="9"/>
      <c r="L4" s="12">
        <f>ROUND(D4*K4,2)</f>
        <v>0</v>
      </c>
      <c r="M4" s="9"/>
      <c r="N4" s="9">
        <f>MIN(I4:M4)</f>
        <v>0</v>
      </c>
      <c r="O4" s="56"/>
      <c r="P4" s="51"/>
      <c r="Q4" s="9"/>
    </row>
    <row r="5" ht="38.1" customHeight="1" spans="1:17">
      <c r="A5" s="8">
        <v>2</v>
      </c>
      <c r="B5" s="8"/>
      <c r="C5" s="8" t="s">
        <v>46</v>
      </c>
      <c r="D5" s="8">
        <v>2</v>
      </c>
      <c r="E5" s="8" t="s">
        <v>47</v>
      </c>
      <c r="F5" s="51">
        <v>1000</v>
      </c>
      <c r="G5" s="51">
        <f t="shared" si="0"/>
        <v>2000</v>
      </c>
      <c r="H5" s="51"/>
      <c r="I5" s="51"/>
      <c r="J5" s="57">
        <v>950</v>
      </c>
      <c r="K5" s="9"/>
      <c r="L5" s="12">
        <f t="shared" ref="L5:L16" si="1">ROUND(D5*K5,2)</f>
        <v>0</v>
      </c>
      <c r="M5" s="51"/>
      <c r="N5" s="51"/>
      <c r="O5" s="51"/>
      <c r="P5" s="51"/>
      <c r="Q5" s="9"/>
    </row>
    <row r="6" ht="38.1" customHeight="1" spans="1:17">
      <c r="A6" s="8">
        <v>3</v>
      </c>
      <c r="B6" s="8"/>
      <c r="C6" s="8" t="s">
        <v>48</v>
      </c>
      <c r="D6" s="8">
        <v>80</v>
      </c>
      <c r="E6" s="8" t="s">
        <v>45</v>
      </c>
      <c r="F6" s="51">
        <v>60</v>
      </c>
      <c r="G6" s="51">
        <f t="shared" si="0"/>
        <v>4800</v>
      </c>
      <c r="H6" s="51"/>
      <c r="I6" s="51"/>
      <c r="J6" s="57">
        <v>57</v>
      </c>
      <c r="K6" s="9"/>
      <c r="L6" s="12">
        <f t="shared" si="1"/>
        <v>0</v>
      </c>
      <c r="M6" s="51"/>
      <c r="N6" s="51"/>
      <c r="O6" s="51"/>
      <c r="P6" s="51"/>
      <c r="Q6" s="9"/>
    </row>
    <row r="7" ht="55" customHeight="1" spans="1:17">
      <c r="A7" s="8">
        <v>4</v>
      </c>
      <c r="B7" s="8"/>
      <c r="C7" s="8" t="s">
        <v>49</v>
      </c>
      <c r="D7" s="8">
        <v>12</v>
      </c>
      <c r="E7" s="8" t="s">
        <v>45</v>
      </c>
      <c r="F7" s="51">
        <v>250</v>
      </c>
      <c r="G7" s="51">
        <f t="shared" si="0"/>
        <v>3000</v>
      </c>
      <c r="H7" s="51"/>
      <c r="I7" s="51"/>
      <c r="J7" s="57">
        <v>190</v>
      </c>
      <c r="K7" s="9"/>
      <c r="L7" s="12">
        <f t="shared" si="1"/>
        <v>0</v>
      </c>
      <c r="M7" s="51"/>
      <c r="N7" s="51"/>
      <c r="O7" s="51"/>
      <c r="P7" s="51"/>
      <c r="Q7" s="9"/>
    </row>
    <row r="8" ht="38.1" customHeight="1" spans="1:17">
      <c r="A8" s="8">
        <v>5</v>
      </c>
      <c r="B8" s="8"/>
      <c r="C8" s="8" t="s">
        <v>50</v>
      </c>
      <c r="D8" s="8">
        <v>10</v>
      </c>
      <c r="E8" s="8" t="s">
        <v>45</v>
      </c>
      <c r="F8" s="51">
        <v>500</v>
      </c>
      <c r="G8" s="51">
        <f t="shared" si="0"/>
        <v>5000</v>
      </c>
      <c r="H8" s="51"/>
      <c r="I8" s="51"/>
      <c r="J8" s="57">
        <v>475</v>
      </c>
      <c r="K8" s="9"/>
      <c r="L8" s="12">
        <f t="shared" si="1"/>
        <v>0</v>
      </c>
      <c r="M8" s="51"/>
      <c r="N8" s="51"/>
      <c r="O8" s="51"/>
      <c r="P8" s="51"/>
      <c r="Q8" s="9"/>
    </row>
    <row r="9" ht="38.1" customHeight="1" spans="1:17">
      <c r="A9" s="8">
        <v>6</v>
      </c>
      <c r="B9" s="8"/>
      <c r="C9" s="8" t="s">
        <v>51</v>
      </c>
      <c r="D9" s="8">
        <v>30</v>
      </c>
      <c r="E9" s="8" t="s">
        <v>35</v>
      </c>
      <c r="F9" s="51">
        <v>150</v>
      </c>
      <c r="G9" s="51">
        <f t="shared" si="0"/>
        <v>4500</v>
      </c>
      <c r="H9" s="51"/>
      <c r="I9" s="51"/>
      <c r="J9" s="57">
        <v>142.5</v>
      </c>
      <c r="K9" s="9"/>
      <c r="L9" s="12">
        <f t="shared" si="1"/>
        <v>0</v>
      </c>
      <c r="M9" s="51"/>
      <c r="N9" s="51"/>
      <c r="O9" s="51"/>
      <c r="P9" s="51"/>
      <c r="Q9" s="9"/>
    </row>
    <row r="10" ht="38.1" customHeight="1" spans="1:18">
      <c r="A10" s="8">
        <v>7</v>
      </c>
      <c r="B10" s="8"/>
      <c r="C10" s="8" t="s">
        <v>52</v>
      </c>
      <c r="D10" s="8">
        <v>5</v>
      </c>
      <c r="E10" s="8" t="s">
        <v>47</v>
      </c>
      <c r="F10" s="51">
        <v>800</v>
      </c>
      <c r="G10" s="51">
        <f t="shared" si="0"/>
        <v>4000</v>
      </c>
      <c r="H10" s="51"/>
      <c r="I10" s="51"/>
      <c r="J10" s="57">
        <v>760</v>
      </c>
      <c r="K10" s="9"/>
      <c r="L10" s="12">
        <f t="shared" si="1"/>
        <v>0</v>
      </c>
      <c r="M10" s="51"/>
      <c r="N10" s="51"/>
      <c r="O10" s="51"/>
      <c r="P10" s="51"/>
      <c r="Q10" s="9"/>
      <c r="R10" s="60"/>
    </row>
    <row r="11" ht="38.1" customHeight="1" spans="1:17">
      <c r="A11" s="8">
        <v>8</v>
      </c>
      <c r="B11" s="8"/>
      <c r="C11" s="8" t="s">
        <v>53</v>
      </c>
      <c r="D11" s="8">
        <v>5</v>
      </c>
      <c r="E11" s="8" t="s">
        <v>45</v>
      </c>
      <c r="F11" s="51">
        <v>800</v>
      </c>
      <c r="G11" s="51">
        <f t="shared" si="0"/>
        <v>4000</v>
      </c>
      <c r="H11" s="51"/>
      <c r="I11" s="51"/>
      <c r="J11" s="57">
        <v>760</v>
      </c>
      <c r="K11" s="9"/>
      <c r="L11" s="12">
        <f t="shared" si="1"/>
        <v>0</v>
      </c>
      <c r="M11" s="51"/>
      <c r="N11" s="51"/>
      <c r="O11" s="51"/>
      <c r="P11" s="51"/>
      <c r="Q11" s="9"/>
    </row>
    <row r="12" ht="45" customHeight="1" spans="1:17">
      <c r="A12" s="8">
        <v>9</v>
      </c>
      <c r="B12" s="8"/>
      <c r="C12" s="8" t="s">
        <v>54</v>
      </c>
      <c r="D12" s="8">
        <v>5</v>
      </c>
      <c r="E12" s="8" t="s">
        <v>45</v>
      </c>
      <c r="F12" s="51">
        <v>1000</v>
      </c>
      <c r="G12" s="51">
        <f t="shared" si="0"/>
        <v>5000</v>
      </c>
      <c r="H12" s="51"/>
      <c r="I12" s="51"/>
      <c r="J12" s="57">
        <v>950</v>
      </c>
      <c r="K12" s="9"/>
      <c r="L12" s="12">
        <f t="shared" si="1"/>
        <v>0</v>
      </c>
      <c r="M12" s="51"/>
      <c r="N12" s="51"/>
      <c r="O12" s="51"/>
      <c r="P12" s="51"/>
      <c r="Q12" s="9"/>
    </row>
    <row r="13" ht="48" customHeight="1" spans="1:17">
      <c r="A13" s="8">
        <v>10</v>
      </c>
      <c r="B13" s="8"/>
      <c r="C13" s="8" t="s">
        <v>55</v>
      </c>
      <c r="D13" s="8">
        <v>5</v>
      </c>
      <c r="E13" s="8" t="s">
        <v>45</v>
      </c>
      <c r="F13" s="51">
        <v>1100</v>
      </c>
      <c r="G13" s="51">
        <f t="shared" si="0"/>
        <v>5500</v>
      </c>
      <c r="H13" s="51"/>
      <c r="I13" s="51"/>
      <c r="J13" s="57">
        <v>1045</v>
      </c>
      <c r="K13" s="9"/>
      <c r="L13" s="12">
        <f t="shared" si="1"/>
        <v>0</v>
      </c>
      <c r="M13" s="51"/>
      <c r="N13" s="51"/>
      <c r="O13" s="51"/>
      <c r="P13" s="51"/>
      <c r="Q13" s="9"/>
    </row>
    <row r="14" ht="71" customHeight="1" spans="1:21">
      <c r="A14" s="8">
        <v>11</v>
      </c>
      <c r="B14" s="8"/>
      <c r="C14" s="8" t="s">
        <v>56</v>
      </c>
      <c r="D14" s="8">
        <v>5</v>
      </c>
      <c r="E14" s="8" t="s">
        <v>45</v>
      </c>
      <c r="F14" s="51">
        <v>1100</v>
      </c>
      <c r="G14" s="51">
        <f t="shared" si="0"/>
        <v>5500</v>
      </c>
      <c r="H14" s="51"/>
      <c r="I14" s="51"/>
      <c r="J14" s="57">
        <v>1330</v>
      </c>
      <c r="K14" s="9"/>
      <c r="L14" s="12">
        <f t="shared" si="1"/>
        <v>0</v>
      </c>
      <c r="M14" s="51"/>
      <c r="N14" s="51"/>
      <c r="O14" s="51"/>
      <c r="P14" s="51"/>
      <c r="Q14" s="9"/>
      <c r="T14" s="60"/>
      <c r="U14" s="46"/>
    </row>
    <row r="15" s="1" customFormat="1" ht="38.1" customHeight="1" spans="1:17">
      <c r="A15" s="8">
        <v>12</v>
      </c>
      <c r="B15" s="8"/>
      <c r="C15" s="8" t="s">
        <v>57</v>
      </c>
      <c r="D15" s="8">
        <v>5</v>
      </c>
      <c r="E15" s="8" t="s">
        <v>45</v>
      </c>
      <c r="F15" s="52">
        <v>1100</v>
      </c>
      <c r="G15" s="51">
        <f t="shared" si="0"/>
        <v>5500</v>
      </c>
      <c r="H15" s="51"/>
      <c r="I15" s="51"/>
      <c r="J15" s="57">
        <v>1045</v>
      </c>
      <c r="K15" s="9"/>
      <c r="L15" s="12">
        <f t="shared" si="1"/>
        <v>0</v>
      </c>
      <c r="M15" s="51"/>
      <c r="N15" s="51"/>
      <c r="O15" s="51"/>
      <c r="P15" s="51"/>
      <c r="Q15" s="9"/>
    </row>
    <row r="16" s="1" customFormat="1" ht="38.1" customHeight="1" spans="1:17">
      <c r="A16" s="8">
        <v>13</v>
      </c>
      <c r="B16" s="8"/>
      <c r="C16" s="8" t="s">
        <v>58</v>
      </c>
      <c r="D16" s="8">
        <v>10</v>
      </c>
      <c r="E16" s="8" t="s">
        <v>45</v>
      </c>
      <c r="F16" s="52">
        <v>180</v>
      </c>
      <c r="G16" s="51">
        <f t="shared" si="0"/>
        <v>1800</v>
      </c>
      <c r="H16" s="51"/>
      <c r="I16" s="51"/>
      <c r="J16" s="57">
        <v>142.5</v>
      </c>
      <c r="K16" s="9"/>
      <c r="L16" s="12">
        <f t="shared" si="1"/>
        <v>0</v>
      </c>
      <c r="M16" s="51"/>
      <c r="N16" s="51"/>
      <c r="O16" s="51"/>
      <c r="P16" s="51"/>
      <c r="Q16" s="9"/>
    </row>
    <row r="17" ht="38.1" customHeight="1" spans="1:17">
      <c r="A17" s="6" t="s">
        <v>59</v>
      </c>
      <c r="B17" s="49"/>
      <c r="C17" s="6" t="s">
        <v>60</v>
      </c>
      <c r="D17" s="49"/>
      <c r="E17" s="49"/>
      <c r="F17" s="49"/>
      <c r="G17" s="51"/>
      <c r="H17" s="51"/>
      <c r="I17" s="51"/>
      <c r="J17" s="51"/>
      <c r="K17" s="9"/>
      <c r="L17" s="12">
        <f>D17*K17</f>
        <v>0</v>
      </c>
      <c r="M17" s="51"/>
      <c r="N17" s="51"/>
      <c r="O17" s="51"/>
      <c r="P17" s="51"/>
      <c r="Q17" s="9"/>
    </row>
    <row r="18" ht="48.95" customHeight="1" spans="1:17">
      <c r="A18" s="8">
        <v>1</v>
      </c>
      <c r="B18" s="8" t="s">
        <v>43</v>
      </c>
      <c r="C18" s="8" t="s">
        <v>61</v>
      </c>
      <c r="D18" s="8">
        <v>4</v>
      </c>
      <c r="E18" s="8" t="s">
        <v>45</v>
      </c>
      <c r="F18" s="51">
        <v>800</v>
      </c>
      <c r="G18" s="51">
        <f>F18*D18</f>
        <v>3200</v>
      </c>
      <c r="H18" s="50"/>
      <c r="I18" s="50"/>
      <c r="J18" s="58">
        <v>760</v>
      </c>
      <c r="K18" s="9"/>
      <c r="L18" s="12">
        <f t="shared" ref="L18:L27" si="2">ROUND(D18*K18,2)</f>
        <v>0</v>
      </c>
      <c r="M18" s="51"/>
      <c r="N18" s="51"/>
      <c r="O18" s="51"/>
      <c r="P18" s="51"/>
      <c r="Q18" s="9"/>
    </row>
    <row r="19" s="1" customFormat="1" ht="38.1" customHeight="1" spans="1:17">
      <c r="A19" s="8">
        <v>2</v>
      </c>
      <c r="B19" s="8"/>
      <c r="C19" s="8" t="s">
        <v>62</v>
      </c>
      <c r="D19" s="8">
        <v>4</v>
      </c>
      <c r="E19" s="8" t="s">
        <v>47</v>
      </c>
      <c r="F19" s="51">
        <v>500</v>
      </c>
      <c r="G19" s="51">
        <f>F19*D19</f>
        <v>2000</v>
      </c>
      <c r="H19" s="50"/>
      <c r="I19" s="50"/>
      <c r="J19" s="58">
        <v>475</v>
      </c>
      <c r="K19" s="9"/>
      <c r="L19" s="12">
        <f t="shared" si="2"/>
        <v>0</v>
      </c>
      <c r="M19" s="51"/>
      <c r="N19" s="51"/>
      <c r="O19" s="51"/>
      <c r="P19" s="51"/>
      <c r="Q19" s="9"/>
    </row>
    <row r="20" s="1" customFormat="1" ht="38.1" customHeight="1" spans="1:17">
      <c r="A20" s="8">
        <v>3</v>
      </c>
      <c r="B20" s="8"/>
      <c r="C20" s="8" t="s">
        <v>63</v>
      </c>
      <c r="D20" s="8">
        <v>5</v>
      </c>
      <c r="E20" s="8" t="s">
        <v>47</v>
      </c>
      <c r="F20" s="51">
        <v>500</v>
      </c>
      <c r="G20" s="51">
        <f>F20*D20</f>
        <v>2500</v>
      </c>
      <c r="H20" s="50"/>
      <c r="I20" s="50"/>
      <c r="J20" s="58">
        <v>475</v>
      </c>
      <c r="K20" s="9"/>
      <c r="L20" s="12">
        <f t="shared" si="2"/>
        <v>0</v>
      </c>
      <c r="M20" s="51"/>
      <c r="N20" s="51"/>
      <c r="O20" s="51"/>
      <c r="P20" s="51"/>
      <c r="Q20" s="9"/>
    </row>
    <row r="21" s="1" customFormat="1" ht="38.1" customHeight="1" spans="1:17">
      <c r="A21" s="8">
        <v>4</v>
      </c>
      <c r="B21" s="8"/>
      <c r="C21" s="8" t="s">
        <v>64</v>
      </c>
      <c r="D21" s="8">
        <v>5</v>
      </c>
      <c r="E21" s="8" t="s">
        <v>45</v>
      </c>
      <c r="F21" s="51">
        <v>350</v>
      </c>
      <c r="G21" s="51">
        <f t="shared" ref="G21:G36" si="3">F21*D21</f>
        <v>1750</v>
      </c>
      <c r="H21" s="50"/>
      <c r="I21" s="50"/>
      <c r="J21" s="58">
        <v>332.5</v>
      </c>
      <c r="K21" s="9"/>
      <c r="L21" s="12">
        <f t="shared" si="2"/>
        <v>0</v>
      </c>
      <c r="M21" s="51"/>
      <c r="N21" s="51"/>
      <c r="O21" s="51"/>
      <c r="P21" s="51"/>
      <c r="Q21" s="9"/>
    </row>
    <row r="22" s="1" customFormat="1" ht="38.1" customHeight="1" spans="1:17">
      <c r="A22" s="8">
        <v>5</v>
      </c>
      <c r="B22" s="8"/>
      <c r="C22" s="8" t="s">
        <v>65</v>
      </c>
      <c r="D22" s="8">
        <v>5</v>
      </c>
      <c r="E22" s="8" t="s">
        <v>47</v>
      </c>
      <c r="F22" s="51">
        <v>800</v>
      </c>
      <c r="G22" s="51">
        <f t="shared" si="3"/>
        <v>4000</v>
      </c>
      <c r="H22" s="50"/>
      <c r="I22" s="50"/>
      <c r="J22" s="58">
        <v>760</v>
      </c>
      <c r="K22" s="9"/>
      <c r="L22" s="12">
        <f t="shared" si="2"/>
        <v>0</v>
      </c>
      <c r="M22" s="51"/>
      <c r="N22" s="51"/>
      <c r="O22" s="51"/>
      <c r="P22" s="51"/>
      <c r="Q22" s="9"/>
    </row>
    <row r="23" s="1" customFormat="1" ht="38.1" customHeight="1" spans="1:17">
      <c r="A23" s="8">
        <v>6</v>
      </c>
      <c r="B23" s="8"/>
      <c r="C23" s="8" t="s">
        <v>66</v>
      </c>
      <c r="D23" s="8">
        <v>5</v>
      </c>
      <c r="E23" s="8" t="s">
        <v>47</v>
      </c>
      <c r="F23" s="51">
        <v>800</v>
      </c>
      <c r="G23" s="51">
        <f t="shared" si="3"/>
        <v>4000</v>
      </c>
      <c r="H23" s="50"/>
      <c r="I23" s="50"/>
      <c r="J23" s="58">
        <v>760</v>
      </c>
      <c r="K23" s="9"/>
      <c r="L23" s="12">
        <f t="shared" si="2"/>
        <v>0</v>
      </c>
      <c r="M23" s="51"/>
      <c r="N23" s="51"/>
      <c r="O23" s="51"/>
      <c r="P23" s="51"/>
      <c r="Q23" s="9"/>
    </row>
    <row r="24" s="1" customFormat="1" ht="38.1" customHeight="1" spans="1:17">
      <c r="A24" s="8">
        <v>7</v>
      </c>
      <c r="B24" s="9" t="s">
        <v>67</v>
      </c>
      <c r="C24" s="8" t="s">
        <v>68</v>
      </c>
      <c r="D24" s="8">
        <v>60</v>
      </c>
      <c r="E24" s="8" t="s">
        <v>35</v>
      </c>
      <c r="F24" s="51">
        <v>150</v>
      </c>
      <c r="G24" s="51">
        <f t="shared" si="3"/>
        <v>9000</v>
      </c>
      <c r="H24" s="51"/>
      <c r="I24" s="51"/>
      <c r="J24" s="57">
        <v>142.5</v>
      </c>
      <c r="K24" s="9"/>
      <c r="L24" s="12">
        <f t="shared" si="2"/>
        <v>0</v>
      </c>
      <c r="M24" s="51"/>
      <c r="N24" s="51"/>
      <c r="O24" s="51"/>
      <c r="P24" s="51"/>
      <c r="Q24" s="9"/>
    </row>
    <row r="25" s="1" customFormat="1" ht="38.1" customHeight="1" spans="1:17">
      <c r="A25" s="8">
        <v>8</v>
      </c>
      <c r="B25" s="9"/>
      <c r="C25" s="8" t="s">
        <v>69</v>
      </c>
      <c r="D25" s="8">
        <v>60</v>
      </c>
      <c r="E25" s="8" t="s">
        <v>35</v>
      </c>
      <c r="F25" s="51">
        <v>150</v>
      </c>
      <c r="G25" s="51">
        <f t="shared" si="3"/>
        <v>9000</v>
      </c>
      <c r="H25" s="51"/>
      <c r="I25" s="51"/>
      <c r="J25" s="57">
        <v>142.5</v>
      </c>
      <c r="K25" s="9"/>
      <c r="L25" s="12">
        <f t="shared" si="2"/>
        <v>0</v>
      </c>
      <c r="M25" s="51"/>
      <c r="N25" s="51"/>
      <c r="O25" s="51"/>
      <c r="P25" s="51"/>
      <c r="Q25" s="9"/>
    </row>
    <row r="26" ht="38.1" customHeight="1" spans="1:17">
      <c r="A26" s="8">
        <v>9</v>
      </c>
      <c r="B26" s="9"/>
      <c r="C26" s="8" t="s">
        <v>70</v>
      </c>
      <c r="D26" s="8">
        <v>60</v>
      </c>
      <c r="E26" s="8" t="s">
        <v>35</v>
      </c>
      <c r="F26" s="51">
        <v>150</v>
      </c>
      <c r="G26" s="51">
        <f t="shared" si="3"/>
        <v>9000</v>
      </c>
      <c r="H26" s="51"/>
      <c r="I26" s="51"/>
      <c r="J26" s="57">
        <v>142.5</v>
      </c>
      <c r="K26" s="9"/>
      <c r="L26" s="12">
        <f t="shared" si="2"/>
        <v>0</v>
      </c>
      <c r="M26" s="51"/>
      <c r="N26" s="51"/>
      <c r="O26" s="51"/>
      <c r="P26" s="51"/>
      <c r="Q26" s="9"/>
    </row>
    <row r="27" s="46" customFormat="1" ht="38.1" customHeight="1" spans="1:18">
      <c r="A27" s="8">
        <v>10</v>
      </c>
      <c r="B27" s="9"/>
      <c r="C27" s="8" t="s">
        <v>71</v>
      </c>
      <c r="D27" s="8">
        <f>309.99+6128.56+1094.11+3170.13+2563.26+1080.76+1636.83</f>
        <v>15983.64</v>
      </c>
      <c r="E27" s="8" t="s">
        <v>72</v>
      </c>
      <c r="F27" s="51">
        <v>15</v>
      </c>
      <c r="G27" s="51">
        <f t="shared" si="3"/>
        <v>239754.6</v>
      </c>
      <c r="H27" s="51"/>
      <c r="I27" s="51"/>
      <c r="J27" s="57">
        <v>23.75</v>
      </c>
      <c r="K27" s="9"/>
      <c r="L27" s="12">
        <f t="shared" si="2"/>
        <v>0</v>
      </c>
      <c r="M27" s="51"/>
      <c r="N27" s="51"/>
      <c r="O27" s="51"/>
      <c r="P27" s="51"/>
      <c r="Q27" s="8"/>
      <c r="R27" s="61"/>
    </row>
    <row r="28" ht="38.1" customHeight="1" spans="1:17">
      <c r="A28" s="6" t="s">
        <v>73</v>
      </c>
      <c r="B28" s="49"/>
      <c r="C28" s="6" t="s">
        <v>74</v>
      </c>
      <c r="D28" s="49"/>
      <c r="E28" s="49"/>
      <c r="F28" s="49"/>
      <c r="G28" s="51"/>
      <c r="H28" s="51"/>
      <c r="I28" s="51"/>
      <c r="J28" s="51"/>
      <c r="K28" s="9"/>
      <c r="L28" s="12"/>
      <c r="M28" s="51"/>
      <c r="N28" s="51"/>
      <c r="O28" s="51"/>
      <c r="P28" s="51"/>
      <c r="Q28" s="9"/>
    </row>
    <row r="29" ht="43" customHeight="1" spans="1:17">
      <c r="A29" s="8">
        <v>1</v>
      </c>
      <c r="B29" s="8" t="s">
        <v>43</v>
      </c>
      <c r="C29" s="8" t="s">
        <v>75</v>
      </c>
      <c r="D29" s="8">
        <v>8</v>
      </c>
      <c r="E29" s="8" t="s">
        <v>45</v>
      </c>
      <c r="F29" s="51">
        <v>500</v>
      </c>
      <c r="G29" s="51">
        <f t="shared" si="3"/>
        <v>4000</v>
      </c>
      <c r="H29" s="51"/>
      <c r="I29" s="51"/>
      <c r="J29" s="57">
        <v>475</v>
      </c>
      <c r="K29" s="9"/>
      <c r="L29" s="12">
        <f t="shared" ref="L29:L36" si="4">ROUND(D29*K29,2)</f>
        <v>0</v>
      </c>
      <c r="M29" s="51"/>
      <c r="N29" s="51"/>
      <c r="O29" s="51"/>
      <c r="P29" s="51"/>
      <c r="Q29" s="9"/>
    </row>
    <row r="30" ht="43" customHeight="1" spans="1:17">
      <c r="A30" s="8">
        <v>2</v>
      </c>
      <c r="B30" s="8"/>
      <c r="C30" s="8" t="s">
        <v>76</v>
      </c>
      <c r="D30" s="8">
        <v>8</v>
      </c>
      <c r="E30" s="8" t="s">
        <v>45</v>
      </c>
      <c r="F30" s="51">
        <v>1300</v>
      </c>
      <c r="G30" s="51">
        <f t="shared" si="3"/>
        <v>10400</v>
      </c>
      <c r="H30" s="51"/>
      <c r="I30" s="51"/>
      <c r="J30" s="57">
        <v>1235</v>
      </c>
      <c r="K30" s="9"/>
      <c r="L30" s="12">
        <f t="shared" si="4"/>
        <v>0</v>
      </c>
      <c r="M30" s="51"/>
      <c r="N30" s="51"/>
      <c r="O30" s="51"/>
      <c r="P30" s="51"/>
      <c r="Q30" s="9"/>
    </row>
    <row r="31" ht="38.1" customHeight="1" spans="1:17">
      <c r="A31" s="8">
        <v>3</v>
      </c>
      <c r="B31" s="8"/>
      <c r="C31" s="8" t="s">
        <v>77</v>
      </c>
      <c r="D31" s="8">
        <v>8</v>
      </c>
      <c r="E31" s="8" t="s">
        <v>45</v>
      </c>
      <c r="F31" s="51">
        <v>350</v>
      </c>
      <c r="G31" s="51">
        <f t="shared" si="3"/>
        <v>2800</v>
      </c>
      <c r="H31" s="51"/>
      <c r="I31" s="51"/>
      <c r="J31" s="57">
        <v>332.5</v>
      </c>
      <c r="K31" s="9"/>
      <c r="L31" s="12">
        <f t="shared" si="4"/>
        <v>0</v>
      </c>
      <c r="M31" s="51"/>
      <c r="N31" s="51"/>
      <c r="O31" s="51"/>
      <c r="P31" s="51"/>
      <c r="Q31" s="9"/>
    </row>
    <row r="32" ht="38.1" customHeight="1" spans="1:17">
      <c r="A32" s="8">
        <v>4</v>
      </c>
      <c r="B32" s="8"/>
      <c r="C32" s="8" t="s">
        <v>78</v>
      </c>
      <c r="D32" s="8">
        <v>4</v>
      </c>
      <c r="E32" s="8" t="s">
        <v>45</v>
      </c>
      <c r="F32" s="51">
        <v>350</v>
      </c>
      <c r="G32" s="51">
        <f t="shared" si="3"/>
        <v>1400</v>
      </c>
      <c r="H32" s="51"/>
      <c r="I32" s="51"/>
      <c r="J32" s="57">
        <v>332.5</v>
      </c>
      <c r="K32" s="9"/>
      <c r="L32" s="12">
        <f t="shared" si="4"/>
        <v>0</v>
      </c>
      <c r="M32" s="51"/>
      <c r="N32" s="51"/>
      <c r="O32" s="51"/>
      <c r="P32" s="51"/>
      <c r="Q32" s="9"/>
    </row>
    <row r="33" ht="38.1" customHeight="1" spans="1:17">
      <c r="A33" s="8">
        <v>5</v>
      </c>
      <c r="B33" s="8"/>
      <c r="C33" s="8" t="s">
        <v>79</v>
      </c>
      <c r="D33" s="8">
        <v>8</v>
      </c>
      <c r="E33" s="8" t="s">
        <v>45</v>
      </c>
      <c r="F33" s="51">
        <v>60</v>
      </c>
      <c r="G33" s="51">
        <f t="shared" si="3"/>
        <v>480</v>
      </c>
      <c r="H33" s="51"/>
      <c r="I33" s="51"/>
      <c r="J33" s="57">
        <v>57</v>
      </c>
      <c r="K33" s="9"/>
      <c r="L33" s="12">
        <f t="shared" si="4"/>
        <v>0</v>
      </c>
      <c r="M33" s="51"/>
      <c r="N33" s="51"/>
      <c r="O33" s="51"/>
      <c r="P33" s="51"/>
      <c r="Q33" s="9"/>
    </row>
    <row r="34" ht="38.1" customHeight="1" spans="1:17">
      <c r="A34" s="8">
        <v>6</v>
      </c>
      <c r="B34" s="8" t="s">
        <v>67</v>
      </c>
      <c r="C34" s="8" t="s">
        <v>80</v>
      </c>
      <c r="D34" s="8">
        <v>10</v>
      </c>
      <c r="E34" s="8" t="s">
        <v>47</v>
      </c>
      <c r="F34" s="51">
        <v>500</v>
      </c>
      <c r="G34" s="51">
        <f t="shared" si="3"/>
        <v>5000</v>
      </c>
      <c r="H34" s="50"/>
      <c r="I34" s="50"/>
      <c r="J34" s="58">
        <v>475</v>
      </c>
      <c r="K34" s="9"/>
      <c r="L34" s="12">
        <f t="shared" si="4"/>
        <v>0</v>
      </c>
      <c r="M34" s="51"/>
      <c r="N34" s="51"/>
      <c r="O34" s="51"/>
      <c r="P34" s="51"/>
      <c r="Q34" s="9"/>
    </row>
    <row r="35" ht="38.1" customHeight="1" spans="1:17">
      <c r="A35" s="8">
        <v>7</v>
      </c>
      <c r="B35" s="8"/>
      <c r="C35" s="8" t="s">
        <v>81</v>
      </c>
      <c r="D35" s="8">
        <v>10</v>
      </c>
      <c r="E35" s="8" t="s">
        <v>47</v>
      </c>
      <c r="F35" s="51">
        <v>500</v>
      </c>
      <c r="G35" s="51">
        <f t="shared" si="3"/>
        <v>5000</v>
      </c>
      <c r="H35" s="50"/>
      <c r="I35" s="50"/>
      <c r="J35" s="58">
        <v>475</v>
      </c>
      <c r="K35" s="9"/>
      <c r="L35" s="12">
        <f t="shared" si="4"/>
        <v>0</v>
      </c>
      <c r="M35" s="51"/>
      <c r="N35" s="51"/>
      <c r="O35" s="51"/>
      <c r="P35" s="51"/>
      <c r="Q35" s="9"/>
    </row>
    <row r="36" ht="38.1" hidden="1" customHeight="1" spans="1:17">
      <c r="A36" s="8">
        <v>8</v>
      </c>
      <c r="B36" s="8"/>
      <c r="C36" s="8" t="s">
        <v>82</v>
      </c>
      <c r="D36" s="8">
        <v>10</v>
      </c>
      <c r="E36" s="8" t="s">
        <v>45</v>
      </c>
      <c r="F36" s="51">
        <v>200</v>
      </c>
      <c r="G36" s="51">
        <f t="shared" si="3"/>
        <v>2000</v>
      </c>
      <c r="H36" s="50"/>
      <c r="I36" s="50"/>
      <c r="J36" s="50"/>
      <c r="K36" s="9">
        <v>200</v>
      </c>
      <c r="L36" s="12">
        <f>ROUND(D36*K36,2)*0</f>
        <v>0</v>
      </c>
      <c r="M36" s="51"/>
      <c r="N36" s="51"/>
      <c r="O36" s="51"/>
      <c r="P36" s="51"/>
      <c r="Q36" s="9"/>
    </row>
    <row r="37" ht="38.1" customHeight="1" spans="1:17">
      <c r="A37" s="53" t="s">
        <v>11</v>
      </c>
      <c r="B37" s="54"/>
      <c r="C37" s="54"/>
      <c r="D37" s="54"/>
      <c r="E37" s="54"/>
      <c r="F37" s="54"/>
      <c r="G37" s="54"/>
      <c r="H37" s="54"/>
      <c r="I37" s="54"/>
      <c r="J37" s="54"/>
      <c r="K37" s="59"/>
      <c r="L37" s="57">
        <f>SUM(L4:L36)</f>
        <v>0</v>
      </c>
      <c r="M37" s="51"/>
      <c r="N37" s="51"/>
      <c r="O37" s="51"/>
      <c r="P37" s="51"/>
      <c r="Q37" s="9"/>
    </row>
    <row r="38" customHeight="1"/>
  </sheetData>
  <mergeCells count="7">
    <mergeCell ref="A1:Q1"/>
    <mergeCell ref="A37:K37"/>
    <mergeCell ref="B4:B16"/>
    <mergeCell ref="B18:B23"/>
    <mergeCell ref="B24:B27"/>
    <mergeCell ref="B29:B33"/>
    <mergeCell ref="B34:B36"/>
  </mergeCells>
  <printOptions horizontalCentered="1"/>
  <pageMargins left="0.590277777777778" right="0.590277777777778" top="0.590277777777778" bottom="0.590277777777778" header="0.5" footer="0.393055555555556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view="pageBreakPreview" zoomScaleNormal="85" workbookViewId="0">
      <selection activeCell="K7" sqref="K7"/>
    </sheetView>
  </sheetViews>
  <sheetFormatPr defaultColWidth="8.875" defaultRowHeight="14.25" outlineLevelRow="7"/>
  <cols>
    <col min="1" max="1" width="6" style="1" customWidth="1"/>
    <col min="2" max="2" width="10" style="1" customWidth="1"/>
    <col min="3" max="3" width="9.84166666666667" style="1" customWidth="1"/>
    <col min="4" max="4" width="16.625" style="1" customWidth="1"/>
    <col min="5" max="5" width="6.09166666666667" style="1" customWidth="1"/>
    <col min="6" max="6" width="6.875" style="1" customWidth="1"/>
    <col min="7" max="7" width="6.625" style="1" hidden="1" customWidth="1"/>
    <col min="8" max="8" width="7.5" style="1" hidden="1" customWidth="1"/>
    <col min="9" max="9" width="8.875" style="1" hidden="1" customWidth="1"/>
    <col min="10" max="10" width="8.875" style="1" customWidth="1"/>
    <col min="11" max="11" width="9.25" style="36" customWidth="1"/>
    <col min="12" max="12" width="9.625" style="37" customWidth="1"/>
    <col min="13" max="13" width="12.3416666666667" style="36" hidden="1" customWidth="1"/>
    <col min="14" max="14" width="15.4416666666667" style="36" hidden="1" customWidth="1"/>
    <col min="15" max="15" width="8.875" style="1" hidden="1" customWidth="1"/>
    <col min="16" max="16" width="9.85" style="1" hidden="1" customWidth="1"/>
    <col min="17" max="17" width="8.875" style="1" hidden="1" customWidth="1"/>
    <col min="18" max="18" width="7.75" style="36" customWidth="1"/>
    <col min="19" max="16384" width="8.875" style="1"/>
  </cols>
  <sheetData>
    <row r="1" ht="51.95" customHeight="1" spans="1:18">
      <c r="A1" s="38" t="s">
        <v>83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42"/>
      <c r="M1" s="38"/>
      <c r="N1" s="38"/>
      <c r="O1" s="38"/>
      <c r="P1" s="38"/>
      <c r="Q1" s="38"/>
      <c r="R1" s="38"/>
    </row>
    <row r="2" ht="54.95" customHeight="1" spans="1:18">
      <c r="A2" s="21" t="s">
        <v>1</v>
      </c>
      <c r="B2" s="22" t="s">
        <v>13</v>
      </c>
      <c r="C2" s="22" t="s">
        <v>14</v>
      </c>
      <c r="D2" s="22"/>
      <c r="E2" s="22" t="s">
        <v>15</v>
      </c>
      <c r="F2" s="22" t="s">
        <v>16</v>
      </c>
      <c r="G2" s="22" t="s">
        <v>84</v>
      </c>
      <c r="H2" s="22" t="s">
        <v>85</v>
      </c>
      <c r="I2" s="35"/>
      <c r="J2" s="43" t="s">
        <v>20</v>
      </c>
      <c r="K2" s="22" t="s">
        <v>21</v>
      </c>
      <c r="L2" s="29" t="s">
        <v>22</v>
      </c>
      <c r="M2" s="22" t="s">
        <v>23</v>
      </c>
      <c r="N2" s="22" t="s">
        <v>24</v>
      </c>
      <c r="O2" s="22" t="s">
        <v>19</v>
      </c>
      <c r="P2" s="22" t="s">
        <v>23</v>
      </c>
      <c r="Q2" s="35"/>
      <c r="R2" s="21" t="s">
        <v>5</v>
      </c>
    </row>
    <row r="3" ht="38.1" customHeight="1" spans="1:18">
      <c r="A3" s="23">
        <v>1</v>
      </c>
      <c r="B3" s="39" t="s">
        <v>86</v>
      </c>
      <c r="C3" s="39" t="s">
        <v>86</v>
      </c>
      <c r="D3" s="8" t="s">
        <v>87</v>
      </c>
      <c r="E3" s="8">
        <v>11</v>
      </c>
      <c r="F3" s="8" t="s">
        <v>88</v>
      </c>
      <c r="G3" s="24">
        <v>400</v>
      </c>
      <c r="H3" s="24">
        <f>G3*E3</f>
        <v>4400</v>
      </c>
      <c r="I3" s="33"/>
      <c r="J3" s="44">
        <v>380</v>
      </c>
      <c r="K3" s="23"/>
      <c r="L3" s="32">
        <f>ROUND(E3*K3,2)</f>
        <v>0</v>
      </c>
      <c r="M3" s="23">
        <v>255</v>
      </c>
      <c r="N3" s="23">
        <f>MIN(I3:M3)</f>
        <v>0</v>
      </c>
      <c r="O3" s="31" t="s">
        <v>29</v>
      </c>
      <c r="P3" s="33" t="s">
        <v>30</v>
      </c>
      <c r="Q3" s="33"/>
      <c r="R3" s="24"/>
    </row>
    <row r="4" ht="38.1" customHeight="1" spans="1:18">
      <c r="A4" s="23">
        <v>2</v>
      </c>
      <c r="B4" s="8" t="s">
        <v>89</v>
      </c>
      <c r="C4" s="8" t="s">
        <v>90</v>
      </c>
      <c r="D4" s="8" t="s">
        <v>91</v>
      </c>
      <c r="E4" s="8">
        <v>24</v>
      </c>
      <c r="F4" s="8" t="s">
        <v>88</v>
      </c>
      <c r="G4" s="24">
        <v>300</v>
      </c>
      <c r="H4" s="24">
        <f>G4*E4</f>
        <v>7200</v>
      </c>
      <c r="I4" s="33"/>
      <c r="J4" s="44">
        <v>285</v>
      </c>
      <c r="K4" s="23"/>
      <c r="L4" s="32">
        <f>ROUND(E4*K4,2)</f>
        <v>0</v>
      </c>
      <c r="M4" s="23"/>
      <c r="N4" s="23"/>
      <c r="O4" s="33"/>
      <c r="P4" s="33"/>
      <c r="Q4" s="33"/>
      <c r="R4" s="34"/>
    </row>
    <row r="5" ht="38.1" customHeight="1" spans="1:18">
      <c r="A5" s="23">
        <v>3</v>
      </c>
      <c r="B5" s="8"/>
      <c r="C5" s="8" t="s">
        <v>92</v>
      </c>
      <c r="D5" s="8" t="s">
        <v>93</v>
      </c>
      <c r="E5" s="8">
        <v>1</v>
      </c>
      <c r="F5" s="8" t="s">
        <v>47</v>
      </c>
      <c r="G5" s="24">
        <v>2000</v>
      </c>
      <c r="H5" s="24">
        <f>G5*E5</f>
        <v>2000</v>
      </c>
      <c r="I5" s="33"/>
      <c r="J5" s="44">
        <v>1900</v>
      </c>
      <c r="K5" s="23"/>
      <c r="L5" s="32">
        <f>ROUND(E5*K5,2)</f>
        <v>0</v>
      </c>
      <c r="M5" s="23"/>
      <c r="N5" s="23"/>
      <c r="O5" s="33"/>
      <c r="P5" s="33"/>
      <c r="Q5" s="33"/>
      <c r="R5" s="34"/>
    </row>
    <row r="6" ht="38.1" customHeight="1" spans="1:18">
      <c r="A6" s="23">
        <v>4</v>
      </c>
      <c r="B6" s="8" t="s">
        <v>89</v>
      </c>
      <c r="C6" s="8" t="s">
        <v>94</v>
      </c>
      <c r="D6" s="8" t="s">
        <v>95</v>
      </c>
      <c r="E6" s="8">
        <v>7</v>
      </c>
      <c r="F6" s="24" t="s">
        <v>96</v>
      </c>
      <c r="G6" s="24">
        <v>600</v>
      </c>
      <c r="H6" s="24">
        <f>G6*E6</f>
        <v>4200</v>
      </c>
      <c r="I6" s="33"/>
      <c r="J6" s="44">
        <v>570</v>
      </c>
      <c r="K6" s="9"/>
      <c r="L6" s="32">
        <f>ROUND(E6*K6,2)</f>
        <v>0</v>
      </c>
      <c r="M6" s="23"/>
      <c r="N6" s="23"/>
      <c r="O6" s="33"/>
      <c r="P6" s="33"/>
      <c r="Q6" s="33"/>
      <c r="R6" s="34"/>
    </row>
    <row r="7" ht="38.1" customHeight="1" spans="1:18">
      <c r="A7" s="23">
        <v>5</v>
      </c>
      <c r="B7" s="8"/>
      <c r="C7" s="8"/>
      <c r="D7" s="8" t="s">
        <v>93</v>
      </c>
      <c r="E7" s="8">
        <v>7</v>
      </c>
      <c r="F7" s="24" t="s">
        <v>47</v>
      </c>
      <c r="G7" s="24">
        <v>2000</v>
      </c>
      <c r="H7" s="24">
        <f>G7*E7</f>
        <v>14000</v>
      </c>
      <c r="I7" s="33"/>
      <c r="J7" s="44">
        <v>1900</v>
      </c>
      <c r="K7" s="23"/>
      <c r="L7" s="32">
        <f>ROUND(E7*K7,2)</f>
        <v>0</v>
      </c>
      <c r="M7" s="23"/>
      <c r="N7" s="23"/>
      <c r="O7" s="33"/>
      <c r="P7" s="33"/>
      <c r="Q7" s="33"/>
      <c r="R7" s="34"/>
    </row>
    <row r="8" ht="38.1" customHeight="1" spans="1:18">
      <c r="A8" s="40" t="s">
        <v>11</v>
      </c>
      <c r="B8" s="41"/>
      <c r="C8" s="41"/>
      <c r="D8" s="41"/>
      <c r="E8" s="41"/>
      <c r="F8" s="41"/>
      <c r="G8" s="41"/>
      <c r="H8" s="41"/>
      <c r="I8" s="41"/>
      <c r="J8" s="41"/>
      <c r="K8" s="45"/>
      <c r="L8" s="32">
        <f>SUM(L3:L7)</f>
        <v>0</v>
      </c>
      <c r="M8" s="23"/>
      <c r="N8" s="23"/>
      <c r="O8" s="33"/>
      <c r="P8" s="33"/>
      <c r="Q8" s="33"/>
      <c r="R8" s="23"/>
    </row>
  </sheetData>
  <mergeCells count="6">
    <mergeCell ref="A1:R1"/>
    <mergeCell ref="C2:D2"/>
    <mergeCell ref="A8:K8"/>
    <mergeCell ref="B4:B5"/>
    <mergeCell ref="B6:B7"/>
    <mergeCell ref="C6:C7"/>
  </mergeCells>
  <printOptions horizontalCentered="1"/>
  <pageMargins left="0.590277777777778" right="0.590277777777778" top="0.590277777777778" bottom="0.590277777777778" header="0.5" footer="0.393055555555556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view="pageBreakPreview" zoomScaleNormal="70" workbookViewId="0">
      <selection activeCell="J2" sqref="J2"/>
    </sheetView>
  </sheetViews>
  <sheetFormatPr defaultColWidth="8.875" defaultRowHeight="14.25" outlineLevelRow="5"/>
  <cols>
    <col min="1" max="1" width="6.875" style="1" customWidth="1"/>
    <col min="2" max="2" width="13.75" style="1" customWidth="1"/>
    <col min="3" max="3" width="19.2166666666667" style="1" customWidth="1"/>
    <col min="4" max="5" width="6.09166666666667" style="1" customWidth="1"/>
    <col min="6" max="6" width="15.125" style="16" hidden="1" customWidth="1"/>
    <col min="7" max="7" width="16" style="16" hidden="1" customWidth="1"/>
    <col min="8" max="8" width="11.625" style="1" hidden="1" customWidth="1"/>
    <col min="9" max="9" width="8.875" style="1" hidden="1" customWidth="1"/>
    <col min="10" max="10" width="8.875" style="1" customWidth="1"/>
    <col min="11" max="11" width="7.65833333333333" style="17" customWidth="1"/>
    <col min="12" max="12" width="12.3416666666667" style="17" hidden="1" customWidth="1"/>
    <col min="13" max="13" width="15.4416666666667" style="17" hidden="1" customWidth="1"/>
    <col min="14" max="14" width="8.875" style="18" hidden="1" customWidth="1"/>
    <col min="15" max="15" width="9.68333333333333" style="19" customWidth="1"/>
    <col min="16" max="16" width="9.85" style="18" hidden="1" customWidth="1"/>
    <col min="17" max="17" width="8.875" style="18" hidden="1" customWidth="1"/>
    <col min="18" max="18" width="6.625" style="17" customWidth="1"/>
    <col min="19" max="16384" width="8.875" style="1"/>
  </cols>
  <sheetData>
    <row r="1" ht="38.1" customHeight="1" spans="1:18">
      <c r="A1" s="20" t="s">
        <v>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6"/>
      <c r="P1" s="20"/>
      <c r="Q1" s="20"/>
      <c r="R1" s="20"/>
    </row>
    <row r="2" ht="54.95" customHeight="1" spans="1:18">
      <c r="A2" s="21" t="s">
        <v>1</v>
      </c>
      <c r="B2" s="22" t="s">
        <v>13</v>
      </c>
      <c r="C2" s="22" t="s">
        <v>14</v>
      </c>
      <c r="D2" s="22" t="s">
        <v>15</v>
      </c>
      <c r="E2" s="22" t="s">
        <v>16</v>
      </c>
      <c r="F2" s="22" t="s">
        <v>84</v>
      </c>
      <c r="G2" s="22" t="s">
        <v>85</v>
      </c>
      <c r="H2" s="21" t="s">
        <v>5</v>
      </c>
      <c r="I2" s="27"/>
      <c r="J2" s="28" t="s">
        <v>20</v>
      </c>
      <c r="K2" s="22" t="s">
        <v>21</v>
      </c>
      <c r="L2" s="22" t="s">
        <v>23</v>
      </c>
      <c r="M2" s="22" t="s">
        <v>24</v>
      </c>
      <c r="N2" s="22" t="s">
        <v>19</v>
      </c>
      <c r="O2" s="29" t="s">
        <v>98</v>
      </c>
      <c r="P2" s="22" t="s">
        <v>23</v>
      </c>
      <c r="Q2" s="35"/>
      <c r="R2" s="21" t="s">
        <v>5</v>
      </c>
    </row>
    <row r="3" s="15" customFormat="1" ht="54.95" customHeight="1" spans="1:18">
      <c r="A3" s="23">
        <v>1</v>
      </c>
      <c r="B3" s="24" t="s">
        <v>99</v>
      </c>
      <c r="C3" s="24" t="s">
        <v>100</v>
      </c>
      <c r="D3" s="24">
        <v>3</v>
      </c>
      <c r="E3" s="24" t="s">
        <v>45</v>
      </c>
      <c r="F3" s="24">
        <v>2000</v>
      </c>
      <c r="G3" s="24">
        <f>F3*D3</f>
        <v>6000</v>
      </c>
      <c r="H3" s="23"/>
      <c r="I3" s="25"/>
      <c r="J3" s="30">
        <v>1900</v>
      </c>
      <c r="K3" s="23"/>
      <c r="L3" s="23">
        <v>255</v>
      </c>
      <c r="M3" s="23">
        <f>MIN(I3:L3)</f>
        <v>255</v>
      </c>
      <c r="N3" s="31" t="s">
        <v>29</v>
      </c>
      <c r="O3" s="32">
        <f>ROUND(D3*K3,2)</f>
        <v>0</v>
      </c>
      <c r="P3" s="33" t="s">
        <v>30</v>
      </c>
      <c r="Q3" s="33"/>
      <c r="R3" s="24"/>
    </row>
    <row r="4" ht="38.1" customHeight="1" spans="1:18">
      <c r="A4" s="23">
        <v>2</v>
      </c>
      <c r="B4" s="24" t="s">
        <v>101</v>
      </c>
      <c r="C4" s="24" t="s">
        <v>102</v>
      </c>
      <c r="D4" s="24">
        <v>569</v>
      </c>
      <c r="E4" s="24" t="s">
        <v>35</v>
      </c>
      <c r="F4" s="23">
        <v>100</v>
      </c>
      <c r="G4" s="23">
        <f>F4*D4</f>
        <v>56900</v>
      </c>
      <c r="H4" s="23" t="s">
        <v>103</v>
      </c>
      <c r="I4" s="25"/>
      <c r="J4" s="30">
        <v>95</v>
      </c>
      <c r="K4" s="23"/>
      <c r="L4" s="23"/>
      <c r="M4" s="23"/>
      <c r="N4" s="33"/>
      <c r="O4" s="32">
        <f>ROUND(D4*K4,2)</f>
        <v>0</v>
      </c>
      <c r="P4" s="33"/>
      <c r="Q4" s="33"/>
      <c r="R4" s="34"/>
    </row>
    <row r="5" ht="38.1" customHeight="1" spans="1:18">
      <c r="A5" s="23">
        <v>3</v>
      </c>
      <c r="B5" s="24" t="s">
        <v>104</v>
      </c>
      <c r="C5" s="24"/>
      <c r="D5" s="24">
        <v>342</v>
      </c>
      <c r="E5" s="24" t="s">
        <v>35</v>
      </c>
      <c r="F5" s="23">
        <v>100</v>
      </c>
      <c r="G5" s="23">
        <f>F5*D5</f>
        <v>34200</v>
      </c>
      <c r="H5" s="23" t="s">
        <v>103</v>
      </c>
      <c r="I5" s="25"/>
      <c r="J5" s="30">
        <v>95</v>
      </c>
      <c r="K5" s="23"/>
      <c r="L5" s="23"/>
      <c r="M5" s="23"/>
      <c r="N5" s="33"/>
      <c r="O5" s="32">
        <f>ROUND(D5*K5,2)</f>
        <v>0</v>
      </c>
      <c r="P5" s="33"/>
      <c r="Q5" s="33"/>
      <c r="R5" s="34"/>
    </row>
    <row r="6" ht="38.1" customHeight="1" spans="1:18">
      <c r="A6" s="22" t="s">
        <v>11</v>
      </c>
      <c r="B6" s="22"/>
      <c r="C6" s="22"/>
      <c r="D6" s="22"/>
      <c r="E6" s="22"/>
      <c r="F6" s="24"/>
      <c r="G6" s="24">
        <f>SUM(G3:G5)</f>
        <v>97100</v>
      </c>
      <c r="H6" s="25"/>
      <c r="I6" s="25"/>
      <c r="J6" s="25"/>
      <c r="K6" s="34"/>
      <c r="L6" s="23"/>
      <c r="M6" s="23"/>
      <c r="N6" s="33"/>
      <c r="O6" s="32">
        <f>SUM(O3:O5)</f>
        <v>0</v>
      </c>
      <c r="P6" s="33"/>
      <c r="Q6" s="33"/>
      <c r="R6" s="23"/>
    </row>
  </sheetData>
  <mergeCells count="3">
    <mergeCell ref="A1:R1"/>
    <mergeCell ref="A6:E6"/>
    <mergeCell ref="C4:C5"/>
  </mergeCells>
  <printOptions horizontalCentered="1"/>
  <pageMargins left="0.590277777777778" right="0.590277777777778" top="0.590277777777778" bottom="0.590277777777778" header="0.5" footer="0.393055555555556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view="pageBreakPreview" zoomScaleNormal="100" workbookViewId="0">
      <pane ySplit="2" topLeftCell="A5" activePane="bottomLeft" state="frozen"/>
      <selection/>
      <selection pane="bottomLeft" activeCell="E35" sqref="E35:I35"/>
    </sheetView>
  </sheetViews>
  <sheetFormatPr defaultColWidth="8.875" defaultRowHeight="14.25"/>
  <cols>
    <col min="1" max="1" width="5.15" style="2" customWidth="1"/>
    <col min="2" max="2" width="10.9416666666667" style="2" customWidth="1"/>
    <col min="3" max="3" width="21.875" style="2" customWidth="1"/>
    <col min="4" max="4" width="7.025" style="2" customWidth="1"/>
    <col min="5" max="5" width="6.625" style="2" customWidth="1"/>
    <col min="6" max="8" width="8.625" style="2" hidden="1" customWidth="1"/>
    <col min="9" max="9" width="8.625" style="2" customWidth="1"/>
    <col min="10" max="10" width="6.625" style="2" customWidth="1"/>
    <col min="11" max="11" width="11.125" style="3" customWidth="1"/>
    <col min="12" max="12" width="8.875" style="2" hidden="1" customWidth="1"/>
    <col min="13" max="13" width="18.1166666666667" style="2" hidden="1" customWidth="1"/>
    <col min="14" max="14" width="8.875" style="2" hidden="1" customWidth="1"/>
    <col min="15" max="15" width="11.25" style="2" hidden="1" customWidth="1"/>
    <col min="16" max="16" width="6.71666666666667" style="4" customWidth="1"/>
    <col min="17" max="16384" width="8.875" style="1"/>
  </cols>
  <sheetData>
    <row r="1" ht="38.1" customHeight="1" spans="1:16">
      <c r="A1" s="5" t="s">
        <v>105</v>
      </c>
      <c r="B1" s="5"/>
      <c r="C1" s="5"/>
      <c r="D1" s="5"/>
      <c r="E1" s="5"/>
      <c r="F1" s="5"/>
      <c r="G1" s="5"/>
      <c r="H1" s="5"/>
      <c r="I1" s="5"/>
      <c r="J1" s="5"/>
      <c r="K1" s="10"/>
      <c r="L1" s="5"/>
      <c r="M1" s="5"/>
      <c r="N1" s="5"/>
      <c r="O1" s="5"/>
      <c r="P1" s="5"/>
    </row>
    <row r="2" ht="51.95" customHeight="1" spans="1:16">
      <c r="A2" s="6" t="s">
        <v>1</v>
      </c>
      <c r="B2" s="6" t="s">
        <v>40</v>
      </c>
      <c r="C2" s="6" t="s">
        <v>13</v>
      </c>
      <c r="D2" s="6" t="s">
        <v>15</v>
      </c>
      <c r="E2" s="6" t="s">
        <v>16</v>
      </c>
      <c r="F2" s="6" t="s">
        <v>17</v>
      </c>
      <c r="G2" s="6" t="s">
        <v>18</v>
      </c>
      <c r="H2" s="7"/>
      <c r="I2" s="6" t="s">
        <v>20</v>
      </c>
      <c r="J2" s="6" t="s">
        <v>21</v>
      </c>
      <c r="K2" s="11" t="s">
        <v>106</v>
      </c>
      <c r="L2" s="6" t="s">
        <v>23</v>
      </c>
      <c r="M2" s="6" t="s">
        <v>24</v>
      </c>
      <c r="N2" s="6" t="s">
        <v>19</v>
      </c>
      <c r="O2" s="6" t="s">
        <v>23</v>
      </c>
      <c r="P2" s="6" t="s">
        <v>5</v>
      </c>
    </row>
    <row r="3" ht="38.1" customHeight="1" spans="1:16">
      <c r="A3" s="6">
        <v>1</v>
      </c>
      <c r="B3" s="8" t="s">
        <v>107</v>
      </c>
      <c r="C3" s="8" t="s">
        <v>108</v>
      </c>
      <c r="D3" s="8">
        <v>10</v>
      </c>
      <c r="E3" s="8" t="s">
        <v>45</v>
      </c>
      <c r="F3" s="9">
        <v>500</v>
      </c>
      <c r="G3" s="6">
        <f t="shared" ref="G3:G14" si="0">F3*D3</f>
        <v>5000</v>
      </c>
      <c r="H3" s="9"/>
      <c r="I3" s="12">
        <v>475</v>
      </c>
      <c r="J3" s="9"/>
      <c r="K3" s="12">
        <f>D3*J3</f>
        <v>0</v>
      </c>
      <c r="L3" s="9"/>
      <c r="M3" s="9"/>
      <c r="N3" s="9"/>
      <c r="O3" s="9"/>
      <c r="P3" s="8"/>
    </row>
    <row r="4" ht="38.1" customHeight="1" spans="1:16">
      <c r="A4" s="6">
        <v>2</v>
      </c>
      <c r="B4" s="8" t="s">
        <v>109</v>
      </c>
      <c r="C4" s="8" t="s">
        <v>110</v>
      </c>
      <c r="D4" s="8">
        <v>10</v>
      </c>
      <c r="E4" s="8" t="s">
        <v>45</v>
      </c>
      <c r="F4" s="9">
        <v>500</v>
      </c>
      <c r="G4" s="6">
        <f t="shared" si="0"/>
        <v>5000</v>
      </c>
      <c r="H4" s="9"/>
      <c r="I4" s="12">
        <v>665</v>
      </c>
      <c r="J4" s="9"/>
      <c r="K4" s="12">
        <f t="shared" ref="K4:K37" si="1">D4*J4</f>
        <v>0</v>
      </c>
      <c r="L4" s="9"/>
      <c r="M4" s="9"/>
      <c r="N4" s="13"/>
      <c r="O4" s="9"/>
      <c r="P4" s="8"/>
    </row>
    <row r="5" ht="38.1" customHeight="1" spans="1:16">
      <c r="A5" s="6">
        <v>3</v>
      </c>
      <c r="B5" s="8" t="s">
        <v>111</v>
      </c>
      <c r="C5" s="8" t="s">
        <v>112</v>
      </c>
      <c r="D5" s="8">
        <v>10</v>
      </c>
      <c r="E5" s="8" t="s">
        <v>45</v>
      </c>
      <c r="F5" s="9">
        <v>700</v>
      </c>
      <c r="G5" s="6">
        <f t="shared" si="0"/>
        <v>7000</v>
      </c>
      <c r="H5" s="9"/>
      <c r="I5" s="12">
        <v>665</v>
      </c>
      <c r="J5" s="9"/>
      <c r="K5" s="12">
        <f t="shared" si="1"/>
        <v>0</v>
      </c>
      <c r="L5" s="9"/>
      <c r="M5" s="9"/>
      <c r="N5" s="9"/>
      <c r="O5" s="9"/>
      <c r="P5" s="8"/>
    </row>
    <row r="6" ht="38.1" customHeight="1" spans="1:16">
      <c r="A6" s="6">
        <v>4</v>
      </c>
      <c r="B6" s="8" t="s">
        <v>113</v>
      </c>
      <c r="C6" s="8" t="s">
        <v>114</v>
      </c>
      <c r="D6" s="8">
        <v>3</v>
      </c>
      <c r="E6" s="8" t="s">
        <v>47</v>
      </c>
      <c r="F6" s="9">
        <v>1000</v>
      </c>
      <c r="G6" s="6">
        <f t="shared" si="0"/>
        <v>3000</v>
      </c>
      <c r="H6" s="9"/>
      <c r="I6" s="12">
        <v>2850</v>
      </c>
      <c r="J6" s="9"/>
      <c r="K6" s="12">
        <f t="shared" si="1"/>
        <v>0</v>
      </c>
      <c r="L6" s="9"/>
      <c r="M6" s="9"/>
      <c r="N6" s="9"/>
      <c r="O6" s="9"/>
      <c r="P6" s="8"/>
    </row>
    <row r="7" ht="40" customHeight="1" spans="1:16">
      <c r="A7" s="6">
        <v>5</v>
      </c>
      <c r="B7" s="8" t="s">
        <v>115</v>
      </c>
      <c r="C7" s="8" t="s">
        <v>116</v>
      </c>
      <c r="D7" s="8">
        <v>10</v>
      </c>
      <c r="E7" s="8" t="s">
        <v>45</v>
      </c>
      <c r="F7" s="9">
        <v>600</v>
      </c>
      <c r="G7" s="6">
        <f t="shared" si="0"/>
        <v>6000</v>
      </c>
      <c r="H7" s="9"/>
      <c r="I7" s="12">
        <v>570</v>
      </c>
      <c r="J7" s="9"/>
      <c r="K7" s="12">
        <f t="shared" si="1"/>
        <v>0</v>
      </c>
      <c r="L7" s="9"/>
      <c r="M7" s="9"/>
      <c r="N7" s="9"/>
      <c r="O7" s="9"/>
      <c r="P7" s="8"/>
    </row>
    <row r="8" ht="40" customHeight="1" spans="1:16">
      <c r="A8" s="6">
        <v>6</v>
      </c>
      <c r="B8" s="8" t="s">
        <v>117</v>
      </c>
      <c r="C8" s="8" t="s">
        <v>118</v>
      </c>
      <c r="D8" s="8">
        <v>10</v>
      </c>
      <c r="E8" s="8" t="s">
        <v>45</v>
      </c>
      <c r="F8" s="9">
        <v>500</v>
      </c>
      <c r="G8" s="6">
        <f t="shared" si="0"/>
        <v>5000</v>
      </c>
      <c r="H8" s="9"/>
      <c r="I8" s="12">
        <v>475</v>
      </c>
      <c r="J8" s="9"/>
      <c r="K8" s="12">
        <f t="shared" si="1"/>
        <v>0</v>
      </c>
      <c r="L8" s="9"/>
      <c r="M8" s="9"/>
      <c r="N8" s="9"/>
      <c r="O8" s="9"/>
      <c r="P8" s="8"/>
    </row>
    <row r="9" ht="40" customHeight="1" spans="1:16">
      <c r="A9" s="6">
        <v>7</v>
      </c>
      <c r="B9" s="8" t="s">
        <v>119</v>
      </c>
      <c r="C9" s="8" t="s">
        <v>118</v>
      </c>
      <c r="D9" s="8">
        <v>5</v>
      </c>
      <c r="E9" s="8" t="s">
        <v>47</v>
      </c>
      <c r="F9" s="9">
        <v>500</v>
      </c>
      <c r="G9" s="6">
        <f t="shared" si="0"/>
        <v>2500</v>
      </c>
      <c r="H9" s="9"/>
      <c r="I9" s="12">
        <v>285</v>
      </c>
      <c r="J9" s="9"/>
      <c r="K9" s="12">
        <f t="shared" si="1"/>
        <v>0</v>
      </c>
      <c r="L9" s="9"/>
      <c r="M9" s="9"/>
      <c r="N9" s="9"/>
      <c r="O9" s="9"/>
      <c r="P9" s="8"/>
    </row>
    <row r="10" ht="40" customHeight="1" spans="1:16">
      <c r="A10" s="6">
        <v>8</v>
      </c>
      <c r="B10" s="8" t="s">
        <v>120</v>
      </c>
      <c r="C10" s="8" t="s">
        <v>118</v>
      </c>
      <c r="D10" s="8">
        <v>6</v>
      </c>
      <c r="E10" s="8" t="s">
        <v>47</v>
      </c>
      <c r="F10" s="9">
        <v>300</v>
      </c>
      <c r="G10" s="6">
        <f t="shared" si="0"/>
        <v>1800</v>
      </c>
      <c r="H10" s="9"/>
      <c r="I10" s="12">
        <v>285</v>
      </c>
      <c r="J10" s="9"/>
      <c r="K10" s="12">
        <f t="shared" si="1"/>
        <v>0</v>
      </c>
      <c r="L10" s="9"/>
      <c r="M10" s="9"/>
      <c r="N10" s="9"/>
      <c r="O10" s="9"/>
      <c r="P10" s="8"/>
    </row>
    <row r="11" ht="40" customHeight="1" spans="1:16">
      <c r="A11" s="6">
        <v>9</v>
      </c>
      <c r="B11" s="8" t="s">
        <v>121</v>
      </c>
      <c r="C11" s="8" t="s">
        <v>118</v>
      </c>
      <c r="D11" s="8">
        <v>6</v>
      </c>
      <c r="E11" s="8" t="s">
        <v>47</v>
      </c>
      <c r="F11" s="9">
        <v>300</v>
      </c>
      <c r="G11" s="6">
        <f t="shared" si="0"/>
        <v>1800</v>
      </c>
      <c r="H11" s="9"/>
      <c r="I11" s="12">
        <v>285</v>
      </c>
      <c r="J11" s="9"/>
      <c r="K11" s="12">
        <f t="shared" si="1"/>
        <v>0</v>
      </c>
      <c r="L11" s="9"/>
      <c r="M11" s="9"/>
      <c r="N11" s="9"/>
      <c r="O11" s="9"/>
      <c r="P11" s="8"/>
    </row>
    <row r="12" ht="38.1" customHeight="1" spans="1:16">
      <c r="A12" s="6">
        <v>10</v>
      </c>
      <c r="B12" s="8" t="s">
        <v>122</v>
      </c>
      <c r="C12" s="8" t="s">
        <v>118</v>
      </c>
      <c r="D12" s="8">
        <v>10</v>
      </c>
      <c r="E12" s="8" t="s">
        <v>45</v>
      </c>
      <c r="F12" s="9">
        <v>500</v>
      </c>
      <c r="G12" s="6">
        <f t="shared" si="0"/>
        <v>5000</v>
      </c>
      <c r="H12" s="9"/>
      <c r="I12" s="12">
        <v>57</v>
      </c>
      <c r="J12" s="9"/>
      <c r="K12" s="12">
        <f t="shared" si="1"/>
        <v>0</v>
      </c>
      <c r="L12" s="9"/>
      <c r="M12" s="9"/>
      <c r="N12" s="9"/>
      <c r="O12" s="9"/>
      <c r="P12" s="8"/>
    </row>
    <row r="13" ht="47" customHeight="1" spans="1:16">
      <c r="A13" s="6">
        <v>11</v>
      </c>
      <c r="B13" s="8" t="s">
        <v>123</v>
      </c>
      <c r="C13" s="8" t="s">
        <v>124</v>
      </c>
      <c r="D13" s="8">
        <v>2</v>
      </c>
      <c r="E13" s="8" t="s">
        <v>45</v>
      </c>
      <c r="F13" s="9">
        <v>3500</v>
      </c>
      <c r="G13" s="6">
        <f t="shared" si="0"/>
        <v>7000</v>
      </c>
      <c r="H13" s="9"/>
      <c r="I13" s="12">
        <v>3325</v>
      </c>
      <c r="J13" s="9"/>
      <c r="K13" s="12">
        <f t="shared" si="1"/>
        <v>0</v>
      </c>
      <c r="L13" s="9"/>
      <c r="M13" s="9"/>
      <c r="N13" s="9"/>
      <c r="O13" s="9"/>
      <c r="P13" s="8"/>
    </row>
    <row r="14" s="1" customFormat="1" ht="38.1" customHeight="1" spans="1:16">
      <c r="A14" s="6">
        <v>12</v>
      </c>
      <c r="B14" s="8" t="s">
        <v>125</v>
      </c>
      <c r="C14" s="8" t="s">
        <v>126</v>
      </c>
      <c r="D14" s="8">
        <v>44.39</v>
      </c>
      <c r="E14" s="8" t="s">
        <v>72</v>
      </c>
      <c r="F14" s="9">
        <v>15</v>
      </c>
      <c r="G14" s="6">
        <f t="shared" si="0"/>
        <v>665.85</v>
      </c>
      <c r="H14" s="9"/>
      <c r="I14" s="12">
        <v>4.75</v>
      </c>
      <c r="J14" s="9"/>
      <c r="K14" s="12">
        <f t="shared" si="1"/>
        <v>0</v>
      </c>
      <c r="L14" s="9"/>
      <c r="M14" s="9"/>
      <c r="N14" s="9"/>
      <c r="O14" s="9"/>
      <c r="P14" s="8"/>
    </row>
    <row r="15" ht="46" customHeight="1" spans="1:16">
      <c r="A15" s="6">
        <v>13</v>
      </c>
      <c r="B15" s="8" t="s">
        <v>127</v>
      </c>
      <c r="C15" s="8" t="s">
        <v>128</v>
      </c>
      <c r="D15" s="8">
        <v>6</v>
      </c>
      <c r="E15" s="8" t="s">
        <v>47</v>
      </c>
      <c r="F15" s="9">
        <v>7500</v>
      </c>
      <c r="G15" s="6">
        <f t="shared" ref="G15:G37" si="2">F15*D15</f>
        <v>45000</v>
      </c>
      <c r="H15" s="9"/>
      <c r="I15" s="12">
        <v>712.5</v>
      </c>
      <c r="J15" s="9"/>
      <c r="K15" s="12">
        <f t="shared" si="1"/>
        <v>0</v>
      </c>
      <c r="L15" s="9"/>
      <c r="M15" s="9"/>
      <c r="N15" s="9"/>
      <c r="O15" s="9"/>
      <c r="P15" s="8"/>
    </row>
    <row r="16" ht="87" customHeight="1" spans="1:16">
      <c r="A16" s="6">
        <v>14</v>
      </c>
      <c r="B16" s="8" t="s">
        <v>129</v>
      </c>
      <c r="C16" s="8" t="s">
        <v>130</v>
      </c>
      <c r="D16" s="8">
        <v>6</v>
      </c>
      <c r="E16" s="8" t="s">
        <v>47</v>
      </c>
      <c r="F16" s="9">
        <v>3960</v>
      </c>
      <c r="G16" s="6">
        <f t="shared" si="2"/>
        <v>23760</v>
      </c>
      <c r="H16" s="9"/>
      <c r="I16" s="12">
        <v>3667</v>
      </c>
      <c r="J16" s="9"/>
      <c r="K16" s="12">
        <f t="shared" si="1"/>
        <v>0</v>
      </c>
      <c r="L16" s="9"/>
      <c r="M16" s="9"/>
      <c r="N16" s="9"/>
      <c r="O16" s="9"/>
      <c r="P16" s="8"/>
    </row>
    <row r="17" ht="38.1" customHeight="1" spans="1:16">
      <c r="A17" s="6">
        <v>15</v>
      </c>
      <c r="B17" s="8" t="s">
        <v>129</v>
      </c>
      <c r="C17" s="8" t="s">
        <v>114</v>
      </c>
      <c r="D17" s="8">
        <v>6</v>
      </c>
      <c r="E17" s="8" t="s">
        <v>47</v>
      </c>
      <c r="F17" s="9">
        <v>10000</v>
      </c>
      <c r="G17" s="6">
        <f t="shared" si="2"/>
        <v>60000</v>
      </c>
      <c r="H17" s="9"/>
      <c r="I17" s="12">
        <v>9500</v>
      </c>
      <c r="J17" s="9"/>
      <c r="K17" s="12">
        <f t="shared" si="1"/>
        <v>0</v>
      </c>
      <c r="L17" s="9"/>
      <c r="M17" s="9"/>
      <c r="N17" s="9"/>
      <c r="O17" s="9"/>
      <c r="P17" s="8"/>
    </row>
    <row r="18" ht="38.1" customHeight="1" spans="1:16">
      <c r="A18" s="6">
        <v>16</v>
      </c>
      <c r="B18" s="8" t="s">
        <v>131</v>
      </c>
      <c r="C18" s="8" t="s">
        <v>132</v>
      </c>
      <c r="D18" s="8">
        <v>6</v>
      </c>
      <c r="E18" s="8" t="s">
        <v>133</v>
      </c>
      <c r="F18" s="9">
        <v>300</v>
      </c>
      <c r="G18" s="6">
        <f t="shared" si="2"/>
        <v>1800</v>
      </c>
      <c r="H18" s="9"/>
      <c r="I18" s="12">
        <v>285</v>
      </c>
      <c r="J18" s="9"/>
      <c r="K18" s="12">
        <f t="shared" si="1"/>
        <v>0</v>
      </c>
      <c r="L18" s="9"/>
      <c r="M18" s="9"/>
      <c r="N18" s="9"/>
      <c r="O18" s="9"/>
      <c r="P18" s="8"/>
    </row>
    <row r="19" ht="38.1" customHeight="1" spans="1:16">
      <c r="A19" s="6">
        <v>17</v>
      </c>
      <c r="B19" s="9" t="s">
        <v>134</v>
      </c>
      <c r="C19" s="8" t="s">
        <v>135</v>
      </c>
      <c r="D19" s="8">
        <v>10</v>
      </c>
      <c r="E19" s="8" t="s">
        <v>45</v>
      </c>
      <c r="F19" s="9">
        <v>300</v>
      </c>
      <c r="G19" s="6">
        <f t="shared" si="2"/>
        <v>3000</v>
      </c>
      <c r="H19" s="9"/>
      <c r="I19" s="12">
        <v>285</v>
      </c>
      <c r="J19" s="9"/>
      <c r="K19" s="12">
        <f t="shared" si="1"/>
        <v>0</v>
      </c>
      <c r="L19" s="9"/>
      <c r="M19" s="9"/>
      <c r="N19" s="9"/>
      <c r="O19" s="9"/>
      <c r="P19" s="8"/>
    </row>
    <row r="20" ht="38.1" customHeight="1" spans="1:16">
      <c r="A20" s="6">
        <v>18</v>
      </c>
      <c r="B20" s="8" t="s">
        <v>136</v>
      </c>
      <c r="C20" s="8" t="s">
        <v>135</v>
      </c>
      <c r="D20" s="8">
        <v>10</v>
      </c>
      <c r="E20" s="8" t="s">
        <v>45</v>
      </c>
      <c r="F20" s="9">
        <v>300</v>
      </c>
      <c r="G20" s="6">
        <f t="shared" si="2"/>
        <v>3000</v>
      </c>
      <c r="H20" s="9"/>
      <c r="I20" s="12">
        <v>285</v>
      </c>
      <c r="J20" s="9"/>
      <c r="K20" s="12">
        <f t="shared" si="1"/>
        <v>0</v>
      </c>
      <c r="L20" s="9"/>
      <c r="M20" s="9"/>
      <c r="N20" s="9"/>
      <c r="O20" s="9"/>
      <c r="P20" s="8"/>
    </row>
    <row r="21" ht="38.1" customHeight="1" spans="1:16">
      <c r="A21" s="6">
        <v>19</v>
      </c>
      <c r="B21" s="8" t="s">
        <v>137</v>
      </c>
      <c r="C21" s="8" t="s">
        <v>138</v>
      </c>
      <c r="D21" s="8">
        <v>30</v>
      </c>
      <c r="E21" s="8" t="s">
        <v>35</v>
      </c>
      <c r="F21" s="9">
        <v>500</v>
      </c>
      <c r="G21" s="6">
        <f t="shared" si="2"/>
        <v>15000</v>
      </c>
      <c r="H21" s="9"/>
      <c r="I21" s="12">
        <v>475</v>
      </c>
      <c r="J21" s="9"/>
      <c r="K21" s="12">
        <f t="shared" si="1"/>
        <v>0</v>
      </c>
      <c r="L21" s="9"/>
      <c r="M21" s="9"/>
      <c r="N21" s="9"/>
      <c r="O21" s="9"/>
      <c r="P21" s="8"/>
    </row>
    <row r="22" ht="38.1" customHeight="1" spans="1:16">
      <c r="A22" s="6">
        <v>20</v>
      </c>
      <c r="B22" s="8"/>
      <c r="C22" s="8" t="s">
        <v>139</v>
      </c>
      <c r="D22" s="8">
        <v>30</v>
      </c>
      <c r="E22" s="8" t="s">
        <v>35</v>
      </c>
      <c r="F22" s="9">
        <v>150</v>
      </c>
      <c r="G22" s="6">
        <f t="shared" si="2"/>
        <v>4500</v>
      </c>
      <c r="H22" s="9"/>
      <c r="I22" s="12">
        <v>142.5</v>
      </c>
      <c r="J22" s="9"/>
      <c r="K22" s="12">
        <f t="shared" si="1"/>
        <v>0</v>
      </c>
      <c r="L22" s="9"/>
      <c r="M22" s="9"/>
      <c r="N22" s="9"/>
      <c r="O22" s="9"/>
      <c r="P22" s="8"/>
    </row>
    <row r="23" ht="38.1" customHeight="1" spans="1:16">
      <c r="A23" s="6">
        <v>21</v>
      </c>
      <c r="B23" s="8" t="s">
        <v>140</v>
      </c>
      <c r="C23" s="8" t="s">
        <v>138</v>
      </c>
      <c r="D23" s="8">
        <v>12</v>
      </c>
      <c r="E23" s="8" t="s">
        <v>35</v>
      </c>
      <c r="F23" s="9">
        <v>500</v>
      </c>
      <c r="G23" s="6">
        <f t="shared" si="2"/>
        <v>6000</v>
      </c>
      <c r="H23" s="9"/>
      <c r="I23" s="12">
        <v>475</v>
      </c>
      <c r="J23" s="9"/>
      <c r="K23" s="12">
        <f t="shared" si="1"/>
        <v>0</v>
      </c>
      <c r="L23" s="9"/>
      <c r="M23" s="9"/>
      <c r="N23" s="9"/>
      <c r="O23" s="9"/>
      <c r="P23" s="8"/>
    </row>
    <row r="24" ht="38.1" customHeight="1" spans="1:16">
      <c r="A24" s="6">
        <v>22</v>
      </c>
      <c r="B24" s="8"/>
      <c r="C24" s="8" t="s">
        <v>139</v>
      </c>
      <c r="D24" s="8">
        <v>12</v>
      </c>
      <c r="E24" s="8" t="s">
        <v>35</v>
      </c>
      <c r="F24" s="9">
        <v>150</v>
      </c>
      <c r="G24" s="6">
        <f t="shared" si="2"/>
        <v>1800</v>
      </c>
      <c r="H24" s="9"/>
      <c r="I24" s="12">
        <v>142.5</v>
      </c>
      <c r="J24" s="9"/>
      <c r="K24" s="12">
        <f t="shared" si="1"/>
        <v>0</v>
      </c>
      <c r="L24" s="9"/>
      <c r="M24" s="9"/>
      <c r="N24" s="9"/>
      <c r="O24" s="9"/>
      <c r="P24" s="8"/>
    </row>
    <row r="25" ht="38.1" customHeight="1" spans="1:16">
      <c r="A25" s="6">
        <v>23</v>
      </c>
      <c r="B25" s="8" t="s">
        <v>141</v>
      </c>
      <c r="C25" s="8" t="s">
        <v>142</v>
      </c>
      <c r="D25" s="8">
        <v>1</v>
      </c>
      <c r="E25" s="8" t="s">
        <v>47</v>
      </c>
      <c r="F25" s="9">
        <v>800</v>
      </c>
      <c r="G25" s="6">
        <f t="shared" si="2"/>
        <v>800</v>
      </c>
      <c r="H25" s="9"/>
      <c r="I25" s="12">
        <v>760</v>
      </c>
      <c r="J25" s="9"/>
      <c r="K25" s="12">
        <f t="shared" si="1"/>
        <v>0</v>
      </c>
      <c r="L25" s="9"/>
      <c r="M25" s="9"/>
      <c r="N25" s="9"/>
      <c r="O25" s="9"/>
      <c r="P25" s="8"/>
    </row>
    <row r="26" ht="38.1" customHeight="1" spans="1:16">
      <c r="A26" s="6">
        <v>24</v>
      </c>
      <c r="B26" s="8"/>
      <c r="C26" s="8" t="s">
        <v>143</v>
      </c>
      <c r="D26" s="8">
        <v>18</v>
      </c>
      <c r="E26" s="8" t="s">
        <v>35</v>
      </c>
      <c r="F26" s="9">
        <v>150</v>
      </c>
      <c r="G26" s="6">
        <f t="shared" si="2"/>
        <v>2700</v>
      </c>
      <c r="H26" s="9"/>
      <c r="I26" s="12">
        <v>142.5</v>
      </c>
      <c r="J26" s="9"/>
      <c r="K26" s="12">
        <f t="shared" si="1"/>
        <v>0</v>
      </c>
      <c r="L26" s="9"/>
      <c r="M26" s="9"/>
      <c r="N26" s="9"/>
      <c r="O26" s="9"/>
      <c r="P26" s="8"/>
    </row>
    <row r="27" ht="38.1" customHeight="1" spans="1:16">
      <c r="A27" s="6">
        <v>25</v>
      </c>
      <c r="B27" s="8"/>
      <c r="C27" s="8" t="s">
        <v>144</v>
      </c>
      <c r="D27" s="8">
        <v>2</v>
      </c>
      <c r="E27" s="8" t="s">
        <v>45</v>
      </c>
      <c r="F27" s="9">
        <v>3500</v>
      </c>
      <c r="G27" s="6">
        <f t="shared" si="2"/>
        <v>7000</v>
      </c>
      <c r="H27" s="9"/>
      <c r="I27" s="12">
        <v>3325</v>
      </c>
      <c r="J27" s="9"/>
      <c r="K27" s="12">
        <f t="shared" si="1"/>
        <v>0</v>
      </c>
      <c r="L27" s="9"/>
      <c r="M27" s="9"/>
      <c r="N27" s="9"/>
      <c r="O27" s="9"/>
      <c r="P27" s="8"/>
    </row>
    <row r="28" ht="38.1" customHeight="1" spans="1:16">
      <c r="A28" s="6">
        <v>26</v>
      </c>
      <c r="B28" s="8"/>
      <c r="C28" s="8" t="s">
        <v>145</v>
      </c>
      <c r="D28" s="8">
        <v>4</v>
      </c>
      <c r="E28" s="8" t="s">
        <v>45</v>
      </c>
      <c r="F28" s="9">
        <v>400</v>
      </c>
      <c r="G28" s="6">
        <f t="shared" si="2"/>
        <v>1600</v>
      </c>
      <c r="H28" s="9"/>
      <c r="I28" s="12">
        <v>380</v>
      </c>
      <c r="J28" s="9"/>
      <c r="K28" s="12">
        <f t="shared" si="1"/>
        <v>0</v>
      </c>
      <c r="L28" s="9"/>
      <c r="M28" s="9"/>
      <c r="N28" s="9"/>
      <c r="O28" s="9"/>
      <c r="P28" s="8"/>
    </row>
    <row r="29" ht="38.1" customHeight="1" spans="1:16">
      <c r="A29" s="6">
        <v>27</v>
      </c>
      <c r="B29" s="8" t="s">
        <v>146</v>
      </c>
      <c r="C29" s="8" t="s">
        <v>142</v>
      </c>
      <c r="D29" s="8">
        <v>1</v>
      </c>
      <c r="E29" s="8" t="s">
        <v>47</v>
      </c>
      <c r="F29" s="9">
        <v>800</v>
      </c>
      <c r="G29" s="6">
        <f t="shared" si="2"/>
        <v>800</v>
      </c>
      <c r="H29" s="9"/>
      <c r="I29" s="12">
        <v>760</v>
      </c>
      <c r="J29" s="9"/>
      <c r="K29" s="12">
        <f t="shared" si="1"/>
        <v>0</v>
      </c>
      <c r="L29" s="9"/>
      <c r="M29" s="9"/>
      <c r="N29" s="9"/>
      <c r="O29" s="9"/>
      <c r="P29" s="8"/>
    </row>
    <row r="30" ht="38.1" customHeight="1" spans="1:16">
      <c r="A30" s="6">
        <v>28</v>
      </c>
      <c r="B30" s="8"/>
      <c r="C30" s="8" t="s">
        <v>143</v>
      </c>
      <c r="D30" s="8">
        <v>18</v>
      </c>
      <c r="E30" s="8" t="s">
        <v>35</v>
      </c>
      <c r="F30" s="9">
        <v>150</v>
      </c>
      <c r="G30" s="6">
        <f t="shared" si="2"/>
        <v>2700</v>
      </c>
      <c r="H30" s="9"/>
      <c r="I30" s="12">
        <v>142.5</v>
      </c>
      <c r="J30" s="9"/>
      <c r="K30" s="12">
        <f t="shared" si="1"/>
        <v>0</v>
      </c>
      <c r="L30" s="9"/>
      <c r="M30" s="9"/>
      <c r="N30" s="9"/>
      <c r="O30" s="9"/>
      <c r="P30" s="8"/>
    </row>
    <row r="31" ht="38.1" customHeight="1" spans="1:16">
      <c r="A31" s="6">
        <v>29</v>
      </c>
      <c r="B31" s="8"/>
      <c r="C31" s="8" t="s">
        <v>144</v>
      </c>
      <c r="D31" s="8">
        <v>2</v>
      </c>
      <c r="E31" s="8" t="s">
        <v>45</v>
      </c>
      <c r="F31" s="9">
        <v>2500</v>
      </c>
      <c r="G31" s="6">
        <f t="shared" si="2"/>
        <v>5000</v>
      </c>
      <c r="H31" s="9"/>
      <c r="I31" s="12">
        <v>2375</v>
      </c>
      <c r="J31" s="9"/>
      <c r="K31" s="12">
        <f t="shared" si="1"/>
        <v>0</v>
      </c>
      <c r="L31" s="9"/>
      <c r="M31" s="9"/>
      <c r="N31" s="9"/>
      <c r="O31" s="9"/>
      <c r="P31" s="8"/>
    </row>
    <row r="32" ht="38.1" customHeight="1" spans="1:16">
      <c r="A32" s="6">
        <v>30</v>
      </c>
      <c r="B32" s="8"/>
      <c r="C32" s="8" t="s">
        <v>145</v>
      </c>
      <c r="D32" s="8">
        <v>4</v>
      </c>
      <c r="E32" s="8" t="s">
        <v>47</v>
      </c>
      <c r="F32" s="9">
        <v>300</v>
      </c>
      <c r="G32" s="6">
        <f t="shared" si="2"/>
        <v>1200</v>
      </c>
      <c r="H32" s="9"/>
      <c r="I32" s="12">
        <v>760</v>
      </c>
      <c r="J32" s="9"/>
      <c r="K32" s="12">
        <f t="shared" si="1"/>
        <v>0</v>
      </c>
      <c r="L32" s="9"/>
      <c r="M32" s="9"/>
      <c r="N32" s="9"/>
      <c r="O32" s="9"/>
      <c r="P32" s="8"/>
    </row>
    <row r="33" ht="38.1" customHeight="1" spans="1:16">
      <c r="A33" s="6">
        <v>31</v>
      </c>
      <c r="B33" s="8" t="s">
        <v>147</v>
      </c>
      <c r="C33" s="8" t="s">
        <v>148</v>
      </c>
      <c r="D33" s="8">
        <v>1</v>
      </c>
      <c r="E33" s="8" t="s">
        <v>47</v>
      </c>
      <c r="F33" s="9">
        <v>800</v>
      </c>
      <c r="G33" s="6">
        <f t="shared" si="2"/>
        <v>800</v>
      </c>
      <c r="H33" s="9"/>
      <c r="I33" s="12">
        <v>760</v>
      </c>
      <c r="J33" s="9"/>
      <c r="K33" s="12">
        <f t="shared" si="1"/>
        <v>0</v>
      </c>
      <c r="L33" s="9"/>
      <c r="M33" s="9"/>
      <c r="N33" s="9"/>
      <c r="O33" s="9"/>
      <c r="P33" s="8"/>
    </row>
    <row r="34" ht="38.1" customHeight="1" spans="1:16">
      <c r="A34" s="6">
        <v>32</v>
      </c>
      <c r="B34" s="8"/>
      <c r="C34" s="8" t="s">
        <v>139</v>
      </c>
      <c r="D34" s="8">
        <v>18</v>
      </c>
      <c r="E34" s="8" t="s">
        <v>35</v>
      </c>
      <c r="F34" s="9">
        <v>150</v>
      </c>
      <c r="G34" s="6">
        <f t="shared" si="2"/>
        <v>2700</v>
      </c>
      <c r="H34" s="9"/>
      <c r="I34" s="12">
        <v>142.5</v>
      </c>
      <c r="J34" s="9"/>
      <c r="K34" s="12">
        <f t="shared" si="1"/>
        <v>0</v>
      </c>
      <c r="L34" s="9"/>
      <c r="M34" s="9"/>
      <c r="N34" s="9"/>
      <c r="O34" s="9"/>
      <c r="P34" s="8"/>
    </row>
    <row r="35" ht="45" customHeight="1" spans="1:16">
      <c r="A35" s="6">
        <v>33</v>
      </c>
      <c r="B35" s="8" t="s">
        <v>149</v>
      </c>
      <c r="C35" s="8" t="s">
        <v>150</v>
      </c>
      <c r="D35" s="8">
        <v>2</v>
      </c>
      <c r="E35" s="8" t="s">
        <v>45</v>
      </c>
      <c r="F35" s="9">
        <v>700</v>
      </c>
      <c r="G35" s="6">
        <f t="shared" si="2"/>
        <v>1400</v>
      </c>
      <c r="H35" s="9"/>
      <c r="I35" s="12">
        <v>760</v>
      </c>
      <c r="J35" s="9"/>
      <c r="K35" s="12">
        <f t="shared" si="1"/>
        <v>0</v>
      </c>
      <c r="L35" s="9"/>
      <c r="M35" s="9"/>
      <c r="N35" s="9"/>
      <c r="O35" s="9"/>
      <c r="P35" s="8"/>
    </row>
    <row r="36" ht="38.1" customHeight="1" spans="1:16">
      <c r="A36" s="6">
        <v>34</v>
      </c>
      <c r="B36" s="8"/>
      <c r="C36" s="8" t="s">
        <v>151</v>
      </c>
      <c r="D36" s="8">
        <v>6</v>
      </c>
      <c r="E36" s="8" t="s">
        <v>45</v>
      </c>
      <c r="F36" s="9">
        <v>265</v>
      </c>
      <c r="G36" s="6">
        <f t="shared" si="2"/>
        <v>1590</v>
      </c>
      <c r="H36" s="9"/>
      <c r="I36" s="12">
        <v>251.75</v>
      </c>
      <c r="J36" s="9"/>
      <c r="K36" s="12">
        <f t="shared" si="1"/>
        <v>0</v>
      </c>
      <c r="L36" s="9"/>
      <c r="M36" s="9"/>
      <c r="N36" s="9"/>
      <c r="O36" s="9"/>
      <c r="P36" s="8"/>
    </row>
    <row r="37" ht="48" customHeight="1" spans="1:16">
      <c r="A37" s="6">
        <v>35</v>
      </c>
      <c r="B37" s="8" t="s">
        <v>152</v>
      </c>
      <c r="C37" s="8" t="s">
        <v>153</v>
      </c>
      <c r="D37" s="8">
        <v>6</v>
      </c>
      <c r="E37" s="8" t="s">
        <v>45</v>
      </c>
      <c r="F37" s="9">
        <v>215</v>
      </c>
      <c r="G37" s="6">
        <f t="shared" si="2"/>
        <v>1290</v>
      </c>
      <c r="H37" s="9"/>
      <c r="I37" s="12">
        <v>204.25</v>
      </c>
      <c r="J37" s="9"/>
      <c r="K37" s="12">
        <f t="shared" si="1"/>
        <v>0</v>
      </c>
      <c r="L37" s="9"/>
      <c r="M37" s="9"/>
      <c r="N37" s="9"/>
      <c r="O37" s="9"/>
      <c r="P37" s="8"/>
    </row>
    <row r="38" ht="38.1" customHeight="1" spans="1:16">
      <c r="A38" s="6" t="s">
        <v>11</v>
      </c>
      <c r="B38" s="6"/>
      <c r="C38" s="6"/>
      <c r="D38" s="6"/>
      <c r="E38" s="6"/>
      <c r="F38" s="9"/>
      <c r="G38" s="6">
        <f>SUM(G3:G37)</f>
        <v>243205.85</v>
      </c>
      <c r="H38" s="9"/>
      <c r="I38" s="9"/>
      <c r="J38" s="9"/>
      <c r="K38" s="14">
        <f>SUM(K3:K37)</f>
        <v>0</v>
      </c>
      <c r="L38" s="9"/>
      <c r="M38" s="9"/>
      <c r="N38" s="9"/>
      <c r="O38" s="9"/>
      <c r="P38" s="8"/>
    </row>
  </sheetData>
  <mergeCells count="8">
    <mergeCell ref="A1:P1"/>
    <mergeCell ref="A38:E38"/>
    <mergeCell ref="B21:B22"/>
    <mergeCell ref="B23:B24"/>
    <mergeCell ref="B25:B28"/>
    <mergeCell ref="B29:B32"/>
    <mergeCell ref="B33:B34"/>
    <mergeCell ref="B35:B36"/>
  </mergeCells>
  <printOptions horizontalCentered="1"/>
  <pageMargins left="0.590277777777778" right="0.590277777777778" top="0.590277777777778" bottom="0.590277777777778" header="0.5" footer="0.393055555555556"/>
  <pageSetup paperSize="9" orientation="portrait" horizontalDpi="600"/>
  <headerFooter>
    <oddFooter>&amp;C第 &amp;P 页，共 &amp;N 页</oddFooter>
  </headerFooter>
  <rowBreaks count="2" manualBreakCount="2">
    <brk id="17" max="15" man="1"/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地基基础</vt:lpstr>
      <vt:lpstr>建筑、路灯、给水</vt:lpstr>
      <vt:lpstr>智能建筑</vt:lpstr>
      <vt:lpstr>园林绿化</vt:lpstr>
      <vt:lpstr>道路工程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djsfj</cp:lastModifiedBy>
  <dcterms:created xsi:type="dcterms:W3CDTF">2021-09-11T15:23:00Z</dcterms:created>
  <cp:lastPrinted>2021-12-13T02:48:00Z</cp:lastPrinted>
  <dcterms:modified xsi:type="dcterms:W3CDTF">2023-04-11T07:38:24Z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FD28159153E44B3FA3580480FA624AF7</vt:lpwstr>
  </property>
</Properties>
</file>