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Area" localSheetId="0">Sheet1!$A$1:$H$28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<sst xmlns="http://schemas.openxmlformats.org/spreadsheetml/2006/main" count="75" uniqueCount="60">
  <si>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r>
      <rPr>
        <b/>
        <sz val="15"/>
        <rFont val="Microsoft YaHei"/>
        <charset val="134"/>
      </rPr>
      <t>工程项目预算清单</t>
    </r>
  </si>
  <si>
    <t>工程名称：办公室改造方案设计                                              日期：2026.5.9</t>
  </si>
  <si>
    <r>
      <rPr>
        <b/>
        <sz val="11"/>
        <rFont val="Microsoft YaHei"/>
        <charset val="134"/>
      </rPr>
      <t>建设单位(甲方)：</t>
    </r>
  </si>
  <si>
    <r>
      <rPr>
        <b/>
        <sz val="11"/>
        <rFont val="Microsoft YaHei"/>
        <charset val="134"/>
      </rPr>
      <t>施工单位(乙方)：</t>
    </r>
  </si>
  <si>
    <r>
      <rPr>
        <b/>
        <sz val="9"/>
        <rFont val="Microsoft YaHei"/>
        <charset val="134"/>
      </rPr>
      <t>分部分项</t>
    </r>
  </si>
  <si>
    <r>
      <rPr>
        <b/>
        <sz val="9"/>
        <rFont val="Microsoft YaHei"/>
        <charset val="134"/>
      </rPr>
      <t>序号</t>
    </r>
  </si>
  <si>
    <r>
      <rPr>
        <b/>
        <sz val="9"/>
        <rFont val="Microsoft YaHei"/>
        <charset val="134"/>
      </rPr>
      <t>项目名称</t>
    </r>
  </si>
  <si>
    <r>
      <rPr>
        <b/>
        <sz val="9"/>
        <rFont val="Microsoft YaHei"/>
        <charset val="134"/>
      </rPr>
      <t>项目特征描述</t>
    </r>
  </si>
  <si>
    <r>
      <rPr>
        <b/>
        <sz val="9"/>
        <rFont val="Microsoft YaHei"/>
        <charset val="134"/>
      </rPr>
      <t xml:space="preserve">计量
</t>
    </r>
    <r>
      <rPr>
        <b/>
        <sz val="9"/>
        <rFont val="Microsoft YaHei"/>
        <charset val="134"/>
      </rPr>
      <t>单位</t>
    </r>
  </si>
  <si>
    <r>
      <rPr>
        <b/>
        <sz val="9"/>
        <rFont val="Microsoft YaHei"/>
        <charset val="134"/>
      </rPr>
      <t>工程量</t>
    </r>
  </si>
  <si>
    <r>
      <rPr>
        <b/>
        <sz val="9"/>
        <rFont val="Microsoft YaHei"/>
        <charset val="134"/>
      </rPr>
      <t>综合单价</t>
    </r>
  </si>
  <si>
    <r>
      <rPr>
        <b/>
        <sz val="9"/>
        <rFont val="Microsoft YaHei"/>
        <charset val="134"/>
      </rPr>
      <t>合价</t>
    </r>
  </si>
  <si>
    <r>
      <rPr>
        <b/>
        <sz val="9"/>
        <rFont val="Microsoft YaHei"/>
        <charset val="134"/>
      </rPr>
      <t>区域/备注</t>
    </r>
  </si>
  <si>
    <t>一</t>
  </si>
  <si>
    <t>拆除部分</t>
  </si>
  <si>
    <t>拆除墙体</t>
  </si>
  <si>
    <t>m2</t>
  </si>
  <si>
    <t>5楼走廊走廊东侧（3楼房间、4楼房间、6楼及5楼走廊西侧房间）</t>
  </si>
  <si>
    <t>拆除天花铝扣板</t>
  </si>
  <si>
    <t>拆除原木门</t>
  </si>
  <si>
    <t>樘</t>
  </si>
  <si>
    <t>铲除墙体乳胶漆及灰底</t>
  </si>
  <si>
    <t>二</t>
  </si>
  <si>
    <t>装修部分</t>
  </si>
  <si>
    <t>（一）</t>
  </si>
  <si>
    <t>天花部分</t>
  </si>
  <si>
    <t>石膏板造型吊顶</t>
  </si>
  <si>
    <t>1、吊顶形式、吊杆规
格、高度:平面
Φ8带栓吊杆
2、龙骨材料种类、规格、
中距:轻钢龙骨
3、基层材料种类、规
格:双层9cm石膏板+9mm多层
板
按投影面积计算</t>
  </si>
  <si>
    <t>天花腻子刷乳胶漆</t>
  </si>
  <si>
    <t>1、基层；
2、满刮耐水腻子2道，满贴玻璃纤维网布；
3、满刮耐水腻子1道，磨平；
4、基层强化剂1道；
5、封闭底漆1道；
6、水性瓷化（墙膜）涂料2-3道.
涂料：耐霆1号
按投影面积计算</t>
  </si>
  <si>
    <t>（二）</t>
  </si>
  <si>
    <t>墙身部分</t>
  </si>
  <si>
    <t>砌块墙</t>
  </si>
  <si>
    <t>1.砌块品种：蒸压加气混凝土砌块
2.规格：600×200×240mm
3.预留门洞</t>
  </si>
  <si>
    <t>墙面一般抹灰</t>
  </si>
  <si>
    <t>1、墙体基层清理、湿润
2、15 mm 厚 1:3 水泥砂浆打底找平
3、3 mm 厚 1:2、5 水泥砂浆罩面拉毛</t>
  </si>
  <si>
    <t>木龙骨夹板隔断（含暗门）</t>
  </si>
  <si>
    <t>1、12mm厚阻燃夹板
2、20*30防腐防火木龙骨
3、安装门上五金配件</t>
  </si>
  <si>
    <t>墙面腻子刷乳胶漆</t>
  </si>
  <si>
    <t>1、基层；
2、满刮耐水腻子2道，满贴玻璃纤维网布；
3、满刮耐水腻子1道，磨平；
4、基层强化剂1道；
5、封闭底漆1道；
6、水性瓷化（墙膜）涂料2-3道.
涂料：耐霆1号</t>
  </si>
  <si>
    <t>5楼走廊走廊东侧（3楼房间、4楼房间、6楼及5楼走廊西侧房间）砌筑墙身
所有隔断及暗门</t>
  </si>
  <si>
    <t>安装木门</t>
  </si>
  <si>
    <t>1、安装门框及基层
2、安装门上五金配件</t>
  </si>
  <si>
    <t>利旧木门</t>
  </si>
  <si>
    <t>三</t>
  </si>
  <si>
    <t>软装部分</t>
  </si>
  <si>
    <t>木饰面储藏柜</t>
  </si>
  <si>
    <t>1.规格2270*830*2020mm（长宽高）
2.木饰面WD01
3.其余详细见大样图</t>
  </si>
  <si>
    <t>5楼走廊最西侧</t>
  </si>
  <si>
    <t>四</t>
  </si>
  <si>
    <t>其他部分</t>
  </si>
  <si>
    <t>材料运输费</t>
  </si>
  <si>
    <t>预算包干费</t>
  </si>
  <si>
    <t>项</t>
  </si>
  <si>
    <t>绿色文明措施费</t>
  </si>
  <si>
    <t>不含税总价</t>
  </si>
  <si>
    <t>税费9%</t>
  </si>
  <si>
    <t>含税总价</t>
  </si>
  <si>
    <t>甲方（签章）：</t>
  </si>
  <si>
    <t>乙方（签章）：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</si>
</sst>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_ "/>
  </numFmts>
  <fonts count="40">
    <font>
      <sz val="11"/>
      <color rgb="FF000000"/>
      <name val="Arial"/>
      <charset val="204"/>
    </font>
    <font>
      <b/>
      <sz val="12"/>
      <color rgb="FF000000"/>
      <name val="宋体"/>
      <charset val="204"/>
    </font>
    <font>
      <b/>
      <sz val="11"/>
      <color rgb="FF000000"/>
      <name val="宋体"/>
      <charset val="204"/>
    </font>
    <font>
      <sz val="11"/>
      <color rgb="FF000000"/>
      <name val="宋体"/>
      <charset val="204"/>
    </font>
    <font>
      <b/>
      <sz val="15"/>
      <color rgb="FF000000"/>
      <name val="Microsoft YaHei"/>
      <charset val="134"/>
    </font>
    <font>
      <b/>
      <sz val="11"/>
      <name val="Microsoft YaHei"/>
      <charset val="134"/>
    </font>
    <font>
      <b/>
      <sz val="11"/>
      <color rgb="FF000000"/>
      <name val="Microsoft YaHei"/>
      <charset val="134"/>
    </font>
    <font>
      <b/>
      <sz val="9"/>
      <color rgb="FF000000"/>
      <name val="Microsoft YaHe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20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0A0A0A"/>
      <name val="微软雅黑"/>
      <charset val="134"/>
    </font>
    <font>
      <sz val="9"/>
      <color rgb="FF000000"/>
      <name val="微软雅黑"/>
      <charset val="204"/>
    </font>
    <font>
      <b/>
      <sz val="10"/>
      <color rgb="FF000000"/>
      <name val="微软雅黑"/>
      <charset val="20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Microsoft YaHei"/>
      <charset val="134"/>
    </font>
    <font>
      <b/>
      <sz val="15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70" zoomScaleNormal="70" workbookViewId="0">
      <selection activeCell="A2" sqref="A2:H2"/>
    </sheetView>
  </sheetViews>
  <sheetFormatPr defaultColWidth="9" defaultRowHeight="13.8"/>
  <cols>
    <col min="1" max="1" width="6.325" customWidth="1"/>
    <col min="2" max="2" width="18.4166666666667" customWidth="1"/>
    <col min="3" max="3" width="25.5" customWidth="1"/>
    <col min="4" max="4" width="4.6" customWidth="1"/>
    <col min="5" max="5" width="9.96666666666667" customWidth="1"/>
    <col min="6" max="6" width="8.875" customWidth="1"/>
    <col min="7" max="7" width="11.7083333333333" customWidth="1"/>
    <col min="8" max="8" width="21" style="5" customWidth="1"/>
  </cols>
  <sheetData>
    <row r="1" ht="40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27.9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ht="27.95" customHeight="1" spans="1:8">
      <c r="A3" s="10" t="s">
        <v>2</v>
      </c>
      <c r="B3" s="9"/>
      <c r="C3" s="9"/>
      <c r="D3" s="9"/>
      <c r="E3" s="9"/>
      <c r="F3" s="9"/>
      <c r="G3" s="9"/>
      <c r="H3" s="9"/>
    </row>
    <row r="4" ht="27.95" customHeight="1" spans="1:8">
      <c r="A4" s="10" t="s">
        <v>3</v>
      </c>
      <c r="B4" s="9"/>
      <c r="C4" s="9"/>
      <c r="D4" s="9"/>
      <c r="E4" s="9"/>
      <c r="F4" s="9"/>
      <c r="G4" s="9"/>
      <c r="H4" s="9"/>
    </row>
    <row r="5" ht="27.75" customHeight="1" spans="1:8">
      <c r="A5" s="11" t="s">
        <v>4</v>
      </c>
      <c r="B5" s="12"/>
      <c r="C5" s="12"/>
      <c r="D5" s="12"/>
      <c r="E5" s="12"/>
      <c r="F5" s="12"/>
      <c r="G5" s="12"/>
      <c r="H5" s="12"/>
    </row>
    <row r="6" s="1" customFormat="1" ht="33" customHeight="1" spans="1:8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</row>
    <row r="7" ht="35" customHeight="1" spans="1:8">
      <c r="A7" s="14" t="s">
        <v>13</v>
      </c>
      <c r="B7" s="15" t="s">
        <v>14</v>
      </c>
      <c r="C7" s="16"/>
      <c r="D7" s="16"/>
      <c r="E7" s="16"/>
      <c r="F7" s="16"/>
      <c r="G7" s="17">
        <f>SUM(G8:G11)</f>
        <v>7273.416</v>
      </c>
      <c r="H7" s="18"/>
    </row>
    <row r="8" customFormat="1" ht="45" customHeight="1" spans="1:8">
      <c r="A8" s="19">
        <v>1.1</v>
      </c>
      <c r="B8" s="20" t="s">
        <v>15</v>
      </c>
      <c r="C8" s="21"/>
      <c r="D8" s="22" t="s">
        <v>16</v>
      </c>
      <c r="E8" s="23">
        <f>(0.82+1.47)*2.8*4</f>
        <v>25.648</v>
      </c>
      <c r="F8" s="23">
        <v>60</v>
      </c>
      <c r="G8" s="23">
        <f t="shared" ref="G8:G11" si="0">E8*F8</f>
        <v>1538.88</v>
      </c>
      <c r="H8" s="24" t="s">
        <v>17</v>
      </c>
    </row>
    <row r="9" customFormat="1" ht="30" customHeight="1" spans="1:8">
      <c r="A9" s="19">
        <v>1.2</v>
      </c>
      <c r="B9" s="20" t="s">
        <v>18</v>
      </c>
      <c r="C9" s="25"/>
      <c r="D9" s="22" t="s">
        <v>16</v>
      </c>
      <c r="E9" s="23">
        <f>5.71*0.83+4.91*0.83*4</f>
        <v>21.0405</v>
      </c>
      <c r="F9" s="23">
        <v>12</v>
      </c>
      <c r="G9" s="23">
        <f t="shared" si="0"/>
        <v>252.486</v>
      </c>
      <c r="H9" s="24"/>
    </row>
    <row r="10" customFormat="1" ht="45" customHeight="1" spans="1:8">
      <c r="A10" s="19">
        <v>1.3</v>
      </c>
      <c r="B10" s="20" t="s">
        <v>19</v>
      </c>
      <c r="C10" s="25"/>
      <c r="D10" s="22" t="s">
        <v>20</v>
      </c>
      <c r="E10" s="23">
        <v>4</v>
      </c>
      <c r="F10" s="23">
        <v>400</v>
      </c>
      <c r="G10" s="23">
        <f t="shared" si="0"/>
        <v>1600</v>
      </c>
      <c r="H10" s="24" t="s">
        <v>17</v>
      </c>
    </row>
    <row r="11" customFormat="1" ht="45" customHeight="1" spans="1:8">
      <c r="A11" s="19">
        <v>1.4</v>
      </c>
      <c r="B11" s="20" t="s">
        <v>21</v>
      </c>
      <c r="C11" s="25"/>
      <c r="D11" s="22" t="s">
        <v>16</v>
      </c>
      <c r="E11" s="23">
        <f>((3.33+5.71+3.33)*2.8-1.8*2.1-2.2*0.97)+(((3.87+4.91+3.87)*2.8-1.8*2.1)*4)</f>
        <v>155.282</v>
      </c>
      <c r="F11" s="23">
        <v>25</v>
      </c>
      <c r="G11" s="23">
        <f t="shared" si="0"/>
        <v>3882.05</v>
      </c>
      <c r="H11" s="24"/>
    </row>
    <row r="12" ht="35" customHeight="1" spans="1:8">
      <c r="A12" s="14" t="s">
        <v>22</v>
      </c>
      <c r="B12" s="15" t="s">
        <v>23</v>
      </c>
      <c r="C12" s="16"/>
      <c r="D12" s="16"/>
      <c r="E12" s="16"/>
      <c r="F12" s="16"/>
      <c r="G12" s="17">
        <f>G13+G16+G22+G24</f>
        <v>45989.0875</v>
      </c>
      <c r="H12" s="18"/>
    </row>
    <row r="13" customFormat="1" ht="35" customHeight="1" spans="1:8">
      <c r="A13" s="26" t="s">
        <v>24</v>
      </c>
      <c r="B13" s="15" t="s">
        <v>25</v>
      </c>
      <c r="C13" s="16"/>
      <c r="D13" s="16"/>
      <c r="E13" s="16"/>
      <c r="F13" s="16"/>
      <c r="G13" s="17">
        <f>SUM(G14:G15)</f>
        <v>13468.455</v>
      </c>
      <c r="H13" s="18"/>
    </row>
    <row r="14" customFormat="1" ht="135" customHeight="1" spans="1:8">
      <c r="A14" s="19">
        <v>1.1</v>
      </c>
      <c r="B14" s="21" t="s">
        <v>26</v>
      </c>
      <c r="C14" s="21" t="s">
        <v>27</v>
      </c>
      <c r="D14" s="27" t="s">
        <v>16</v>
      </c>
      <c r="E14" s="23">
        <f>5.71*0.83+4.91*0.83*4+5.71*0.78+4.91*0.78*4</f>
        <v>40.8135</v>
      </c>
      <c r="F14" s="23">
        <v>175</v>
      </c>
      <c r="G14" s="23">
        <f t="shared" ref="G14:G21" si="1">E14*F14</f>
        <v>7142.3625</v>
      </c>
      <c r="H14" s="24"/>
    </row>
    <row r="15" customFormat="1" ht="130" customHeight="1" spans="1:8">
      <c r="A15" s="19">
        <v>1.2</v>
      </c>
      <c r="B15" s="21" t="s">
        <v>28</v>
      </c>
      <c r="C15" s="21" t="s">
        <v>29</v>
      </c>
      <c r="D15" s="27" t="s">
        <v>16</v>
      </c>
      <c r="E15" s="23">
        <f>5.71*0.83+4.91*0.83*4+5.71*0.78+4.91*0.78*4</f>
        <v>40.8135</v>
      </c>
      <c r="F15" s="23">
        <v>155</v>
      </c>
      <c r="G15" s="23">
        <f t="shared" si="1"/>
        <v>6326.0925</v>
      </c>
      <c r="H15" s="24"/>
    </row>
    <row r="16" customFormat="1" ht="35" customHeight="1" spans="1:8">
      <c r="A16" s="26" t="s">
        <v>30</v>
      </c>
      <c r="B16" s="15" t="s">
        <v>31</v>
      </c>
      <c r="C16" s="16"/>
      <c r="D16" s="16"/>
      <c r="E16" s="16"/>
      <c r="F16" s="16"/>
      <c r="G16" s="17">
        <f>SUM(G17:G21)</f>
        <v>24933.6</v>
      </c>
      <c r="H16" s="18"/>
    </row>
    <row r="17" customFormat="1" ht="80" customHeight="1" spans="1:9">
      <c r="A17" s="19">
        <v>2.1</v>
      </c>
      <c r="B17" s="21" t="s">
        <v>32</v>
      </c>
      <c r="C17" s="21" t="s">
        <v>33</v>
      </c>
      <c r="D17" s="27" t="s">
        <v>16</v>
      </c>
      <c r="E17" s="23">
        <f>(0.82+1.47)*2.8*4</f>
        <v>25.648</v>
      </c>
      <c r="F17" s="23">
        <v>160</v>
      </c>
      <c r="G17" s="23">
        <f t="shared" si="1"/>
        <v>4103.68</v>
      </c>
      <c r="H17" s="24" t="s">
        <v>17</v>
      </c>
    </row>
    <row r="18" customFormat="1" ht="80" customHeight="1" spans="1:9">
      <c r="A18" s="19">
        <v>2.2</v>
      </c>
      <c r="B18" s="21" t="s">
        <v>34</v>
      </c>
      <c r="C18" s="21" t="s">
        <v>35</v>
      </c>
      <c r="D18" s="27" t="s">
        <v>16</v>
      </c>
      <c r="E18" s="23">
        <f>(0.82+1.47)*2.8*2*4</f>
        <v>51.296</v>
      </c>
      <c r="F18" s="23">
        <v>35</v>
      </c>
      <c r="G18" s="23">
        <f t="shared" si="1"/>
        <v>1795.36</v>
      </c>
      <c r="H18" s="24" t="s">
        <v>17</v>
      </c>
    </row>
    <row r="19" customFormat="1" ht="80" customHeight="1" spans="1:9">
      <c r="A19" s="19">
        <v>2.3</v>
      </c>
      <c r="B19" s="21" t="s">
        <v>36</v>
      </c>
      <c r="C19" s="21" t="s">
        <v>37</v>
      </c>
      <c r="D19" s="27" t="s">
        <v>16</v>
      </c>
      <c r="E19" s="23">
        <f>(2.02*0.83+2.02*1)*5</f>
        <v>18.483</v>
      </c>
      <c r="F19" s="23">
        <v>320</v>
      </c>
      <c r="G19" s="23">
        <f t="shared" si="1"/>
        <v>5914.56</v>
      </c>
      <c r="H19" s="24"/>
    </row>
    <row r="20" customFormat="1" ht="120" customHeight="1" spans="1:9">
      <c r="A20" s="19">
        <v>2.4</v>
      </c>
      <c r="B20" s="21" t="s">
        <v>38</v>
      </c>
      <c r="C20" s="21" t="s">
        <v>39</v>
      </c>
      <c r="D20" s="27" t="s">
        <v>16</v>
      </c>
      <c r="E20" s="23">
        <v>59.6</v>
      </c>
      <c r="F20" s="23">
        <v>200</v>
      </c>
      <c r="G20" s="23">
        <f t="shared" si="1"/>
        <v>11920</v>
      </c>
      <c r="H20" s="24" t="s">
        <v>40</v>
      </c>
    </row>
    <row r="21" customFormat="1" ht="80" customHeight="1" spans="1:9">
      <c r="A21" s="19">
        <v>2.5</v>
      </c>
      <c r="B21" s="21" t="s">
        <v>41</v>
      </c>
      <c r="C21" s="21" t="s">
        <v>42</v>
      </c>
      <c r="D21" s="22" t="s">
        <v>20</v>
      </c>
      <c r="E21" s="23">
        <v>4</v>
      </c>
      <c r="F21" s="23">
        <v>300</v>
      </c>
      <c r="G21" s="23">
        <f t="shared" si="1"/>
        <v>1200</v>
      </c>
      <c r="H21" s="24" t="s">
        <v>43</v>
      </c>
    </row>
    <row r="22" customFormat="1" ht="35" customHeight="1" spans="1:9">
      <c r="A22" s="26" t="s">
        <v>44</v>
      </c>
      <c r="B22" s="15" t="s">
        <v>45</v>
      </c>
      <c r="C22" s="16"/>
      <c r="D22" s="16"/>
      <c r="E22" s="16"/>
      <c r="F22" s="16"/>
      <c r="G22" s="17">
        <f>SUM(G23:G23)</f>
        <v>5961.02</v>
      </c>
      <c r="H22" s="18"/>
    </row>
    <row r="23" customFormat="1" ht="80" customHeight="1" spans="1:9">
      <c r="A23" s="19">
        <v>3.1</v>
      </c>
      <c r="B23" s="20" t="s">
        <v>46</v>
      </c>
      <c r="C23" s="21" t="s">
        <v>47</v>
      </c>
      <c r="D23" s="27" t="s">
        <v>16</v>
      </c>
      <c r="E23" s="28">
        <f>2.27*2.02</f>
        <v>4.5854</v>
      </c>
      <c r="F23" s="23">
        <v>1300</v>
      </c>
      <c r="G23" s="23">
        <f>E23*F23</f>
        <v>5961.02</v>
      </c>
      <c r="H23" s="24" t="s">
        <v>48</v>
      </c>
    </row>
    <row r="24" customFormat="1" ht="35" customHeight="1" spans="1:9">
      <c r="A24" s="26" t="s">
        <v>49</v>
      </c>
      <c r="B24" s="15" t="s">
        <v>50</v>
      </c>
      <c r="C24" s="16"/>
      <c r="D24" s="16"/>
      <c r="E24" s="16"/>
      <c r="F24" s="16"/>
      <c r="G24" s="17">
        <f>SUM(G25:G27)</f>
        <v>1626.0125</v>
      </c>
      <c r="H24" s="18"/>
    </row>
    <row r="25" customFormat="1" ht="30" customHeight="1" spans="1:9">
      <c r="A25" s="19">
        <v>4.1</v>
      </c>
      <c r="B25" s="21" t="s">
        <v>51</v>
      </c>
      <c r="C25" s="20"/>
      <c r="D25" s="27" t="s">
        <v>16</v>
      </c>
      <c r="E25" s="23">
        <f>5.71*0.83+4.91*0.83*4</f>
        <v>21.0405</v>
      </c>
      <c r="F25" s="23">
        <v>25</v>
      </c>
      <c r="G25" s="23">
        <f>E25*F25</f>
        <v>526.0125</v>
      </c>
      <c r="H25" s="29"/>
    </row>
    <row r="26" customFormat="1" ht="30" customHeight="1" spans="1:9">
      <c r="A26" s="19">
        <v>4.2</v>
      </c>
      <c r="B26" s="21" t="s">
        <v>52</v>
      </c>
      <c r="C26" s="20"/>
      <c r="D26" s="29" t="s">
        <v>53</v>
      </c>
      <c r="E26" s="28">
        <v>1</v>
      </c>
      <c r="F26" s="23">
        <v>500</v>
      </c>
      <c r="G26" s="23">
        <f>E26*F26</f>
        <v>500</v>
      </c>
      <c r="H26" s="29"/>
    </row>
    <row r="27" customFormat="1" ht="30" customHeight="1" spans="1:9">
      <c r="A27" s="19">
        <v>4.3</v>
      </c>
      <c r="B27" s="21" t="s">
        <v>54</v>
      </c>
      <c r="C27" s="20"/>
      <c r="D27" s="29" t="s">
        <v>53</v>
      </c>
      <c r="E27" s="28">
        <v>1</v>
      </c>
      <c r="F27" s="23">
        <v>600</v>
      </c>
      <c r="G27" s="23">
        <f>E27*F27</f>
        <v>600</v>
      </c>
      <c r="H27" s="29"/>
    </row>
    <row r="28" s="2" customFormat="1" ht="25" customHeight="1" spans="1:9">
      <c r="A28" s="30" t="s">
        <v>55</v>
      </c>
      <c r="B28" s="30"/>
      <c r="C28" s="30"/>
      <c r="D28" s="30"/>
      <c r="E28" s="31"/>
      <c r="F28" s="30"/>
      <c r="G28" s="32">
        <f>G7+G12+G22+G24</f>
        <v>60849.536</v>
      </c>
      <c r="H28" s="33"/>
      <c r="I28" s="34"/>
    </row>
    <row r="29" s="3" customFormat="1" ht="25" customHeight="1" spans="1:9">
      <c r="A29" s="30" t="s">
        <v>56</v>
      </c>
      <c r="B29" s="30"/>
      <c r="C29" s="30"/>
      <c r="D29" s="30"/>
      <c r="E29" s="31"/>
      <c r="F29" s="30"/>
      <c r="G29" s="32">
        <f>G28*9%</f>
        <v>5476.45824</v>
      </c>
      <c r="H29" s="33"/>
      <c r="I29" s="35"/>
    </row>
    <row r="30" s="3" customFormat="1" ht="25" customHeight="1" spans="1:9">
      <c r="A30" s="30" t="s">
        <v>57</v>
      </c>
      <c r="B30" s="30"/>
      <c r="C30" s="30"/>
      <c r="D30" s="30"/>
      <c r="E30" s="31"/>
      <c r="F30" s="30"/>
      <c r="G30" s="32">
        <f>G28+G29</f>
        <v>66325.99424</v>
      </c>
      <c r="H30" s="33"/>
      <c r="I30" s="35"/>
    </row>
    <row r="31" s="4" customFormat="1" ht="154" customHeight="1" spans="1:9">
      <c r="A31" s="36" t="s">
        <v>58</v>
      </c>
      <c r="B31" s="37"/>
      <c r="C31" s="37"/>
      <c r="D31" s="38"/>
      <c r="E31" s="39" t="s">
        <v>59</v>
      </c>
      <c r="F31" s="39"/>
      <c r="G31" s="39"/>
      <c r="H31" s="39"/>
      <c r="I31" s="40"/>
    </row>
  </sheetData>
  <mergeCells count="10">
    <mergeCell ref="A1:H1"/>
    <mergeCell ref="A2:H2"/>
    <mergeCell ref="A3:H3"/>
    <mergeCell ref="A4:H4"/>
    <mergeCell ref="A5:H5"/>
    <mergeCell ref="A28:F28"/>
    <mergeCell ref="A29:F29"/>
    <mergeCell ref="A30:F30"/>
    <mergeCell ref="A31:D31"/>
    <mergeCell ref="E31:H31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Adobe Acrobat Pro 10.0.0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Pluto</cp:lastModifiedBy>
  <dcterms:created xsi:type="dcterms:W3CDTF">2026-01-08T16:01:00Z</dcterms:created>
  <dcterms:modified xsi:type="dcterms:W3CDTF">2026-05-29T02:44:02Z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2026-01-08T08:02:22Z</vt:filetime>
  </property>
  <property fmtid="{D5CDD505-2E9C-101B-9397-08002B2CF9AE}" pid="4" name="ICV">
    <vt:lpwstr>84396A85053946BD839B58F5E17D13C9_13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