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10860" tabRatio="991" activeTab="9"/>
  </bookViews>
  <sheets>
    <sheet name="汇总表" sheetId="1" r:id="rId1"/>
    <sheet name="142户型" sheetId="2" r:id="rId2"/>
    <sheet name="200户（D3栋02房）" sheetId="3" r:id="rId3"/>
    <sheet name="200户型（D4、D6栋01、02房）" sheetId="4" r:id="rId4"/>
    <sheet name="200户型（D7栋02房）" sheetId="6" r:id="rId5"/>
    <sheet name="270户型（D3栋01房）" sheetId="7" r:id="rId6"/>
    <sheet name="270户型（D7栋01房）" sheetId="8" r:id="rId7"/>
    <sheet name="270户型(D5栋01、02房）" sheetId="9" r:id="rId8"/>
    <sheet name="地下室柜体" sheetId="11" r:id="rId9"/>
    <sheet name="综合单价分析表" sheetId="12" r:id="rId10"/>
  </sheets>
  <definedNames>
    <definedName name="_xlnm._FilterDatabase" localSheetId="8" hidden="1">地下室柜体!$A$3:$H$26</definedName>
    <definedName name="_xlnm.Print_Area" localSheetId="1">'142户型'!$A$1:$H$10</definedName>
    <definedName name="_xlnm.Print_Area" localSheetId="7">'270户型(D5栋01、02房）'!$A$1:$H$14</definedName>
    <definedName name="_xlnm.Print_Area" localSheetId="8">地下室柜体!$A$1:$H$26</definedName>
    <definedName name="_xlnm.Print_Area" localSheetId="0">汇总表!$A$1:$F$12</definedName>
    <definedName name="_xlnm.Print_Titles" localSheetId="1">'142户型'!$1:$3</definedName>
    <definedName name="_xlnm.Print_Titles" localSheetId="2">'200户（D3栋02房）'!$1:$3</definedName>
    <definedName name="_xlnm.Print_Titles" localSheetId="3">'200户型（D4、D6栋01、02房）'!$1:$3</definedName>
    <definedName name="_xlnm.Print_Titles" localSheetId="4">'200户型（D7栋02房）'!$1:$3</definedName>
    <definedName name="_xlnm.Print_Titles" localSheetId="5">'270户型（D3栋01房）'!$1:$3</definedName>
    <definedName name="_xlnm.Print_Titles" localSheetId="7">'270户型(D5栋01、02房）'!$1:$3</definedName>
    <definedName name="_xlnm.Print_Titles" localSheetId="6">'270户型（D7栋01房）'!$1:$3</definedName>
    <definedName name="_xlnm.Print_Titles" localSheetId="8">地下室柜体!$1:$3</definedName>
  </definedNames>
  <calcPr calcId="145621"/>
</workbook>
</file>

<file path=xl/calcChain.xml><?xml version="1.0" encoding="utf-8"?>
<calcChain xmlns="http://schemas.openxmlformats.org/spreadsheetml/2006/main">
  <c r="G23" i="11" l="1"/>
  <c r="G21" i="11"/>
  <c r="G19" i="11"/>
  <c r="E17" i="11"/>
  <c r="G17" i="11" s="1"/>
  <c r="E16" i="11"/>
  <c r="G16" i="11" s="1"/>
  <c r="E14" i="11"/>
  <c r="G14" i="11" s="1"/>
  <c r="G13" i="11"/>
  <c r="E13" i="11"/>
  <c r="E11" i="11"/>
  <c r="G11" i="11" s="1"/>
  <c r="G10" i="11"/>
  <c r="E10" i="11"/>
  <c r="E8" i="11"/>
  <c r="G8" i="11" s="1"/>
  <c r="G7" i="11"/>
  <c r="E7" i="11"/>
  <c r="G5" i="11"/>
  <c r="G11" i="9"/>
  <c r="G10" i="9"/>
  <c r="G9" i="9"/>
  <c r="G8" i="9"/>
  <c r="G7" i="9"/>
  <c r="G6" i="9"/>
  <c r="G5" i="9"/>
  <c r="G4" i="9"/>
  <c r="G12" i="9" s="1"/>
  <c r="G13" i="9" s="1"/>
  <c r="G14" i="9" s="1"/>
  <c r="G9" i="8"/>
  <c r="G8" i="8"/>
  <c r="G7" i="8"/>
  <c r="G6" i="8"/>
  <c r="G5" i="8"/>
  <c r="G10" i="8" s="1"/>
  <c r="G11" i="8" s="1"/>
  <c r="G12" i="8" s="1"/>
  <c r="G4" i="8"/>
  <c r="G9" i="7"/>
  <c r="G8" i="7"/>
  <c r="G7" i="7"/>
  <c r="G6" i="7"/>
  <c r="G5" i="7"/>
  <c r="G4" i="7"/>
  <c r="G10" i="7" s="1"/>
  <c r="G11" i="7" s="1"/>
  <c r="G12" i="7" s="1"/>
  <c r="G9" i="6"/>
  <c r="G8" i="6"/>
  <c r="G7" i="6"/>
  <c r="G6" i="6"/>
  <c r="G5" i="6"/>
  <c r="G4" i="6"/>
  <c r="G10" i="6" s="1"/>
  <c r="G11" i="6" s="1"/>
  <c r="G12" i="6" s="1"/>
  <c r="G9" i="4"/>
  <c r="G8" i="4"/>
  <c r="G7" i="4"/>
  <c r="G6" i="4"/>
  <c r="G10" i="4" s="1"/>
  <c r="G11" i="4" s="1"/>
  <c r="G12" i="4" s="1"/>
  <c r="G5" i="4"/>
  <c r="G4" i="4"/>
  <c r="G9" i="3"/>
  <c r="G8" i="3"/>
  <c r="G7" i="3"/>
  <c r="G6" i="3"/>
  <c r="G5" i="3"/>
  <c r="G10" i="3" s="1"/>
  <c r="G11" i="3" s="1"/>
  <c r="G12" i="3" s="1"/>
  <c r="G4" i="3"/>
  <c r="G7" i="2"/>
  <c r="G6" i="2"/>
  <c r="G5" i="2"/>
  <c r="G4" i="2"/>
  <c r="G8" i="2" s="1"/>
  <c r="G9" i="2" s="1"/>
  <c r="G10" i="2" s="1"/>
  <c r="C10" i="1"/>
  <c r="C6" i="1"/>
  <c r="C4" i="1"/>
  <c r="G24" i="11" l="1"/>
  <c r="G25" i="11" s="1"/>
  <c r="G26" i="11" s="1"/>
</calcChain>
</file>

<file path=xl/sharedStrings.xml><?xml version="1.0" encoding="utf-8"?>
<sst xmlns="http://schemas.openxmlformats.org/spreadsheetml/2006/main" count="336" uniqueCount="122">
  <si>
    <t>汇总表</t>
  </si>
  <si>
    <t>工程名称：云港城项目11#地块橱柜、固定柜供货及安装服务</t>
  </si>
  <si>
    <t>序号</t>
  </si>
  <si>
    <t>项目名称</t>
  </si>
  <si>
    <t>户数（套）</t>
  </si>
  <si>
    <t>单套金额（元）</t>
  </si>
  <si>
    <t>合计金额（元）</t>
  </si>
  <si>
    <t>备注</t>
  </si>
  <si>
    <t>142户型</t>
  </si>
  <si>
    <t>200户型（D3栋02房）</t>
  </si>
  <si>
    <t>200户型（D4、D6栋01、02房）</t>
  </si>
  <si>
    <t>200户型（D7栋02房）</t>
  </si>
  <si>
    <t>270户型（D3栋01房）</t>
  </si>
  <si>
    <t>270户型（D7栋01房）</t>
  </si>
  <si>
    <t>270户型(D5栋01、02房）</t>
  </si>
  <si>
    <t>地下室柜体</t>
  </si>
  <si>
    <t>总  计</t>
  </si>
  <si>
    <t>工程量清单计价表</t>
  </si>
  <si>
    <t>工程名称：云港城项目11#地块橱柜、固定柜供货及安装服务【142户型】</t>
  </si>
  <si>
    <t>项目特征</t>
  </si>
  <si>
    <t>单位</t>
  </si>
  <si>
    <t>数量
（单户数量）</t>
  </si>
  <si>
    <t>不含税综合单价（元）</t>
  </si>
  <si>
    <t>不含税合价（元）</t>
  </si>
  <si>
    <t>橱柜</t>
  </si>
  <si>
    <t>1.规格：吊柜高900*（1750+1050）*375mm，地柜高850*（1580+2300+920）*600mm，冰箱柜:670*580*2500mm,具体规格详见柜体详图图纸；
2.星盆、龙头、排水装置不在本次范围，由精装单位施工；
3.含碗碟拉篮、嵌入灯条、107*门铰、拉手、吊柜吊码、按弹器、支撑杆、可调地脚、踢脚板、散热网、变压器、进水角阀等五金配件，含去水软管与PVC排水管接驳口的密封；具体详见柜体深化图纸；
4.材质：柜身：16AE1级奶白防潮板，背板：5AE1级奶白防潮板，门板：18A特色UV漆板、铝框+5mm灰玻，台面：20mm深灰色花纹石英石台面，具体详见柜体深化图纸；
5.花色：柜体、石材台面按甲方及设计确认的样板；
6.包安装及售后服务；
7.综合考虑成品保护；
8.工程量按设计图示数量计算；
9.综合考虑超高降效、垂直运输等措施费用；
10.满足招标文件(含技术要求)和设计图纸、材料附表需的全部工作内容。</t>
  </si>
  <si>
    <t>套</t>
  </si>
  <si>
    <t>洗漱台柜（主卫）</t>
  </si>
  <si>
    <t>1.规格：洗漱柜（900*600*500mm）、镜柜（900*150*1050mm），具体规格详见柜体详图图纸；
2.柜体材质：箱体：18A木纹三聚氰胺板，背板：5A木纹三聚氰胺板，地柜门板：18A双贴木单板E1级，具体详见柜体深化图纸；
3.花色：柜体按甲方及设计确认的样板；
4.含洗漱柜、镜柜（铝框+水银镜）等；
5.含门铰、拉手、银镜、地柜吊码、吊柜吊码、小灯箱、变压器LED嵌入式灯带-硅胶等五金配件；具体详见柜体深化图纸；
6.不含洗手盆、水龙头及下水装置、台面石、钢骨架的供应安装，由精装单位施工；
7.包安装及售后服务；
8.综合考虑成品保护；
9.工程量按设计图示数量计算；
10.综合考虑超高降效、垂直运输等措施费用；
11.满足招标文件(含技术要求)和设计图纸、材料附表需的全部工作内容。</t>
  </si>
  <si>
    <t>洗漱台柜（客卫）</t>
  </si>
  <si>
    <t>1.规格：洗漱柜（1000*600*850mm）、镜柜（1900*150*1050mm），具体规格详见柜体深化图纸；
2.柜体材质：箱体：18A木纹三聚氰胺板，背板：5A木纹三聚氰胺板，地柜门板：18A双贴木单板E1级，具体详见柜体深化图纸；抽屉柜：U型木质抽屉；
3.花色：柜体按甲方及设计确认的样板；
4.含洗漱柜、镜柜（铝框+水银镜）等；
5.含门铰、拉手、银镜、地柜吊码、吊柜吊码、小灯箱、变压器LED嵌入式灯带-硅胶等五金配件；具体详见柜体深化图纸；
6.不含洗手盆、水龙头及下水装置、台面石、钢骨架的供应安装，由精装单位施工；
7.包安装及售后服务；
8.成品保护；
9.工程量按设计图示数量计算；
10.综合考虑超高降效、垂直运输等措施费用；
11.满足招标文件(含技术要求)和设计图纸、材料附表需的全部工作内容。</t>
  </si>
  <si>
    <t>主卧衣柜</t>
  </si>
  <si>
    <t>1.规格：(2720+415*2)*2350*586/500mm，具体规格详见柜体深化图纸；
2.材质：顶底板：25A三聚氰胺板E1级刨花板基材，侧板：18A三聚氰胺板E1级刨花板基材，背板：18A、9A三聚氰胺板木纹，门板1：45mm厚度铝框移门+10mm夹丝玻璃，门板2：双向阻尼吊轨滑轮,侧见光板：黑色拉丝不锈钢；抽屉柜：木质抽屉、玻璃门-巧克力色-灰玻玻璃；地台板：25A-A2三聚氰胺板；
3.含玻璃移门2740*2400mm，地台2800*520mm(1个）、608*336mm（2个）
4.花色：柜体、柜门按甲方及设计确认的样板；
5.含挂衣杆、抽屉、裤架、门铰、拉手、滑轨、变压器、嵌入灯条等，具体详见柜体深化图纸；
6.包安装及售后服务；
7.综合考虑成品保护；
8.工程量按设计图示数量计算；
9.综合考虑超高降效、垂直运输等措施费用；
10.满足招标文件(含技术要求)和设计图纸、材料附表需的全部工作内容。</t>
  </si>
  <si>
    <t>A</t>
  </si>
  <si>
    <t>小计</t>
  </si>
  <si>
    <t>B</t>
  </si>
  <si>
    <t>税金=A*13%</t>
  </si>
  <si>
    <t>C</t>
  </si>
  <si>
    <t>合计=A+B</t>
  </si>
  <si>
    <t>工程名称：云港城项目11#地块橱柜、固定柜供货及安装服务【200户（D3栋02房）】</t>
  </si>
  <si>
    <t>1.规格：吊柜（1850+1500）*370*1100mm，地柜（1850+1500+650）*600*850mm，冰箱柜:1930*600*2700mm，具体规格详见柜体深化图纸；
2.星盆、龙头、排水装置不在本次范围，由精装单位施工；
3.含碗碟拉篮、嵌入灯条、门铰、拉手、吊柜吊码、按弹器、支撑杆、可调地脚、踢脚板、散热网、变压器、进水角阀等五金配件，含去水软管与PVC排水管接驳口的密封；具体详见柜体深化图纸；
4.材质：柜身：16AE1级奶白防潮板，背板：5AE1级奶白防潮板，门板：18A特色UV漆板，台面：20mm深灰色花纹石英石台面，具体详见柜体深化图纸；
5.花色：柜体、石材台面按甲方及设计确认的样板；
6.包安装及售后服务；
7.综合考虑成品保护；
8.工程量按设计图示数量计算
9.综合考虑超高降效、垂直运输等措施费用；
10.满足招标文件(含技术要求)和设计图纸、材料附表需的全部工作内容。</t>
  </si>
  <si>
    <t>岛台</t>
  </si>
  <si>
    <t>1.岛台规格:1300*650*950mm；
2.材质:柜体16A+5A E1级奶白防潮板，门板：18A双贴木单板E1级；
3.五金种类、规格:门铰链、踢脚板、五金配件等按设计图纸要求，
4.岩板、钢骨架不在本次范围，由精装单位施工；
5.包安装及售后服务；
6.综合考虑成品保护；
7.工程量按设计图示数量计算；
8.综合考虑超高降效、垂直运输等措施费用；
9.满足招标文件(含技术要求)和设计图纸、材料附表需的全部工作内容。</t>
  </si>
  <si>
    <t>1.规格：洗漱柜（2340*600*330mm）、镜柜（2350*150*1600mm），具体规格详见柜体深化图纸；
2.柜体材质:洗漱台柜(门板：18A古铜皮革门、香槟金T型铝封边；箱体：18mm木纹三聚氰胺板A2级)，层板：影木木单板隔板;镜柜(门板：玻璃门水银镜 铝本色、魔镜（不含））；抽屉柜：木质抽屉、皮革抽屉面板、四周古铜色-金属封边；
3.花色：柜体按甲方及设计确认的样板；
4.含洗漱柜、镜柜（铝框+水银镜）等；
5.含门铰、拉手、银镜、地柜吊码、吊柜吊码、变压器、不锈钢置物格、LED嵌入式灯带-硅胶等五金配件；具体详见柜体深化图纸；
6.不含洗手盆、水龙头及下水装置、台面石、钢骨架的供应安装，由精装单位施工；
7.包安装及售后服务；
8.综合考虑成品保护；
9.工程量按设计图示数量计算；
10.综合考虑超高降效、垂直运输等措施费用；
11.满足招标文件(含技术要求)和设计图纸、材料附表需的全部工作内容。</t>
  </si>
  <si>
    <t>洗漱台柜（次主卫）</t>
  </si>
  <si>
    <t>1、规格：洗漱柜（800*600*500mm）、镜柜（800*160*1350mm），具体规格详见柜体深化图纸；
2.柜体材质:洗漱台柜(门板：18A双贴木单板E1级）、箱体：（18mm木纹三聚氰胺板A2级、背板：5A木纹三聚氰胺板A2级);镜柜(门板：玻璃门水银镜 铝本色)；
3.花色：柜体按甲方及设计确认的样板；
4.含洗漱柜、镜柜（铝框+水银镜）等；
5.含门铰、拉手、银镜、地柜吊码、吊柜吊码、变压器、LED嵌入式灯带-硅胶等五金配件；具体详见柜体深化图纸；
6.不含洗手盆、水龙头及下水装置、台面石、钢骨架的供应安装，由精装单位施工；
7.包安装及售后服务；
8.成品保护；
9.工程量按设计图示数量计算；
10.综合考虑超高降效、垂直运输等措施费用；
11.满足招标文件(含技术要求)和设计图纸、材料附表需的全部工作内容。</t>
  </si>
  <si>
    <t>洗漱台柜（公卫）</t>
  </si>
  <si>
    <t>1.规格：洗漱柜（900*600*500mm）、镜柜（1800*160*1350mm），具体规格详见柜体深化图纸；
2.柜体材质:洗漱台柜(门板：18A双贴木单板E1级）、箱体：（18mm木纹三聚氰胺板A2级、背板：5A木纹三聚氰胺板A2级);镜柜(门板：玻璃门水银镜 铝本色)；
3.花色：柜体按甲方及设计确认的样板；
4.含洗漱柜、镜柜（铝框+水银镜）等；
5.含门铰、拉手、银镜、地柜吊码、吊柜吊码、变压器、不锈钢置物格、LED嵌入式灯带-硅胶等五金配件；具体详见柜体深化图纸；
6.不含洗手盆、水龙头及下水装置、台面石、钢骨架的供应安装，由精装单位施工；
7.包安装及售后服务；
8.综合考虑成品保护；
9.工程量按设计图示数量计算；
10.综合考虑超高降效、垂直运输等措施费用；
11.满足招标文件(含技术要求)和设计图纸、材料附表需的全部工作内容。</t>
  </si>
  <si>
    <t>1.规格：1120*350*2700mm，(1740+1720)*600*2700mm具体规格详见柜体深化图纸（含衣帽间侧边柜）；
2.材质：顶底板：25A木纹三聚氰胺板E1级刨花板基材，背板：18A/9A三聚氰胺板E1级刨花板基材；侧板：18A三聚氰胺板E1级刨花板基材，门板:铝框玻璃门厚度35mm-哑黑色铝框+5mm钢化灰玻璃+针式合页；抽屉柜：木质抽屉、玻璃门-巧克力色-灰玻玻璃；
3.花色：柜体、柜门按甲方及设计确认的样板；
4.含挂衣杆、抽屉、裤架、门铰、拉手、滑轨、变压器、嵌入灯条等，具体详见柜体深化图纸；
5.包安装及售后服务；
6.综合考虑成品保护；
7.工程量按设计图示数量计算；
8.综合考虑超高降效、垂直运输等措施费用；
9.满足招标文件(含技术要求)和设计图纸、材料附表需的全部工作内容。</t>
  </si>
  <si>
    <t>工程名称：云港城项目11#地块橱柜、固定柜供货及安装服务【D4、D6栋（01、02房）】</t>
  </si>
  <si>
    <t>数量（单户数量）</t>
  </si>
  <si>
    <t>1.规格：吊柜（1850+1540）*375/345*1050mm，地柜（1850+1500+650）*600*850mm，冰箱柜：1930*600*2700mm，具体规格详见柜体深化图纸；
2.星盆、龙头、排水装置不在本次范围，由精装单位施工；
3.含碗碟拉篮、嵌入灯条、门铰、拉手、吊柜吊码、按弹器、支撑杆、可调地脚、踢脚板、散热网、变压器、进水角阀等五金配件，含去水软管与PVC排水管接驳口的密封；具体详见柜体深化图纸；
4.材质：柜身：16AE1级奶白防潮板，背板：5AE1级奶白防潮板，门板：18A-特色UV漆板，台面：20mm深灰色花纹石英石台面，具体详见柜体深化图纸；
5.花色：柜体、石材台面按甲方及设计确认的样板；
6.包安装及售后服务；
7.综合考虑成品保护；
8.工程量按设计图示数量计算；
9.综合考虑超高降效、垂直运输等措施费用；
10.满足招标文件(含技术要求)和设计图纸、材料附表需的全部工作内容。</t>
  </si>
  <si>
    <t>1.岛台规格:1100*650*950mm；
2.材质:柜体16A+5A E1级奶白防潮板，门板：18A双贴木单板E1级；
3.五金种类、规格:门铰链、踢脚板、五金配件等按设计图纸要求，
4.岩板、钢骨架不在本次范围，由精装单位施工；
5.包安装及售后服务；
6.综合考虑成品保护；
7.工程量按设计图示数量计算；
8.综合考虑超高降效、垂直运输等措施费用；
9.满足招标文件(含技术要求)和设计图纸、材料附表需的全部工作内容。</t>
  </si>
  <si>
    <t>1.规格：洗漱柜（2440*600*330mm）、镜柜（2440*150*1600mm），具体规格详见柜体深化图纸；
2.柜体材质:洗漱台柜(门板：18A古铜皮革门、香槟金T型铝封边；箱体：18mm木纹三聚氰胺板A2级)，层板：影木木单板隔板;镜柜(门板：铝框玻璃门-水银镜、魔镜（不含））；抽屉柜：木质抽屉、皮革抽屉面板、四周古铜色-金属封边；
3.花色：柜体按甲方及设计确认的样板；
4.含洗漱柜、镜柜（铝框+水银镜）等；
5.含门铰、拉手、银镜、地柜吊码、吊柜吊码、变压器、LED嵌入式灯带-硅胶等五金配件；具体详见柜体深化图纸；
6.不含洗手盆、水龙头及下水装置、台面石、钢骨架的供应安装，由精装单位施工；
7.包安装及售后服务；
8.综合考虑成品保护；
9.工程量按设计图示数量计算；
10.综合考虑超高降效、垂直运输等措施费用；
11.满足招标文件(含技术要求)和设计图纸、材料附表需的全部工作内容。</t>
  </si>
  <si>
    <t>1.规格：洗漱柜（800*600*500mm）、镜柜（1600*160*1350mm），具体规格详见柜体深化图纸；
2.柜体材质:洗漱台柜(门板：18A双贴木单板E1级）、箱体：（18mm木纹三聚氰胺板A2级、背板：5mm木纹三聚氰胺板A2级);镜柜(门板：铝框玻璃门-水银镜)；
3.花色：柜体按甲方及设计确认的样板；
4.含洗漱柜、镜柜（铝框+水银镜）等；
5.含门铰、拉手、银镜、地柜吊码、吊柜吊码、变压器、不锈钢置物格、LED嵌入式灯带-硅胶等五金配件；具体详见柜体深化图纸；
6.不含洗手盆、水龙头及下水装置、台面石、钢骨架的供应安装，由精装单位施工；
7.包安装及售后服务；
8.综合考虑成品保护；
9.工程量按设计图示数量计算；
10.综合考虑超高降效、垂直运输等措施费用；
11.满足招标文件(含技术要求)和设计图纸、材料附表需的全部工作内容。</t>
  </si>
  <si>
    <t>1.规格：洗漱柜（950*600*500mm）、镜柜（1850*160*1350mm），具体规格详见柜体深化图纸；
2.柜体材质:洗漱台柜(门板：18A双贴木单板E1级）、箱体：（18mm木纹三聚氰胺板A2级、背板：5mm木纹三聚氰胺板A2级);镜柜(门板：铝框玻璃门-水银镜)；
3.花色：柜体按甲方及设计确认的样板；
4.含洗漱柜、镜柜（铝框+水银镜）等；
5.含门铰、拉手、银镜、地柜吊码、吊柜吊码、变压器、不锈钢置物格、LED嵌入式灯带-硅胶等五金配件；具体详见柜体深化图纸；
6.不含洗手盆、水龙头及下水装置、台面石、钢骨架的供应安装，由精装单位施工；
7.包安装及售后服务；
8.综合考虑成品保护；
9.工程量按设计图示数量计算；
10.综合考虑超高降效、垂直运输等措施费用；
11.满足招标文件(含技术要求)和设计图纸、材料附表需的全部工作内容。</t>
  </si>
  <si>
    <t>1.规格：1120*350*2700mm，(1740+1720)*600*2700mm具体规格详见柜体深化图纸（含衣帽间侧边柜）；
2.材质：顶底板：25A木纹三聚氰胺板E1级刨花板基材，背板：18A/9A三聚氰胺板E1级刨花板基材；侧板：18A三聚氰胺板E1级刨花板基材;门板:铝框玻璃门厚度35mm-哑黑色铝框+5mm钢化灰玻璃+针式合页；抽屉柜：木质抽屉、玻璃门-巧克力色-灰玻玻璃；
3.花色：柜体、柜门按甲方及设计确认的样板；
4.含挂衣杆、抽屉、裤架、门铰、拉手、滑轨、变压器、嵌入灯条等，具体详见柜体深化图纸；
5.包安装及售后服务；
6.综合考虑成品保护；
7.工程量按设计图示数量计算；
8.综合考虑超高降效、垂直运输等措施费用；
9.满足招标文件(含技术要求)和设计图纸、材料附表需的全部工作内容。</t>
  </si>
  <si>
    <t>工程名称：云港城项目11#地块橱柜、固定柜供货及安装服务【200户型（D7栋02房）】</t>
  </si>
  <si>
    <t>不含税综合单价
（元）</t>
  </si>
  <si>
    <t>1.规格：吊柜（1850+1500）*370/345*1050mm，地柜（1850+1500+650）*600*850mm，冰箱柜:1930*600*2700mm，具体规格详见柜体深化图纸；
2.星盆、龙头、排水装置不在本次范围，由精装单位施工；
3.含碗碟拉篮、嵌入灯条、门铰、拉手、吊柜吊码、按弹器、支撑杆、可调地脚、踢脚板、散热网、变压器、进水角阀等五金配件，含去水软管与PVC排水管接驳口的密封；具体详见柜体深化图纸；
4.材质：柜身：16AE1级奶白防潮板，背板：5AE1级奶白防潮板，门板：18A-特色UV漆板，台面：20mm深灰色花纹石英石台面，具体详见柜体深化图纸；
5.花色：柜体、石材台面按甲方及设计确认的样板；
6.包安装及售后服务；
7.综合考虑成品保护；
8.工程量按设计图示数量计算；
9.综合考虑超高降效、垂直运输等措施费用；
10.满足招标文件(含技术要求)和设计图纸、材料附表需的全部工作内容。</t>
  </si>
  <si>
    <t>1.岛台规格:1900*650*950mm；
2.材质:柜体16A+5A E1级奶白防潮板，门板：18A双贴木单板E1级；
3.五金种类、规格:门铰链、踢脚板、五金配件等按设计图纸要求，
4.岩板、钢骨架不在本次范围，由精装单位施工；
5.包安装及售后服务；
6.综合考虑成品保护；
7.工程量按设计图示数量计算；
8.综合考虑超高降效、垂直运输等措施费用；
9.满足招标文件(含技术要求)和设计图纸、材料附表需的全部工作内容。</t>
  </si>
  <si>
    <t>1.规格：洗漱柜（2340*600*330mm）、镜柜（2340*150*1600mm），具体规格详见柜体深化图纸；
2.柜体材质:洗漱台柜(门板：18A古铜皮革门、香槟金T型铝封边；箱体：18mm木纹三聚氰胺板A2级)，层板：影木木单板隔板;镜柜(门板：铝框玻璃门-水银镜、魔镜（不含））；抽屉柜：木质抽屉、皮革抽屉面板、四周古铜色-金属封边；
3.花色：柜体按甲方及设计确认的样板；
4.含洗漱柜、镜柜（铝框+水银镜）等；
5.含门铰、拉手、银镜、地柜吊码、吊柜吊码、变压器、LED嵌入式灯带-硅胶等五金配件；具体详见柜体深化图纸；
6.不含洗手盆、水龙头及下水装置、台面石、钢骨架的供应安装，由精装单位施工；
7.包安装及售后服务；
8.综合考虑成品保护；
9.工程量按设计图示数量计算；
10.综合考虑超高降效、垂直运输等措施费用；
11.满足招标文件(含技术要求)和设计图纸、材料附表需的全部工作内容。</t>
  </si>
  <si>
    <t>1.规格：洗漱柜（800*600*500mm）、镜柜（800*160*1350mm），具体规格详见柜体深化图纸；
2.柜体材质:洗漱台柜(门板：18A双贴木单板E1级）、箱体：（18mm木纹三聚氰胺板A2级、背板：5mm木纹三聚氰胺板A2级);镜柜(门板：铝框玻璃门-水银镜)；
3.花色：柜体按甲方及设计确认的样板；
4.含洗漱柜、镜柜（铝框+水银镜）等；
5.含门铰、拉手、银镜、地柜吊码、吊柜吊码、变压器、LED嵌入式灯带-硅胶等五金配件；具体详见柜体深化图纸；
6.不含洗手盆、水龙头及下水装置、台面石、钢骨架的供应安装，由精装单位施工；
7.包安装及售后服务；
8.综合考虑成品保护；
9.工程量按设计图示数量计算；
10.综合考虑超高降效、垂直运输等措施费用；
11.满足招标文件(含技术要求)和设计图纸、材料附表需的全部工作内容。</t>
  </si>
  <si>
    <t>1.规格：1100*350*2700mm，(1740+1720)*600*2700mm具体规格详见柜体深化图纸（含衣帽间侧边柜）；
2.材质：顶底板：25A木纹三聚氰胺板E1级刨花板基材，背板：18A/9A三聚氰胺板E1级刨花板基材；侧板：18A三聚氰胺板E1级刨花板基材;门板:铝框玻璃门厚度35mm-哑黑色铝框+5mm钢化灰玻璃+针式合页；抽屉柜：木质抽屉、玻璃门-巧克力色-灰玻玻璃；
3.花色：柜体、柜门按甲方及设计确认的样板；
4.含挂衣杆、抽屉、裤架、门铰、拉手、滑轨、变压器、嵌入灯条等，具体详见柜体深化图纸；
5.包安装及售后服务；
6.综合考虑成品保护；
7.工程量按设计图示数量计算；
8.综合考虑超高降效、垂直运输等措施费用；
9.满足招标文件(含技术要求)和设计图纸、材料附表需的全部工作内容。</t>
  </si>
  <si>
    <t>工程名称：云港城项目11#地块橱柜、固定柜供货及安装服务【270户型（D3栋01房）】</t>
  </si>
  <si>
    <t>1.规格：吊柜1860*375/370*1100mm，地柜（3400+1130）*600*850mm，高柜：1130*600*2700mm，冰箱柜：1470*620*2700mm，具体规格详见柜体深化图纸；
2.星盆、龙头、排水装置不在本次范围，由精装单位施工；
3.含碗碟拉篮、嵌入灯条、门铰、拉手、吊柜吊码、按弹器、支撑杆、可调地脚、踢脚板、散热网、变压器、进水角阀等五金配件，含去水软管与PVC排水管接驳口的密封；具体详见柜体深化图纸；
4.材质：柜身：16A+5AE1奶白防潮板，门板：18A-特色UV漆板，台面：20mm深灰色花纹石英石台面，具体详见柜体深化图纸；
5.花色：柜体、石材台面按甲方及设计确认的样板；
6.包安装及售后服务；
7.综合考虑成品保护；
8.工程量按设计图示数量计算；
9.综合考虑超高降效、垂直运输等措施费用；
10.满足招标文件(含技术要求)和设计图纸、材料附表需的全部工作内容。</t>
  </si>
  <si>
    <t>1.岛台规格:1600*650*950mm；
2.材质:柜体 16A+5A E1级奶白防潮板，门板：18A双贴木单板E1级；
3.五金种类、规格:门铰链、踢脚板、五金配件等按设计图纸要求，
4.岩板、钢骨架不在本次范围，由精装单位施工；
5.包安装及售后服务；
6.综合考虑成品保护；
7.工程量按设计图示数量计算；
8.综合考虑超高降效、垂直运输等措施费用；
9.满足招标文件(含技术要求)和设计图纸、材料附表需的全部工作内容。</t>
  </si>
  <si>
    <t>1.规格：洗漱柜（2240*600*330mm）、镜柜（2240*150*1600mm），具体规格详见柜体深化图纸；
2.柜体材质:洗漱台柜(门板：18A古铜皮革门、香槟金T型铝封边；箱体：18mm木纹三聚氰胺板A2级)，层板：影木木单板隔板;镜柜(门板：铝框玻璃门-水银镜、魔镜（不含）)；
3.花色：柜体按甲方及设计确认的样板；抽屉柜：木质抽屉、皮革抽屉面板、四周古铜色-金属封边；
4.含洗漱柜、镜柜（铝框+水银镜）等；
5.含门铰、拉手、银镜、地柜吊码、吊柜吊码、变压器、LED嵌入式灯带-硅胶等五金配件；具体详见柜体深化图纸；
6.不含洗手盆、水龙头及下水装置、台面石、钢骨架的供应安装，由精装单位施工；
7.包安装及售后服务；
8.综合考虑成品保护；
9.工程量按设计图示数量计算；
10.综合考虑超高降效、垂直运输等措施费用；
11.满足招标文件(含技术要求)和设计图纸、材料附表需的全部工作内容。</t>
  </si>
  <si>
    <t>1.规格：洗漱柜（800*600*500mm）、镜柜（1650*160*1350mm），具体规格详见柜体深化图纸；
2.柜体材质:洗漱台柜(门板：18A双贴木单板E1级）、箱体：（18mm木纹三聚氰胺板A2级、背板：5mm木纹三聚氰胺板A2级);镜柜(门板：铝框玻璃门-水银镜)；
3.花色：柜体按甲方及设计确认的样板；
4.含洗漱柜、镜柜（铝框+水银镜）等；
5.含门铰、拉手、银镜、地柜吊码、吊柜吊码、变压器、LED嵌入式灯带-硅胶等五金配件；具体详见柜体深化图纸；
6.不含洗手盆、水龙头及下水装置、台面石、钢骨架的供应安装，由精装单位施工；
7.包安装及售后服务；
8.综合考虑成品保护；
9.工程量按设计图示数量计算；
10.综合考虑超高降效、垂直运输等措施费用；
11.满足招标文件(含技术要求)和设计图纸、材料附表需的全部工作内容。</t>
  </si>
  <si>
    <t>1.规格：洗漱柜（1100*600*500mm）、镜柜（2200*160*1350mm），具体规格详见柜体深化图纸；
2.柜体材质:洗漱台柜(门板：18A双贴木单板E1级）、箱体：（18mm木纹三聚氰胺板A2级、背板：5mm木纹三聚氰胺板A2级);镜柜(门板：铝框玻璃门-水银镜)；
3.花色：柜体按甲方及设计确认的样板；
4.含洗漱柜、镜柜（铝框+水银镜）等；
5.含门铰、拉手、银镜、地柜吊码、吊柜吊码、变压器、不锈钢置物格、LED嵌入式灯带-硅胶等五金配件；具体详见柜体深化图纸；
6.不含洗手盆、水龙头及下水装置、台面石、钢骨架的供应安装，由精装单位施工；
7.包安装及售后服务；
8.综合考虑成品保护；
9.工程量按设计图示数量计算；
10.综合考虑超高降效、垂直运输等措施费用；
11.满足招标文件(含技术要求)和设计图纸、材料附表需的全部工作内容。</t>
  </si>
  <si>
    <t>1.规格：1230*900*2700mm，(1740+1840)*600*2700mm具体规格详见柜体深化图纸（含衣帽间侧边柜）；
2.材质：顶底板：25A木纹三聚氰胺板E1级刨花板基材，背板：18A/9A三聚氰胺板E1级刨花板基材；侧板：18A三聚氰胺板E1级刨花板基材;门板:铝框玻璃门厚度35mm-哑黑色铝框+5mm钢化灰玻璃+针式合页；抽屉柜：木质抽屉、玻璃门-巧克力色-灰玻玻璃；
3.花色：柜体、柜门按甲方及设计确认的样板；
4.含挂衣杆、抽屉、裤架、门铰、拉手、滑轨、变压器、嵌入灯条等，具体详见柜体深化图纸；
5.包安装及售后服务；
6.综合考虑成品保护；
7.工程量按设计图示数量计算；
8.综合考虑超高降效、垂直运输等措施费用；
9.满足招标文件(含技术要求)和设计图纸、材料附表需的全部工作内容。</t>
  </si>
  <si>
    <t>工程名称：云港城项目11#地块橱柜、固定柜供货及安装服务【270户型（D7栋01房）】</t>
  </si>
  <si>
    <t>1.规格：吊柜2650*375*1100mm，地柜（2650+1400）*600*850mm，冰箱柜：1300*600*2700mm，具体规格详见柜体深化图纸；
2.星盆龙头、排水装置不在本次范围，由精装单位施工；
3.含碗碟拉篮、嵌入灯条、门铰、拉手、吊柜吊码、按弹器、支撑杆、可调地脚、踢脚板、散热网、变压器、进水角阀等五金配件，含去水软管与PVC排水管接驳口的密封；具体详见柜体深化图纸；
4.材质：柜身：16A+5A E1奶白防潮板，门板：18A-特色UV漆板，台面：20mm深灰色花纹石英石台面，具体详见柜体深化图纸；
5.花色：柜体、石材台面按甲方及设计确认的样板；
6.包安装及售后服务；
7.综合考虑成品保护；
8.工程量按设计图示数量计算；
9.综合考虑超高降效、垂直运输等措施费用；
10.满足招标文件(含技术要求)和设计图纸、材料附表需的全部工作内容。</t>
  </si>
  <si>
    <t>1.岛台规格:（2450+900）*650*950mm；
2.材质:柜体 16A+5A E1级奶白防潮板，门板：18A双贴木单板E1级；
3.五金种类、规格:门铰链、踢脚板、五金配件等按设计图纸要求，
4.岩板、钢骨架不在本次范围，由精装单位施工；
5.包安装及售后服务；
6.综合考虑成品保护；
7.工程量按设计图示数量计算；
8.综合考虑超高降效、垂直运输等措施费用；
9.满足招标文件(含技术要求)和设计图纸、材料附表需的全部工作内容。</t>
  </si>
  <si>
    <t>1.规格：洗漱柜（2340*600*330mm）、镜柜（2340*150*1600mm），具体规格详见柜体深化图纸；
2.柜体材质:洗漱台柜(门板：18A古铜皮革门、香槟金T型铝封边；箱体：18mm木纹三聚氰胺板A2级)，层板：影木木单板隔板;镜柜(门板：铝框玻璃门-水银镜、魔镜（不含）)；抽屉柜：木质抽屉、皮革抽屉面板、四周古铜色-金属封边；
3.花色：柜体按甲方及设计确认的样板；
4.含洗漱柜、镜柜（铝框+水银镜）等；
5.含门铰、拉手、银镜、地柜吊码、吊柜吊码、变压器、LED嵌入式灯带-硅胶等五金配件；具体详见柜体深化图纸；
6.不含洗手盆、水龙头及下水装置、台面石、钢骨架的供应安装，由精装单位施工；
7.包安装及售后服务；
8.综合考虑成品保护；
9.工程量按设计图示数量计算；
10.综合考虑超高降效、垂直运输等措施费用；
11.满足招标文件(含技术要求)和设计图纸、材料附表需的全部工作内容。</t>
  </si>
  <si>
    <t>1.规格：洗漱柜（840*600*500mm）、镜柜（1690*160*1350mm），具体规格详见柜体深化图纸；
2.柜体材质:洗漱台柜(门板：18A双贴木单板E1级）、箱体：（18mm木纹三聚氰胺板A2级、背板：5mm木纹三聚氰胺板A2级);镜柜(门板：铝框玻璃门-水银镜)；
3.花色：柜体按甲方及设计确认的样板；
4.含洗漱柜、镜柜（铝框+水银镜）等；
5.含门铰、拉手、银镜、地柜吊码、吊柜吊码、变压器、不锈钢置物格、LED嵌入式灯带-硅胶等五金配件；具体详见柜体深化图纸；
6.不含洗手盆、水龙头及下水装置、台面石、钢骨架的供应安装，由精装单位施工；
7.包安装及售后服务；
8.综合考虑成品保护；
9.工程量按设计图示数量计算；
10.综合考虑超高降效、垂直运输等措施费用；
11.满足招标文件(含技术要求)和设计图纸、材料附表需的全部工作内容。</t>
  </si>
  <si>
    <t>1.规格：1040*600*2700mm，(1740+1641)*600*2700mm具体规格详见柜体深化图纸（含衣帽间侧边柜）；
2.材质：顶底板：30A双贴木单板E1级刨花板基材，背板：18A双贴木单板E1级刨花板基材；层板：30A双贴木单板E1级刨花板基材，柜格：18A双贴木单板E1级刨花板基材；抽屉柜：木质抽屉、玻璃门-巧克力色-灰玻玻璃；
3.花色：柜体、柜门按甲方及设计确认的样板；
4.含挂衣杆、抽屉、裤架、门铰、拉手、滑轨、变压器、嵌入灯条等，具体详见柜体深化图纸；
5.包安装及售后服务；
6.综合考虑成品保护；
7.工程量按设计图示数量计算；
8.综合考虑超高降效、垂直运输等措施费用；
9.满足招标文件(含技术要求)和设计图纸、材料附表需的全部工作内容。</t>
  </si>
  <si>
    <t>工程名称：云港城项目11#地块橱柜、固定柜供货及安装服务【D5栋（01、02房）】</t>
  </si>
  <si>
    <t>1.规格：吊柜 2000*370*1135mm，地柜（1230+2000）*600*850mm，高柜：650*650*2700mm，冰箱柜：1220*580*2700mm，具体规格详见柜体深化图纸；
2.星盆、龙头、排水装置不在本次范围，由精装单位施工；
3.含碗碟拉篮、嵌入灯条、107°门铰、拉手、吊柜吊码、按弹器、支撑杆、可调地脚、踢脚板、散热网、变压器、进水角阀等五金配件，含去水软管与PVC排水管接驳口的密封；具体详见柜体深化图纸；
4.材质：柜身：16A奶白防潮板E1级，背板：5A奶白防潮板E1级，门板：18A-单面亮光米白烤漆，台面：20mm黑色花纹石英石台面，具体详见柜体深化图纸；
5.花色：柜体、石材台面按甲方及设计确认的样板；
6.包安装及售后服务；
7.综合考虑成品保护；
8.工程量按设计图示数量计算；
9.综合考虑超高降效、垂直运输等措施费用；
10.满足招标文件(含技术要求)和设计图纸、材料附表需的全部工作内容。</t>
  </si>
  <si>
    <t>1.岛台规格:1700*800*950mm；
2.材质:柜体16A+5A E1级奶白防潮板，门板：22A灰色花纹岩板；
3.五金种类、规格:门铰链、嵌入式条形灯、踢脚板、方杆抽等五金配件，具体按设计图纸要求，
4.岩板、钢骨架不在本次范围，由精装单位施工；
5.包安装及售后服务；
6.综合考虑成品保护；
7.工程量按设计图示数量计算；
8.综合考虑超高降效、垂直运输等措施费用；
9.满足招标文件(含技术要求)和设计图纸、材料附表需的全部工作内容。</t>
  </si>
  <si>
    <t>1.规格：洗漱柜（2620*600*500mm）、镜柜（2620*150*1410mm），具体规格详见柜体深化图纸；
2.柜体材质:洗漱台柜(门板：18A双贴木单板-E1级；箱体：18mm木纹三聚氰胺板A2级);镜柜(门板：铝框玻璃门-水银镜、魔镜（不含）)；
3.花色：柜体按甲方及设计确认的样板；
4.含洗漱柜、镜柜（铝框+水银镜）等；
5.含门铰、拉手、银镜、地柜吊码、吊柜吊码、变压器、LED嵌入式灯带-硅胶等五金配件；具体详见柜体深化图纸；
6.不含洗手盆、水龙头及下水装置、台面石、钢骨架的供应安装，由精装单位施工；
7.包安装及售后服务；
8.综合考虑成品保护；
9.工程量按设计图示数量计算；
10.综合考虑超高降效、垂直运输等措施费用；
11.满足招标文件(含技术要求)和设计图纸、材料附表需的全部工作内容。</t>
  </si>
  <si>
    <t>洗漱台柜（套卫）</t>
  </si>
  <si>
    <t>1.规格：洗漱柜（760*320*825mm）、镜柜（760*150*1350mm），具体规格详见柜体深化图纸；
2.柜体材质:洗漱台柜(门板：18A双贴木单板E1级）、箱体：18mm、5mm双贴木单板E1级);镜柜(门板：玻璃门水银镜 铝本色)；
3.花色：柜体按甲方及设计确认的样板；
4.含洗漱柜、镜柜（铝框+水银镜）等；
5.含门铰、拉手、银镜、地柜吊码、吊柜吊码、变压器、LED嵌入式灯带-硅胶等五金配件；具体详见柜体深化图纸；
6.不含洗手盆、水龙头及下水装置、台面石、钢骨架的供应安装，由精装单位施工；
7.包安装及售后服务；
8.综合考虑成品保护；
9.工程量按设计图示数量计算；
10.综合考虑超高降效、垂直运输等措施费用；
11.满足招标文件(含技术要求)和设计图纸、材料附表需的全部工作内容。</t>
  </si>
  <si>
    <t>1.规格：洗漱柜（1100*600*500mm）、镜柜（2200*150*1350mm），具体规格详见柜体深化图纸；
2.柜体材质:洗漱台柜(门板：18A双贴木单板E1级）、箱体：（18m木纹三聚氰胺板A2级、背板：5mm木纹三聚氰胺板A2级);镜柜(门板：铝框玻璃门-水银镜)；
3.花色：柜体按甲方及设计确认的样板；
4.含洗漱柜、镜柜（铝框+水银镜）等；
5.含门铰、拉手、银镜、地柜吊码、吊柜吊码、变压器、不锈钢置物格、LED嵌入式灯带-硅胶等五金配件；具体详见柜体深化图纸；
6.不含洗手盆、水龙头及下水装置、台面石、钢骨架的供应安装，由精装单位施工；
7.包安装及售后服务；
8.综合考虑成品保护；
9.工程量按设计图示数量计算；
10.综合考虑超高降效、垂直运输等措施费用；
11.满足招标文件(含技术要求)和设计图纸、材料附表需的全部工作内容。</t>
  </si>
  <si>
    <t>1.规格：3020*600*2700mm，(1933+2755)*600*2700mm具体规格详见柜体深化图纸（含衣帽间侧边柜）；
2.材质：顶底板：25A木纹三聚氰胺板E1级刨花板基材，背板：18A/9A三聚氰胺板E1级刨花板基材；侧板：18A三聚氰胺板E1级刨花板基材;门板:铝框玻璃门厚度35mm-哑黑色铝框+5mm钢化灰玻璃+针式合页；抽屉柜：木质抽屉、玻璃门-巧克力色-灰玻玻璃；
3.花色：柜体、柜门按甲方及设计确认的样板；
4.含挂衣杆、抽屉、裤架、门铰、拉手、滑轨、变压器、嵌入灯条等，具体详见柜体深化图纸；
5.包安装及售后服务；
6.综合考虑成品保护；
7.工程量按设计图示数量计算；
8.综合考虑超高降效、垂直运输等措施费用；
9.满足招标文件(含技术要求)和设计图纸、材料附表需的全部工作内容。</t>
  </si>
  <si>
    <t>玄关柜</t>
  </si>
  <si>
    <t>1.玄关柜规格:1850*390*2700mm具体规格详见柜体深化图纸
2.材质：顶板：30A双贴木单板-E1级密度板基材；背板：20A皮革背板 侧板：25A双贴木单板-E1级密度板基材 层板：古铜不锈钢置物架 φ5mm不锈钢栏杆、φ5mm不锈钢酒杯架、φ15mm不锈钢吊杆 屉面：22A皮革门-同不锈钢色铝封边，台面：20mm大理石；
3.五金种类、规格:成品拉手、导轨、变压器、嵌入灯条、五金配件等按设计图纸要求；
4.包安装及售后服务；
5.综合考虑成品保护；
5.工程量按设计图示数量计算；
6.综合考虑超高降效、垂直运输等措施费用；
7.满足招标文件(含技术要求)和设计图纸、材料附表需的全部工作内容。</t>
  </si>
  <si>
    <t>电视柜</t>
  </si>
  <si>
    <t>1.电视柜规格:5440*350*200mm具体规格详见柜体深化图纸
2.材质：顶板：20A双面深色烤漆；侧板：16A深色三聚氰胺板 垫板：20A双面深色烤漆 抽屉：16A木质抽屉 屉面：20A双面深色烤漆（铣斜边）；
3.五金种类、规格:成品拉手、导轨、嵌入灯条、五金配件等按设计图纸要求；
4.包安装及售后服务；
5.综合考虑成品保护；
6.工程量按设计图示数量计算；
7.综合考虑超高降效、垂直运输等措施费用；
8.满足招标文件(含技术要求)和设计图纸、材料附表需的全部工作内容。</t>
  </si>
  <si>
    <t>工程名称：云港城项目11#地块橱柜、固定柜供货及安装服务【地下室柜体】</t>
  </si>
  <si>
    <t>数量</t>
  </si>
  <si>
    <t>负一层D7栋50户</t>
  </si>
  <si>
    <t>储物柜</t>
  </si>
  <si>
    <t>1.规格：450*600*2100mm；
2.柜体材料：刨花板柜体、18厚背板；
3.门板：PVC吸塑门板；
4.五金及其他类：金属挂钩、黑塑柜脚、铝合金脚线、LED灯、指纹密码锁等五金配件；
5.一户一组指纹锁；
6.包安装及售后服务；
7.综合考虑成品保护；
8.工程量按设计图示数量计算；
9.综合考虑垂直运输等措施费用；
10.满足招标文件(含技术要求)和设计图纸、材料附表需的全部工作内容。</t>
  </si>
  <si>
    <t>个</t>
  </si>
  <si>
    <t>负一层D8栋116户</t>
  </si>
  <si>
    <t>1.规格：450*600*1010mm；
2.柜体材料：刨花板柜体、18厚背板；
3.门板：PVC吸塑门板；
4.五金及其他类：金属挂钩、黑塑柜脚、铝合金脚线、LED灯、指纹密码锁等五金配件；
5.一户一组指纹锁；
6.包安装及售后服务；
7.综合考虑成品保护；
8.工程量按设计图示数量计算；
9.综合考虑垂直运输等措施费用；
10.满足招标文件(含技术要求)和设计图纸、材料附表需的全部工作内容。</t>
  </si>
  <si>
    <t>1.规格：450*600*（1010+80）mm；
2.柜体材料：刨花板柜体、18厚背板；
3.门板：PVC吸塑门板；
4.五金及其他类：金属挂钩、黑塑柜脚、铝合金脚线、LED灯、指纹密码锁等五金配件；
5.一户一组指纹锁；
6.包安装及售后服务；
7.综合考虑成品保护；
8.工程量按设计图示数量计算；
9.综合考虑垂直运输等措施费用；
10.满足招标文件(含技术要求)和设计图纸、材料附表需的全部工作内容。</t>
  </si>
  <si>
    <t>负一层D9栋96户</t>
  </si>
  <si>
    <t>负二层D1栋112户</t>
  </si>
  <si>
    <t>负二层D2栋134户</t>
  </si>
  <si>
    <t>负二层D3栋52户</t>
  </si>
  <si>
    <t>负二层D4栋64户</t>
  </si>
  <si>
    <t>负二层D5栋65户</t>
  </si>
  <si>
    <t>综合单价报价表</t>
  </si>
  <si>
    <t>柜体类型：</t>
  </si>
  <si>
    <t>户型：</t>
  </si>
  <si>
    <t>名称</t>
  </si>
  <si>
    <t>材质/型号</t>
  </si>
  <si>
    <t>规格(mm)</t>
  </si>
  <si>
    <t xml:space="preserve"> 件数</t>
  </si>
  <si>
    <t>单价</t>
  </si>
  <si>
    <t>合价</t>
  </si>
  <si>
    <t>一</t>
  </si>
  <si>
    <t>材料制作费</t>
  </si>
  <si>
    <t>二</t>
  </si>
  <si>
    <t>安装费</t>
  </si>
  <si>
    <t>三</t>
  </si>
  <si>
    <t>运输费</t>
  </si>
  <si>
    <t>四</t>
  </si>
  <si>
    <t>合计</t>
  </si>
  <si>
    <t>注：此表格可根据需要进行拓展。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</si>
</sst>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"/>
    <numFmt numFmtId="177" formatCode="#,##0.00_ "/>
    <numFmt numFmtId="178" formatCode="0.00_);[Red]\(0.00\)"/>
    <numFmt numFmtId="179" formatCode="0.00_ "/>
    <numFmt numFmtId="180" formatCode="&quot;￥&quot;#,##0.00_);[Red]\(&quot;￥&quot;#,##0.00\)"/>
  </numFmts>
  <fonts count="17">
    <font>
      <sz val="12"/>
      <name val="宋体"/>
      <charset val="1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8"/>
      <name val="黑体"/>
      <family val="3"/>
      <charset val="134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.9499999999999993"/>
      <name val="Times New Roman"/>
      <family val="1"/>
    </font>
    <font>
      <b/>
      <sz val="11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/>
  </cellStyleXfs>
  <cellXfs count="1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left" vertical="center"/>
    </xf>
    <xf numFmtId="0" fontId="4" fillId="0" borderId="4" xfId="3" applyFont="1" applyFill="1" applyBorder="1" applyAlignment="1">
      <alignment horizontal="center" vertical="center" shrinkToFi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left" vertical="center"/>
    </xf>
    <xf numFmtId="0" fontId="2" fillId="0" borderId="4" xfId="3" applyFont="1" applyFill="1" applyBorder="1" applyAlignment="1">
      <alignment horizontal="center" vertical="center" shrinkToFit="1"/>
    </xf>
    <xf numFmtId="0" fontId="2" fillId="0" borderId="4" xfId="3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left" vertical="center"/>
    </xf>
    <xf numFmtId="0" fontId="4" fillId="0" borderId="6" xfId="3" applyFont="1" applyFill="1" applyBorder="1" applyAlignment="1">
      <alignment horizontal="center" vertical="center" shrinkToFi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/>
    </xf>
    <xf numFmtId="178" fontId="5" fillId="0" borderId="0" xfId="2" applyNumberFormat="1" applyFont="1" applyFill="1" applyBorder="1" applyAlignment="1">
      <alignment horizontal="left" vertical="center"/>
    </xf>
    <xf numFmtId="178" fontId="4" fillId="0" borderId="0" xfId="2" applyNumberFormat="1" applyFont="1" applyFill="1" applyBorder="1" applyAlignment="1">
      <alignment horizontal="right" vertical="center"/>
    </xf>
    <xf numFmtId="179" fontId="4" fillId="0" borderId="0" xfId="2" applyNumberFormat="1" applyFont="1" applyFill="1" applyBorder="1" applyAlignment="1">
      <alignment vertical="center"/>
    </xf>
    <xf numFmtId="178" fontId="4" fillId="0" borderId="2" xfId="2" applyNumberFormat="1" applyFont="1" applyFill="1" applyBorder="1" applyAlignment="1">
      <alignment horizontal="center" vertical="center" wrapText="1"/>
    </xf>
    <xf numFmtId="179" fontId="4" fillId="0" borderId="2" xfId="2" applyNumberFormat="1" applyFont="1" applyFill="1" applyBorder="1" applyAlignment="1">
      <alignment horizontal="center" vertical="center" wrapText="1"/>
    </xf>
    <xf numFmtId="178" fontId="4" fillId="0" borderId="7" xfId="2" applyNumberFormat="1" applyFont="1" applyFill="1" applyBorder="1" applyAlignment="1">
      <alignment horizontal="center" vertical="center" wrapText="1"/>
    </xf>
    <xf numFmtId="179" fontId="4" fillId="0" borderId="4" xfId="3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178" fontId="4" fillId="0" borderId="8" xfId="3" applyNumberFormat="1" applyFont="1" applyFill="1" applyBorder="1" applyAlignment="1">
      <alignment horizontal="center" vertical="center"/>
    </xf>
    <xf numFmtId="179" fontId="2" fillId="0" borderId="4" xfId="3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178" fontId="2" fillId="0" borderId="8" xfId="3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9" fontId="4" fillId="0" borderId="6" xfId="3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/>
    </xf>
    <xf numFmtId="178" fontId="4" fillId="0" borderId="9" xfId="3" applyNumberFormat="1" applyFont="1" applyFill="1" applyBorder="1" applyAlignment="1">
      <alignment horizontal="center" vertical="center"/>
    </xf>
    <xf numFmtId="179" fontId="4" fillId="0" borderId="0" xfId="2" applyNumberFormat="1" applyFont="1" applyFill="1" applyBorder="1" applyAlignment="1">
      <alignment horizontal="right" vertical="center"/>
    </xf>
    <xf numFmtId="180" fontId="4" fillId="0" borderId="0" xfId="3" applyNumberFormat="1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0" fillId="0" borderId="0" xfId="0" applyFont="1" applyProtection="1">
      <alignment vertical="center"/>
    </xf>
    <xf numFmtId="177" fontId="0" fillId="0" borderId="0" xfId="0" applyNumberFormat="1" applyFont="1" applyProtection="1">
      <alignment vertical="center"/>
    </xf>
    <xf numFmtId="177" fontId="0" fillId="0" borderId="0" xfId="0" applyNumberFormat="1" applyFo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center" vertical="center"/>
    </xf>
    <xf numFmtId="177" fontId="0" fillId="0" borderId="0" xfId="0" applyNumberFormat="1" applyFont="1" applyBorder="1" applyAlignment="1" applyProtection="1">
      <alignment horizontal="center" vertical="center"/>
    </xf>
    <xf numFmtId="177" fontId="0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</xf>
    <xf numFmtId="177" fontId="11" fillId="0" borderId="4" xfId="0" applyNumberFormat="1" applyFont="1" applyBorder="1" applyAlignment="1" applyProtection="1">
      <alignment horizontal="center" vertical="center" wrapText="1"/>
    </xf>
    <xf numFmtId="177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vertical="center"/>
    </xf>
    <xf numFmtId="177" fontId="0" fillId="2" borderId="4" xfId="0" applyNumberFormat="1" applyFont="1" applyFill="1" applyBorder="1" applyAlignment="1" applyProtection="1">
      <alignment vertical="center"/>
    </xf>
    <xf numFmtId="177" fontId="0" fillId="2" borderId="4" xfId="0" applyNumberFormat="1" applyFont="1" applyFill="1" applyBorder="1" applyAlignment="1" applyProtection="1">
      <alignment vertical="center"/>
      <protection locked="0"/>
    </xf>
    <xf numFmtId="0" fontId="0" fillId="2" borderId="4" xfId="0" applyFont="1" applyFill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</xf>
    <xf numFmtId="0" fontId="0" fillId="0" borderId="4" xfId="0" applyFont="1" applyBorder="1" applyProtection="1">
      <alignment vertical="center"/>
    </xf>
    <xf numFmtId="0" fontId="0" fillId="0" borderId="4" xfId="0" applyFont="1" applyBorder="1" applyAlignment="1" applyProtection="1">
      <alignment vertical="center" wrapText="1"/>
    </xf>
    <xf numFmtId="177" fontId="0" fillId="0" borderId="4" xfId="0" applyNumberFormat="1" applyFont="1" applyBorder="1" applyAlignment="1" applyProtection="1">
      <alignment horizontal="center" vertical="center"/>
    </xf>
    <xf numFmtId="179" fontId="1" fillId="0" borderId="4" xfId="0" applyNumberFormat="1" applyFont="1" applyFill="1" applyBorder="1" applyAlignment="1" applyProtection="1">
      <alignment horizontal="center" vertical="center"/>
      <protection locked="0"/>
    </xf>
    <xf numFmtId="177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4" xfId="0" applyFont="1" applyBorder="1" applyProtection="1">
      <alignment vertical="center"/>
      <protection locked="0"/>
    </xf>
    <xf numFmtId="0" fontId="9" fillId="0" borderId="4" xfId="0" applyFont="1" applyBorder="1" applyAlignment="1" applyProtection="1">
      <alignment horizontal="center" vertical="center"/>
    </xf>
    <xf numFmtId="177" fontId="9" fillId="0" borderId="4" xfId="0" applyNumberFormat="1" applyFont="1" applyBorder="1" applyAlignment="1" applyProtection="1">
      <alignment horizontal="center" vertical="center"/>
    </xf>
    <xf numFmtId="177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177" fontId="0" fillId="0" borderId="4" xfId="0" applyNumberFormat="1" applyFont="1" applyBorder="1" applyProtection="1">
      <alignment vertical="center"/>
    </xf>
    <xf numFmtId="177" fontId="0" fillId="0" borderId="4" xfId="0" applyNumberFormat="1" applyFont="1" applyBorder="1" applyAlignment="1" applyProtection="1">
      <alignment vertical="center" wrapText="1"/>
      <protection locked="0"/>
    </xf>
    <xf numFmtId="0" fontId="0" fillId="0" borderId="0" xfId="0" applyFont="1" applyBorder="1" applyProtection="1">
      <alignment vertical="center"/>
      <protection locked="0"/>
    </xf>
    <xf numFmtId="177" fontId="0" fillId="0" borderId="0" xfId="0" applyNumberFormat="1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left" vertical="center" wrapText="1"/>
    </xf>
    <xf numFmtId="177" fontId="12" fillId="0" borderId="4" xfId="0" applyNumberFormat="1" applyFont="1" applyBorder="1" applyAlignment="1" applyProtection="1">
      <alignment horizontal="center" vertical="center"/>
    </xf>
    <xf numFmtId="177" fontId="13" fillId="0" borderId="4" xfId="0" applyNumberFormat="1" applyFont="1" applyFill="1" applyBorder="1" applyAlignment="1" applyProtection="1">
      <alignment horizontal="center" vertical="center"/>
      <protection locked="0"/>
    </xf>
    <xf numFmtId="177" fontId="12" fillId="0" borderId="4" xfId="0" applyNumberFormat="1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left" vertical="center"/>
    </xf>
    <xf numFmtId="177" fontId="12" fillId="0" borderId="10" xfId="0" applyNumberFormat="1" applyFont="1" applyBorder="1" applyAlignment="1" applyProtection="1">
      <alignment horizontal="center" vertical="center"/>
    </xf>
    <xf numFmtId="177" fontId="13" fillId="0" borderId="10" xfId="0" applyNumberFormat="1" applyFont="1" applyFill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left" vertical="center"/>
    </xf>
    <xf numFmtId="177" fontId="11" fillId="0" borderId="4" xfId="0" applyNumberFormat="1" applyFont="1" applyBorder="1" applyProtection="1">
      <alignment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177" fontId="1" fillId="0" borderId="4" xfId="0" applyNumberFormat="1" applyFont="1" applyFill="1" applyBorder="1" applyAlignment="1" applyProtection="1">
      <alignment vertical="center"/>
      <protection locked="0"/>
    </xf>
    <xf numFmtId="177" fontId="0" fillId="0" borderId="4" xfId="0" applyNumberFormat="1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4" xfId="0" applyFont="1" applyBorder="1" applyProtection="1">
      <alignment vertical="center"/>
    </xf>
    <xf numFmtId="177" fontId="11" fillId="0" borderId="4" xfId="0" applyNumberFormat="1" applyFont="1" applyBorder="1" applyProtection="1">
      <alignment vertical="center"/>
    </xf>
    <xf numFmtId="177" fontId="11" fillId="0" borderId="4" xfId="0" applyNumberFormat="1" applyFont="1" applyBorder="1" applyAlignment="1" applyProtection="1">
      <alignment vertical="center" wrapText="1"/>
      <protection locked="0"/>
    </xf>
    <xf numFmtId="0" fontId="11" fillId="0" borderId="4" xfId="0" applyFont="1" applyBorder="1" applyProtection="1">
      <alignment vertical="center"/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2" fillId="0" borderId="4" xfId="0" applyFont="1" applyFill="1" applyBorder="1" applyAlignment="1" applyProtection="1">
      <alignment horizontal="left" vertical="center" wrapText="1"/>
    </xf>
    <xf numFmtId="177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12" fillId="0" borderId="4" xfId="0" applyNumberFormat="1" applyFont="1" applyBorder="1" applyAlignment="1" applyProtection="1">
      <alignment horizontal="center" vertical="center" wrapText="1"/>
      <protection locked="0"/>
    </xf>
    <xf numFmtId="177" fontId="9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177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</xf>
    <xf numFmtId="177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left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 wrapText="1"/>
    </xf>
    <xf numFmtId="177" fontId="11" fillId="0" borderId="12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center" vertical="center" wrapText="1"/>
    </xf>
    <xf numFmtId="177" fontId="0" fillId="0" borderId="4" xfId="0" applyNumberForma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9" fillId="0" borderId="4" xfId="0" applyFont="1" applyBorder="1" applyProtection="1">
      <alignment vertical="center"/>
    </xf>
    <xf numFmtId="0" fontId="9" fillId="0" borderId="4" xfId="0" applyFont="1" applyFill="1" applyBorder="1" applyProtection="1">
      <alignment vertical="center"/>
    </xf>
    <xf numFmtId="0" fontId="11" fillId="0" borderId="4" xfId="0" applyFont="1" applyBorder="1" applyAlignment="1" applyProtection="1">
      <alignment vertical="center"/>
    </xf>
    <xf numFmtId="177" fontId="0" fillId="0" borderId="0" xfId="0" applyNumberFormat="1">
      <alignment vertical="center"/>
    </xf>
    <xf numFmtId="0" fontId="10" fillId="0" borderId="0" xfId="0" applyFont="1" applyAlignment="1" applyProtection="1">
      <alignment horizontal="center" vertical="center"/>
    </xf>
    <xf numFmtId="177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177" fontId="10" fillId="0" borderId="0" xfId="0" applyNumberFormat="1" applyFont="1" applyBorder="1" applyAlignment="1" applyProtection="1">
      <alignment horizontal="center" vertical="center"/>
    </xf>
    <xf numFmtId="177" fontId="10" fillId="0" borderId="0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177" fontId="10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>
      <alignment horizontal="center" vertical="center"/>
    </xf>
    <xf numFmtId="179" fontId="3" fillId="0" borderId="0" xfId="1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</cellXfs>
  <cellStyles count="4">
    <cellStyle name="常规" xfId="0" builtinId="0"/>
    <cellStyle name="常规 2 2 2" xfId="1"/>
    <cellStyle name="常规_Sheet1" xfId="2"/>
    <cellStyle name="常规_Sheet1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>
      <selection activeCell="J8" sqref="J8"/>
    </sheetView>
  </sheetViews>
  <sheetFormatPr defaultColWidth="8" defaultRowHeight="14.25"/>
  <cols>
    <col min="1" max="1" width="6.375" style="108" customWidth="1"/>
    <col min="2" max="2" width="28.375" style="108" customWidth="1"/>
    <col min="3" max="3" width="9.5" style="108" customWidth="1"/>
    <col min="4" max="5" width="19.5" style="109" customWidth="1"/>
    <col min="6" max="6" width="9.875" style="110" customWidth="1"/>
    <col min="7" max="16384" width="8" style="110"/>
  </cols>
  <sheetData>
    <row r="1" spans="1:6" ht="36" customHeight="1">
      <c r="A1" s="127" t="s">
        <v>0</v>
      </c>
      <c r="B1" s="127"/>
      <c r="C1" s="127"/>
      <c r="D1" s="128"/>
      <c r="E1" s="128"/>
      <c r="F1" s="129"/>
    </row>
    <row r="2" spans="1:6" ht="20.100000000000001" customHeight="1">
      <c r="A2" s="114" t="s">
        <v>1</v>
      </c>
      <c r="B2" s="111"/>
      <c r="C2" s="111"/>
      <c r="D2" s="112"/>
      <c r="E2" s="112"/>
      <c r="F2" s="113"/>
    </row>
    <row r="3" spans="1:6" s="107" customFormat="1" ht="36" customHeight="1">
      <c r="A3" s="115" t="s">
        <v>2</v>
      </c>
      <c r="B3" s="115" t="s">
        <v>3</v>
      </c>
      <c r="C3" s="116" t="s">
        <v>4</v>
      </c>
      <c r="D3" s="117" t="s">
        <v>5</v>
      </c>
      <c r="E3" s="117" t="s">
        <v>6</v>
      </c>
      <c r="F3" s="58" t="s">
        <v>7</v>
      </c>
    </row>
    <row r="4" spans="1:6" ht="36" customHeight="1">
      <c r="A4" s="118">
        <v>1</v>
      </c>
      <c r="B4" s="119" t="s">
        <v>8</v>
      </c>
      <c r="C4" s="120">
        <f>(210-2)*2</f>
        <v>416</v>
      </c>
      <c r="D4" s="121"/>
      <c r="E4" s="121"/>
      <c r="F4" s="122"/>
    </row>
    <row r="5" spans="1:6" ht="36" customHeight="1">
      <c r="A5" s="118">
        <v>2</v>
      </c>
      <c r="B5" s="123" t="s">
        <v>9</v>
      </c>
      <c r="C5" s="120">
        <v>26</v>
      </c>
      <c r="D5" s="121"/>
      <c r="E5" s="121"/>
      <c r="F5" s="122"/>
    </row>
    <row r="6" spans="1:6" ht="36" customHeight="1">
      <c r="A6" s="118">
        <v>3</v>
      </c>
      <c r="B6" s="124" t="s">
        <v>10</v>
      </c>
      <c r="C6" s="120">
        <f>64-1+64</f>
        <v>127</v>
      </c>
      <c r="D6" s="121"/>
      <c r="E6" s="121"/>
      <c r="F6" s="122"/>
    </row>
    <row r="7" spans="1:6" ht="36" customHeight="1">
      <c r="A7" s="118">
        <v>4</v>
      </c>
      <c r="B7" s="123" t="s">
        <v>11</v>
      </c>
      <c r="C7" s="120">
        <v>25</v>
      </c>
      <c r="D7" s="121"/>
      <c r="E7" s="121"/>
      <c r="F7" s="122"/>
    </row>
    <row r="8" spans="1:6" ht="36" customHeight="1">
      <c r="A8" s="118">
        <v>5</v>
      </c>
      <c r="B8" s="123" t="s">
        <v>12</v>
      </c>
      <c r="C8" s="120">
        <v>26</v>
      </c>
      <c r="D8" s="121"/>
      <c r="E8" s="121"/>
      <c r="F8" s="122"/>
    </row>
    <row r="9" spans="1:6" ht="36" customHeight="1">
      <c r="A9" s="118">
        <v>6</v>
      </c>
      <c r="B9" s="123" t="s">
        <v>13</v>
      </c>
      <c r="C9" s="120">
        <v>25</v>
      </c>
      <c r="D9" s="121"/>
      <c r="E9" s="121"/>
      <c r="F9" s="122"/>
    </row>
    <row r="10" spans="1:6" ht="36" customHeight="1">
      <c r="A10" s="118">
        <v>7</v>
      </c>
      <c r="B10" s="123" t="s">
        <v>14</v>
      </c>
      <c r="C10" s="120">
        <f>32+32-1</f>
        <v>63</v>
      </c>
      <c r="D10" s="121"/>
      <c r="E10" s="121"/>
      <c r="F10" s="122"/>
    </row>
    <row r="11" spans="1:6" ht="36" customHeight="1">
      <c r="A11" s="118">
        <v>8</v>
      </c>
      <c r="B11" s="123" t="s">
        <v>15</v>
      </c>
      <c r="C11" s="120">
        <v>1</v>
      </c>
      <c r="D11" s="121"/>
      <c r="E11" s="121"/>
      <c r="F11" s="122"/>
    </row>
    <row r="12" spans="1:6" s="97" customFormat="1" ht="36" customHeight="1">
      <c r="A12" s="125"/>
      <c r="B12" s="55" t="s">
        <v>16</v>
      </c>
      <c r="C12" s="98"/>
      <c r="D12" s="92"/>
      <c r="E12" s="92"/>
      <c r="F12" s="101"/>
    </row>
    <row r="14" spans="1:6">
      <c r="E14" s="126"/>
    </row>
  </sheetData>
  <sheetProtection password="CF4E" sheet="1" objects="1"/>
  <mergeCells count="1">
    <mergeCell ref="A1:F1"/>
  </mergeCells>
  <phoneticPr fontId="16" type="noConversion"/>
  <printOptions horizontalCentered="1"/>
  <pageMargins left="0.62986111111111098" right="0.35416666666666702" top="1" bottom="1" header="0.5" footer="0.5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view="pageBreakPreview" topLeftCell="A19" zoomScaleNormal="100" zoomScaleSheetLayoutView="100" workbookViewId="0">
      <selection activeCell="N40" sqref="N40"/>
    </sheetView>
  </sheetViews>
  <sheetFormatPr defaultColWidth="8.125" defaultRowHeight="14.25"/>
  <cols>
    <col min="1" max="1" width="5.625" style="1" customWidth="1"/>
    <col min="2" max="2" width="13" style="1" customWidth="1"/>
    <col min="3" max="3" width="11.875" style="1" customWidth="1"/>
    <col min="4" max="6" width="5.375" style="1" customWidth="1"/>
    <col min="7" max="7" width="6" style="1" customWidth="1"/>
    <col min="8" max="8" width="5.5" style="1" customWidth="1"/>
    <col min="9" max="10" width="6.125" style="1" customWidth="1"/>
    <col min="11" max="11" width="11.375" style="1" customWidth="1"/>
    <col min="12" max="12" width="11.375" style="4"/>
    <col min="13" max="13" width="11.375" style="5"/>
    <col min="14" max="14" width="10.375" style="6"/>
    <col min="15" max="16384" width="8.125" style="1"/>
  </cols>
  <sheetData>
    <row r="1" spans="1:14" ht="26.1" customHeight="1">
      <c r="A1" s="135" t="s">
        <v>104</v>
      </c>
      <c r="B1" s="135"/>
      <c r="C1" s="135"/>
      <c r="D1" s="135"/>
      <c r="E1" s="135"/>
      <c r="F1" s="135"/>
      <c r="G1" s="135"/>
      <c r="H1" s="135"/>
      <c r="I1" s="135"/>
      <c r="J1" s="136"/>
      <c r="K1" s="135"/>
    </row>
    <row r="2" spans="1:14" s="2" customFormat="1" ht="24" customHeight="1">
      <c r="A2" s="7" t="s">
        <v>105</v>
      </c>
      <c r="B2" s="7"/>
      <c r="C2" s="7"/>
      <c r="D2" s="7"/>
      <c r="E2" s="8"/>
      <c r="F2" s="8"/>
      <c r="G2" s="8"/>
      <c r="H2" s="8" t="s">
        <v>106</v>
      </c>
      <c r="I2" s="8"/>
      <c r="J2" s="28"/>
      <c r="K2" s="8"/>
      <c r="L2" s="4"/>
      <c r="M2" s="5"/>
      <c r="N2" s="5"/>
    </row>
    <row r="3" spans="1:14" ht="17.25" customHeight="1">
      <c r="A3" s="9" t="s">
        <v>2</v>
      </c>
      <c r="B3" s="10" t="s">
        <v>107</v>
      </c>
      <c r="C3" s="10" t="s">
        <v>108</v>
      </c>
      <c r="D3" s="137" t="s">
        <v>109</v>
      </c>
      <c r="E3" s="137"/>
      <c r="F3" s="137"/>
      <c r="G3" s="10" t="s">
        <v>110</v>
      </c>
      <c r="H3" s="10" t="s">
        <v>20</v>
      </c>
      <c r="I3" s="29" t="s">
        <v>90</v>
      </c>
      <c r="J3" s="30" t="s">
        <v>111</v>
      </c>
      <c r="K3" s="31" t="s">
        <v>112</v>
      </c>
    </row>
    <row r="4" spans="1:14" ht="17.25" customHeight="1">
      <c r="A4" s="11" t="s">
        <v>113</v>
      </c>
      <c r="B4" s="12" t="s">
        <v>114</v>
      </c>
      <c r="C4" s="12"/>
      <c r="D4" s="13"/>
      <c r="E4" s="13"/>
      <c r="F4" s="14"/>
      <c r="G4" s="14"/>
      <c r="H4" s="15"/>
      <c r="I4" s="32"/>
      <c r="J4" s="33"/>
      <c r="K4" s="34"/>
    </row>
    <row r="5" spans="1:14" ht="17.25" customHeight="1">
      <c r="A5" s="16"/>
      <c r="B5" s="17"/>
      <c r="C5" s="17"/>
      <c r="D5" s="18"/>
      <c r="E5" s="18"/>
      <c r="F5" s="19"/>
      <c r="G5" s="19"/>
      <c r="H5" s="20"/>
      <c r="I5" s="35"/>
      <c r="J5" s="36"/>
      <c r="K5" s="37"/>
    </row>
    <row r="6" spans="1:14" ht="17.25" customHeight="1">
      <c r="A6" s="16"/>
      <c r="B6" s="17"/>
      <c r="C6" s="17"/>
      <c r="D6" s="18"/>
      <c r="E6" s="18"/>
      <c r="F6" s="19"/>
      <c r="G6" s="19"/>
      <c r="H6" s="20"/>
      <c r="I6" s="35"/>
      <c r="J6" s="36"/>
      <c r="K6" s="37"/>
    </row>
    <row r="7" spans="1:14" ht="17.25" customHeight="1">
      <c r="A7" s="16"/>
      <c r="B7" s="17"/>
      <c r="C7" s="17"/>
      <c r="D7" s="18"/>
      <c r="E7" s="18"/>
      <c r="F7" s="19"/>
      <c r="G7" s="19"/>
      <c r="H7" s="20"/>
      <c r="I7" s="35"/>
      <c r="J7" s="36"/>
      <c r="K7" s="37"/>
    </row>
    <row r="8" spans="1:14" ht="17.25" customHeight="1">
      <c r="A8" s="16"/>
      <c r="B8" s="17"/>
      <c r="C8" s="17"/>
      <c r="D8" s="18"/>
      <c r="E8" s="18"/>
      <c r="F8" s="19"/>
      <c r="G8" s="19"/>
      <c r="H8" s="20"/>
      <c r="I8" s="35"/>
      <c r="J8" s="36"/>
      <c r="K8" s="37"/>
    </row>
    <row r="9" spans="1:14" ht="17.25" customHeight="1">
      <c r="A9" s="16"/>
      <c r="B9" s="17"/>
      <c r="C9" s="17"/>
      <c r="D9" s="18"/>
      <c r="E9" s="18"/>
      <c r="F9" s="19"/>
      <c r="G9" s="19"/>
      <c r="H9" s="20"/>
      <c r="I9" s="35"/>
      <c r="J9" s="36"/>
      <c r="K9" s="37"/>
    </row>
    <row r="10" spans="1:14" ht="17.25" customHeight="1">
      <c r="A10" s="16"/>
      <c r="B10" s="17"/>
      <c r="C10" s="17"/>
      <c r="D10" s="18"/>
      <c r="E10" s="18"/>
      <c r="F10" s="19"/>
      <c r="G10" s="19"/>
      <c r="H10" s="20"/>
      <c r="I10" s="35"/>
      <c r="J10" s="36"/>
      <c r="K10" s="37"/>
    </row>
    <row r="11" spans="1:14" ht="17.25" customHeight="1">
      <c r="A11" s="16"/>
      <c r="B11" s="17"/>
      <c r="C11" s="17"/>
      <c r="D11" s="18"/>
      <c r="E11" s="18"/>
      <c r="F11" s="19"/>
      <c r="G11" s="19"/>
      <c r="H11" s="20"/>
      <c r="I11" s="35"/>
      <c r="J11" s="36"/>
      <c r="K11" s="37"/>
    </row>
    <row r="12" spans="1:14" ht="17.25" customHeight="1">
      <c r="A12" s="16"/>
      <c r="B12" s="17"/>
      <c r="C12" s="17"/>
      <c r="D12" s="18"/>
      <c r="E12" s="18"/>
      <c r="F12" s="19"/>
      <c r="G12" s="19"/>
      <c r="H12" s="20"/>
      <c r="I12" s="35"/>
      <c r="J12" s="36"/>
      <c r="K12" s="37"/>
    </row>
    <row r="13" spans="1:14" ht="17.25" customHeight="1">
      <c r="A13" s="16"/>
      <c r="B13" s="17"/>
      <c r="C13" s="17"/>
      <c r="D13" s="18"/>
      <c r="E13" s="18"/>
      <c r="F13" s="19"/>
      <c r="G13" s="19"/>
      <c r="H13" s="20"/>
      <c r="I13" s="35"/>
      <c r="J13" s="36"/>
      <c r="K13" s="37"/>
    </row>
    <row r="14" spans="1:14" ht="17.25" customHeight="1">
      <c r="A14" s="16"/>
      <c r="B14" s="17"/>
      <c r="C14" s="17"/>
      <c r="D14" s="18"/>
      <c r="E14" s="18"/>
      <c r="F14" s="19"/>
      <c r="G14" s="19"/>
      <c r="H14" s="20"/>
      <c r="I14" s="35"/>
      <c r="J14" s="36"/>
      <c r="K14" s="37"/>
    </row>
    <row r="15" spans="1:14" ht="17.25" customHeight="1">
      <c r="A15" s="16"/>
      <c r="B15" s="17"/>
      <c r="C15" s="17"/>
      <c r="D15" s="18"/>
      <c r="E15" s="18"/>
      <c r="F15" s="19"/>
      <c r="G15" s="19"/>
      <c r="H15" s="20"/>
      <c r="I15" s="35"/>
      <c r="J15" s="36"/>
      <c r="K15" s="37"/>
    </row>
    <row r="16" spans="1:14" ht="17.25" customHeight="1">
      <c r="A16" s="16"/>
      <c r="B16" s="17"/>
      <c r="C16" s="17"/>
      <c r="D16" s="18"/>
      <c r="E16" s="18"/>
      <c r="F16" s="19"/>
      <c r="G16" s="19"/>
      <c r="H16" s="20"/>
      <c r="I16" s="35"/>
      <c r="J16" s="36"/>
      <c r="K16" s="37"/>
    </row>
    <row r="17" spans="1:14" ht="17.25" customHeight="1">
      <c r="A17" s="16"/>
      <c r="B17" s="17"/>
      <c r="C17" s="17"/>
      <c r="D17" s="18"/>
      <c r="E17" s="18"/>
      <c r="F17" s="19"/>
      <c r="G17" s="19"/>
      <c r="H17" s="20"/>
      <c r="I17" s="35"/>
      <c r="J17" s="36"/>
      <c r="K17" s="37"/>
    </row>
    <row r="18" spans="1:14" ht="17.25" customHeight="1">
      <c r="A18" s="16"/>
      <c r="B18" s="17"/>
      <c r="C18" s="17"/>
      <c r="D18" s="18"/>
      <c r="E18" s="18"/>
      <c r="F18" s="19"/>
      <c r="G18" s="19"/>
      <c r="H18" s="20"/>
      <c r="I18" s="35"/>
      <c r="J18" s="36"/>
      <c r="K18" s="37"/>
    </row>
    <row r="19" spans="1:14" ht="17.25" customHeight="1">
      <c r="A19" s="16"/>
      <c r="B19" s="17"/>
      <c r="C19" s="17"/>
      <c r="D19" s="18"/>
      <c r="E19" s="18"/>
      <c r="F19" s="19"/>
      <c r="G19" s="19"/>
      <c r="H19" s="20"/>
      <c r="I19" s="35"/>
      <c r="J19" s="36"/>
      <c r="K19" s="37"/>
    </row>
    <row r="20" spans="1:14" s="3" customFormat="1" ht="17.25" customHeight="1">
      <c r="A20" s="16"/>
      <c r="B20" s="17"/>
      <c r="C20" s="17"/>
      <c r="D20" s="18"/>
      <c r="E20" s="18"/>
      <c r="F20" s="19"/>
      <c r="G20" s="19"/>
      <c r="H20" s="20"/>
      <c r="I20" s="35"/>
      <c r="J20" s="36"/>
      <c r="K20" s="37"/>
      <c r="L20" s="38"/>
      <c r="M20" s="39"/>
      <c r="N20" s="39"/>
    </row>
    <row r="21" spans="1:14" s="3" customFormat="1" ht="17.25" customHeight="1">
      <c r="A21" s="16"/>
      <c r="B21" s="17"/>
      <c r="C21" s="17"/>
      <c r="D21" s="18"/>
      <c r="E21" s="18"/>
      <c r="F21" s="19"/>
      <c r="G21" s="19"/>
      <c r="H21" s="20"/>
      <c r="I21" s="35"/>
      <c r="J21" s="36"/>
      <c r="K21" s="37"/>
      <c r="L21" s="38"/>
      <c r="M21" s="39"/>
      <c r="N21" s="39"/>
    </row>
    <row r="22" spans="1:14" s="3" customFormat="1" ht="17.25" customHeight="1">
      <c r="A22" s="16"/>
      <c r="B22" s="17"/>
      <c r="C22" s="17"/>
      <c r="D22" s="18"/>
      <c r="E22" s="18"/>
      <c r="F22" s="19"/>
      <c r="G22" s="19"/>
      <c r="H22" s="20"/>
      <c r="I22" s="35"/>
      <c r="J22" s="36"/>
      <c r="K22" s="37"/>
      <c r="L22" s="38"/>
      <c r="M22" s="39"/>
      <c r="N22" s="39"/>
    </row>
    <row r="23" spans="1:14" ht="17.25" customHeight="1">
      <c r="A23" s="16"/>
      <c r="B23" s="17"/>
      <c r="C23" s="17"/>
      <c r="D23" s="18"/>
      <c r="E23" s="18"/>
      <c r="F23" s="19"/>
      <c r="G23" s="19"/>
      <c r="H23" s="20"/>
      <c r="I23" s="35"/>
      <c r="J23" s="36"/>
      <c r="K23" s="37"/>
    </row>
    <row r="24" spans="1:14" ht="17.25" customHeight="1">
      <c r="A24" s="16"/>
      <c r="B24" s="17"/>
      <c r="C24" s="17"/>
      <c r="D24" s="18"/>
      <c r="E24" s="18"/>
      <c r="F24" s="19"/>
      <c r="G24" s="19"/>
      <c r="H24" s="20"/>
      <c r="I24" s="35"/>
      <c r="J24" s="36"/>
      <c r="K24" s="37"/>
    </row>
    <row r="25" spans="1:14" ht="17.25" customHeight="1">
      <c r="A25" s="16"/>
      <c r="B25" s="17"/>
      <c r="C25" s="17"/>
      <c r="D25" s="18"/>
      <c r="E25" s="18"/>
      <c r="F25" s="19"/>
      <c r="G25" s="19"/>
      <c r="H25" s="20"/>
      <c r="I25" s="35"/>
      <c r="J25" s="36"/>
      <c r="K25" s="37"/>
    </row>
    <row r="26" spans="1:14" ht="17.25" customHeight="1">
      <c r="A26" s="16"/>
      <c r="B26" s="17"/>
      <c r="C26" s="17"/>
      <c r="D26" s="18"/>
      <c r="E26" s="18"/>
      <c r="F26" s="19"/>
      <c r="G26" s="19"/>
      <c r="H26" s="20"/>
      <c r="I26" s="35"/>
      <c r="J26" s="36"/>
      <c r="K26" s="37"/>
    </row>
    <row r="27" spans="1:14" ht="17.25" customHeight="1">
      <c r="A27" s="16"/>
      <c r="B27" s="17"/>
      <c r="C27" s="17"/>
      <c r="D27" s="18"/>
      <c r="E27" s="18"/>
      <c r="F27" s="19"/>
      <c r="G27" s="19"/>
      <c r="H27" s="20"/>
      <c r="I27" s="35"/>
      <c r="J27" s="36"/>
      <c r="K27" s="37"/>
    </row>
    <row r="28" spans="1:14" ht="17.25" customHeight="1">
      <c r="A28" s="16"/>
      <c r="B28" s="17"/>
      <c r="C28" s="17"/>
      <c r="D28" s="18"/>
      <c r="E28" s="18"/>
      <c r="F28" s="19"/>
      <c r="G28" s="19"/>
      <c r="H28" s="20"/>
      <c r="I28" s="35"/>
      <c r="J28" s="36"/>
      <c r="K28" s="37"/>
    </row>
    <row r="29" spans="1:14" ht="17.25" customHeight="1">
      <c r="A29" s="16"/>
      <c r="B29" s="17"/>
      <c r="C29" s="17"/>
      <c r="D29" s="18"/>
      <c r="E29" s="18"/>
      <c r="F29" s="19"/>
      <c r="G29" s="19"/>
      <c r="H29" s="20"/>
      <c r="I29" s="35"/>
      <c r="J29" s="36"/>
      <c r="K29" s="37"/>
    </row>
    <row r="30" spans="1:14" ht="17.25" customHeight="1">
      <c r="A30" s="16"/>
      <c r="B30" s="17"/>
      <c r="C30" s="17"/>
      <c r="D30" s="18"/>
      <c r="E30" s="18"/>
      <c r="F30" s="19"/>
      <c r="G30" s="19"/>
      <c r="H30" s="20"/>
      <c r="I30" s="35"/>
      <c r="J30" s="36"/>
      <c r="K30" s="37"/>
    </row>
    <row r="31" spans="1:14" ht="17.25" customHeight="1">
      <c r="A31" s="16"/>
      <c r="B31" s="17"/>
      <c r="C31" s="17"/>
      <c r="D31" s="18"/>
      <c r="E31" s="18"/>
      <c r="F31" s="19"/>
      <c r="G31" s="19"/>
      <c r="H31" s="20"/>
      <c r="I31" s="35"/>
      <c r="J31" s="36"/>
      <c r="K31" s="37"/>
    </row>
    <row r="32" spans="1:14" ht="17.25" customHeight="1">
      <c r="A32" s="11" t="s">
        <v>115</v>
      </c>
      <c r="B32" s="12" t="s">
        <v>116</v>
      </c>
      <c r="C32" s="12"/>
      <c r="D32" s="13"/>
      <c r="E32" s="13"/>
      <c r="F32" s="14"/>
      <c r="G32" s="14"/>
      <c r="H32" s="15"/>
      <c r="I32" s="32"/>
      <c r="J32" s="33"/>
      <c r="K32" s="34"/>
    </row>
    <row r="33" spans="1:11" ht="17.25" customHeight="1">
      <c r="A33" s="16"/>
      <c r="B33" s="17"/>
      <c r="C33" s="17"/>
      <c r="D33" s="18"/>
      <c r="E33" s="18"/>
      <c r="F33" s="19"/>
      <c r="G33" s="19"/>
      <c r="H33" s="20"/>
      <c r="I33" s="35"/>
      <c r="J33" s="36"/>
      <c r="K33" s="37"/>
    </row>
    <row r="34" spans="1:11" ht="17.25" customHeight="1">
      <c r="A34" s="16"/>
      <c r="B34" s="17"/>
      <c r="C34" s="17"/>
      <c r="D34" s="18"/>
      <c r="E34" s="18"/>
      <c r="F34" s="19"/>
      <c r="G34" s="19"/>
      <c r="H34" s="20"/>
      <c r="I34" s="35"/>
      <c r="J34" s="36"/>
      <c r="K34" s="37"/>
    </row>
    <row r="35" spans="1:11" ht="17.25" customHeight="1">
      <c r="A35" s="16"/>
      <c r="B35" s="17"/>
      <c r="C35" s="17"/>
      <c r="D35" s="18"/>
      <c r="E35" s="18"/>
      <c r="F35" s="19"/>
      <c r="G35" s="19"/>
      <c r="H35" s="20"/>
      <c r="I35" s="35"/>
      <c r="J35" s="36"/>
      <c r="K35" s="37"/>
    </row>
    <row r="36" spans="1:11" ht="17.25" customHeight="1">
      <c r="A36" s="11" t="s">
        <v>117</v>
      </c>
      <c r="B36" s="12" t="s">
        <v>118</v>
      </c>
      <c r="C36" s="12"/>
      <c r="D36" s="13"/>
      <c r="E36" s="13"/>
      <c r="F36" s="14"/>
      <c r="G36" s="14"/>
      <c r="H36" s="15"/>
      <c r="I36" s="32"/>
      <c r="J36" s="33"/>
      <c r="K36" s="34"/>
    </row>
    <row r="37" spans="1:11" ht="17.25" customHeight="1">
      <c r="A37" s="16"/>
      <c r="B37" s="17"/>
      <c r="C37" s="17"/>
      <c r="D37" s="18"/>
      <c r="E37" s="18"/>
      <c r="F37" s="19"/>
      <c r="G37" s="19"/>
      <c r="H37" s="20"/>
      <c r="I37" s="35"/>
      <c r="J37" s="36"/>
      <c r="K37" s="37"/>
    </row>
    <row r="38" spans="1:11" ht="17.25" customHeight="1">
      <c r="A38" s="16"/>
      <c r="B38" s="17"/>
      <c r="C38" s="17"/>
      <c r="D38" s="18"/>
      <c r="E38" s="18"/>
      <c r="F38" s="19"/>
      <c r="G38" s="19"/>
      <c r="H38" s="20"/>
      <c r="I38" s="35"/>
      <c r="J38" s="36"/>
      <c r="K38" s="37"/>
    </row>
    <row r="39" spans="1:11" ht="17.25" customHeight="1">
      <c r="A39" s="21" t="s">
        <v>119</v>
      </c>
      <c r="B39" s="22" t="s">
        <v>120</v>
      </c>
      <c r="C39" s="22"/>
      <c r="D39" s="23"/>
      <c r="E39" s="23"/>
      <c r="F39" s="24"/>
      <c r="G39" s="24"/>
      <c r="H39" s="25"/>
      <c r="I39" s="40"/>
      <c r="J39" s="41"/>
      <c r="K39" s="42"/>
    </row>
    <row r="40" spans="1:11" ht="15" customHeight="1">
      <c r="A40" s="26" t="s">
        <v>121</v>
      </c>
      <c r="B40" s="27"/>
      <c r="C40" s="27"/>
      <c r="D40" s="27"/>
      <c r="E40" s="27"/>
      <c r="F40" s="27"/>
      <c r="G40" s="27"/>
      <c r="H40" s="27"/>
      <c r="I40" s="27"/>
      <c r="J40" s="43"/>
      <c r="K40" s="44"/>
    </row>
  </sheetData>
  <mergeCells count="2">
    <mergeCell ref="A1:K1"/>
    <mergeCell ref="D3:F3"/>
  </mergeCells>
  <phoneticPr fontId="16" type="noConversion"/>
  <pageMargins left="0.75" right="0.27500000000000002" top="1" bottom="1" header="0.5" footer="0.5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view="pageBreakPreview" zoomScaleNormal="100" workbookViewId="0">
      <pane ySplit="3" topLeftCell="A7" activePane="bottomLeft" state="frozen"/>
      <selection pane="bottomLeft" sqref="A1:XFD1048576"/>
    </sheetView>
  </sheetViews>
  <sheetFormatPr defaultColWidth="8" defaultRowHeight="14.25"/>
  <cols>
    <col min="1" max="1" width="6.75" style="46" customWidth="1"/>
    <col min="2" max="2" width="18.75" style="46" customWidth="1"/>
    <col min="3" max="3" width="56.75" style="46" customWidth="1"/>
    <col min="4" max="4" width="6.75" style="46" customWidth="1"/>
    <col min="5" max="5" width="13.75" style="47" customWidth="1"/>
    <col min="6" max="7" width="16.75" style="48" customWidth="1"/>
    <col min="8" max="8" width="12.25" style="49" customWidth="1"/>
    <col min="9" max="16384" width="8" style="49"/>
  </cols>
  <sheetData>
    <row r="1" spans="1:8" ht="25.5">
      <c r="A1" s="130" t="s">
        <v>17</v>
      </c>
      <c r="B1" s="130"/>
      <c r="C1" s="130"/>
      <c r="D1" s="130"/>
      <c r="E1" s="131"/>
      <c r="F1" s="132"/>
      <c r="G1" s="132"/>
      <c r="H1" s="133"/>
    </row>
    <row r="2" spans="1:8" s="77" customFormat="1">
      <c r="A2" s="50" t="s">
        <v>18</v>
      </c>
      <c r="B2" s="51"/>
      <c r="C2" s="50"/>
      <c r="D2" s="51"/>
      <c r="E2" s="52"/>
      <c r="F2" s="78"/>
      <c r="G2" s="78"/>
      <c r="H2" s="54"/>
    </row>
    <row r="3" spans="1:8" ht="28.5">
      <c r="A3" s="55" t="s">
        <v>2</v>
      </c>
      <c r="B3" s="55" t="s">
        <v>3</v>
      </c>
      <c r="C3" s="55" t="s">
        <v>19</v>
      </c>
      <c r="D3" s="55" t="s">
        <v>20</v>
      </c>
      <c r="E3" s="56" t="s">
        <v>21</v>
      </c>
      <c r="F3" s="57" t="s">
        <v>22</v>
      </c>
      <c r="G3" s="57" t="s">
        <v>23</v>
      </c>
      <c r="H3" s="58" t="s">
        <v>7</v>
      </c>
    </row>
    <row r="4" spans="1:8" ht="243">
      <c r="A4" s="79">
        <v>1</v>
      </c>
      <c r="B4" s="80" t="s">
        <v>24</v>
      </c>
      <c r="C4" s="103" t="s">
        <v>25</v>
      </c>
      <c r="D4" s="79" t="s">
        <v>26</v>
      </c>
      <c r="E4" s="82">
        <v>1</v>
      </c>
      <c r="F4" s="104"/>
      <c r="G4" s="105">
        <f>F4*E4</f>
        <v>0</v>
      </c>
      <c r="H4" s="85"/>
    </row>
    <row r="5" spans="1:8" ht="216">
      <c r="A5" s="79">
        <v>2</v>
      </c>
      <c r="B5" s="80" t="s">
        <v>27</v>
      </c>
      <c r="C5" s="103" t="s">
        <v>28</v>
      </c>
      <c r="D5" s="79" t="s">
        <v>26</v>
      </c>
      <c r="E5" s="82">
        <v>1</v>
      </c>
      <c r="F5" s="104"/>
      <c r="G5" s="105">
        <f>F5*E5</f>
        <v>0</v>
      </c>
      <c r="H5" s="85"/>
    </row>
    <row r="6" spans="1:8" ht="229.5">
      <c r="A6" s="79">
        <v>3</v>
      </c>
      <c r="B6" s="80" t="s">
        <v>29</v>
      </c>
      <c r="C6" s="103" t="s">
        <v>30</v>
      </c>
      <c r="D6" s="79" t="s">
        <v>26</v>
      </c>
      <c r="E6" s="82">
        <v>1</v>
      </c>
      <c r="F6" s="104"/>
      <c r="G6" s="105">
        <f>F6*E6</f>
        <v>0</v>
      </c>
      <c r="H6" s="85"/>
    </row>
    <row r="7" spans="1:8" ht="243">
      <c r="A7" s="79">
        <v>4</v>
      </c>
      <c r="B7" s="80" t="s">
        <v>31</v>
      </c>
      <c r="C7" s="103" t="s">
        <v>32</v>
      </c>
      <c r="D7" s="79" t="s">
        <v>26</v>
      </c>
      <c r="E7" s="82">
        <v>1</v>
      </c>
      <c r="F7" s="104"/>
      <c r="G7" s="105">
        <f>F7*E7</f>
        <v>0</v>
      </c>
      <c r="H7" s="85"/>
    </row>
    <row r="8" spans="1:8" s="45" customFormat="1" ht="27" customHeight="1">
      <c r="A8" s="71" t="s">
        <v>33</v>
      </c>
      <c r="B8" s="71" t="s">
        <v>34</v>
      </c>
      <c r="C8" s="71"/>
      <c r="D8" s="71"/>
      <c r="E8" s="72"/>
      <c r="F8" s="73"/>
      <c r="G8" s="106">
        <f>SUM(G4:G7)</f>
        <v>0</v>
      </c>
      <c r="H8" s="74"/>
    </row>
    <row r="9" spans="1:8" s="45" customFormat="1" ht="27" customHeight="1">
      <c r="A9" s="71" t="s">
        <v>35</v>
      </c>
      <c r="B9" s="71" t="s">
        <v>36</v>
      </c>
      <c r="C9" s="71"/>
      <c r="D9" s="71"/>
      <c r="E9" s="72"/>
      <c r="F9" s="73"/>
      <c r="G9" s="106">
        <f>G8*13%</f>
        <v>0</v>
      </c>
      <c r="H9" s="74"/>
    </row>
    <row r="10" spans="1:8" ht="27" customHeight="1">
      <c r="A10" s="71" t="s">
        <v>37</v>
      </c>
      <c r="B10" s="55" t="s">
        <v>38</v>
      </c>
      <c r="C10" s="64"/>
      <c r="D10" s="64"/>
      <c r="E10" s="75"/>
      <c r="F10" s="76"/>
      <c r="G10" s="106">
        <f>G9+G8</f>
        <v>0</v>
      </c>
      <c r="H10" s="70"/>
    </row>
  </sheetData>
  <sheetProtection password="CF4E" sheet="1" objects="1"/>
  <mergeCells count="1">
    <mergeCell ref="A1:H1"/>
  </mergeCells>
  <phoneticPr fontId="16" type="noConversion"/>
  <printOptions horizontalCentered="1"/>
  <pageMargins left="0.55069444444444404" right="0.156944444444444" top="0.51180555555555596" bottom="0.35416666666666702" header="0.35416666666666702" footer="0.23611111111111099"/>
  <pageSetup paperSize="9" scale="83" orientation="landscape" r:id="rId1"/>
  <rowBreaks count="1" manualBreakCount="1">
    <brk id="5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view="pageBreakPreview" zoomScaleNormal="100" workbookViewId="0">
      <pane ySplit="3" topLeftCell="A9" activePane="bottomLeft" state="frozen"/>
      <selection pane="bottomLeft" sqref="A1:XFD1048576"/>
    </sheetView>
  </sheetViews>
  <sheetFormatPr defaultColWidth="8" defaultRowHeight="14.25"/>
  <cols>
    <col min="1" max="1" width="6.75" style="46" customWidth="1"/>
    <col min="2" max="2" width="16.75" style="46" customWidth="1"/>
    <col min="3" max="3" width="56.75" style="46" customWidth="1"/>
    <col min="4" max="4" width="6.75" style="46" customWidth="1"/>
    <col min="5" max="5" width="13.75" style="47" customWidth="1"/>
    <col min="6" max="7" width="16.75" style="48" customWidth="1"/>
    <col min="8" max="8" width="11.25" style="49" customWidth="1"/>
    <col min="9" max="9" width="8" style="49"/>
    <col min="10" max="10" width="51.375" style="49" customWidth="1"/>
    <col min="11" max="16384" width="8" style="49"/>
  </cols>
  <sheetData>
    <row r="1" spans="1:10" ht="25.5">
      <c r="A1" s="130" t="s">
        <v>17</v>
      </c>
      <c r="B1" s="130"/>
      <c r="C1" s="130"/>
      <c r="D1" s="130"/>
      <c r="E1" s="131"/>
      <c r="F1" s="134"/>
      <c r="G1" s="134"/>
      <c r="H1" s="133"/>
    </row>
    <row r="2" spans="1:10" s="77" customFormat="1">
      <c r="A2" s="50" t="s">
        <v>39</v>
      </c>
      <c r="B2" s="51"/>
      <c r="C2" s="50"/>
      <c r="D2" s="51"/>
      <c r="E2" s="52"/>
      <c r="F2" s="78"/>
      <c r="G2" s="78"/>
      <c r="H2" s="54"/>
    </row>
    <row r="3" spans="1:10" ht="28.5">
      <c r="A3" s="55" t="s">
        <v>2</v>
      </c>
      <c r="B3" s="55" t="s">
        <v>3</v>
      </c>
      <c r="C3" s="55" t="s">
        <v>19</v>
      </c>
      <c r="D3" s="55" t="s">
        <v>20</v>
      </c>
      <c r="E3" s="56" t="s">
        <v>21</v>
      </c>
      <c r="F3" s="57" t="s">
        <v>22</v>
      </c>
      <c r="G3" s="57" t="s">
        <v>23</v>
      </c>
      <c r="H3" s="58" t="s">
        <v>7</v>
      </c>
    </row>
    <row r="4" spans="1:10" ht="229.5">
      <c r="A4" s="79">
        <v>1</v>
      </c>
      <c r="B4" s="91" t="s">
        <v>24</v>
      </c>
      <c r="C4" s="81" t="s">
        <v>40</v>
      </c>
      <c r="D4" s="79" t="s">
        <v>26</v>
      </c>
      <c r="E4" s="82">
        <v>1</v>
      </c>
      <c r="F4" s="83"/>
      <c r="G4" s="84">
        <f>F4*E4</f>
        <v>0</v>
      </c>
      <c r="H4" s="85"/>
      <c r="J4" s="102"/>
    </row>
    <row r="5" spans="1:10" ht="148.5">
      <c r="A5" s="79">
        <v>2</v>
      </c>
      <c r="B5" s="91" t="s">
        <v>41</v>
      </c>
      <c r="C5" s="81" t="s">
        <v>42</v>
      </c>
      <c r="D5" s="79" t="s">
        <v>26</v>
      </c>
      <c r="E5" s="82">
        <v>1</v>
      </c>
      <c r="F5" s="83"/>
      <c r="G5" s="84">
        <f t="shared" ref="G5:G9" si="0">F5*E5</f>
        <v>0</v>
      </c>
      <c r="H5" s="85"/>
    </row>
    <row r="6" spans="1:10" ht="243">
      <c r="A6" s="79">
        <v>3</v>
      </c>
      <c r="B6" s="91" t="s">
        <v>27</v>
      </c>
      <c r="C6" s="81" t="s">
        <v>43</v>
      </c>
      <c r="D6" s="79" t="s">
        <v>26</v>
      </c>
      <c r="E6" s="82">
        <v>1</v>
      </c>
      <c r="F6" s="83"/>
      <c r="G6" s="84">
        <f t="shared" si="0"/>
        <v>0</v>
      </c>
      <c r="H6" s="85"/>
    </row>
    <row r="7" spans="1:10" ht="229.5">
      <c r="A7" s="79">
        <v>4</v>
      </c>
      <c r="B7" s="91" t="s">
        <v>44</v>
      </c>
      <c r="C7" s="81" t="s">
        <v>45</v>
      </c>
      <c r="D7" s="79" t="s">
        <v>26</v>
      </c>
      <c r="E7" s="82">
        <v>1</v>
      </c>
      <c r="F7" s="83"/>
      <c r="G7" s="84">
        <f t="shared" si="0"/>
        <v>0</v>
      </c>
      <c r="H7" s="85"/>
    </row>
    <row r="8" spans="1:10" ht="229.5">
      <c r="A8" s="79">
        <v>5</v>
      </c>
      <c r="B8" s="91" t="s">
        <v>46</v>
      </c>
      <c r="C8" s="81" t="s">
        <v>47</v>
      </c>
      <c r="D8" s="79" t="s">
        <v>26</v>
      </c>
      <c r="E8" s="82">
        <v>1</v>
      </c>
      <c r="F8" s="83"/>
      <c r="G8" s="84">
        <f t="shared" si="0"/>
        <v>0</v>
      </c>
      <c r="H8" s="85"/>
    </row>
    <row r="9" spans="1:10" ht="202.5">
      <c r="A9" s="79">
        <v>6</v>
      </c>
      <c r="B9" s="80" t="s">
        <v>31</v>
      </c>
      <c r="C9" s="81" t="s">
        <v>48</v>
      </c>
      <c r="D9" s="79" t="s">
        <v>26</v>
      </c>
      <c r="E9" s="82">
        <v>1</v>
      </c>
      <c r="F9" s="83"/>
      <c r="G9" s="84">
        <f t="shared" si="0"/>
        <v>0</v>
      </c>
      <c r="H9" s="85"/>
    </row>
    <row r="10" spans="1:10" s="45" customFormat="1" ht="24" customHeight="1">
      <c r="A10" s="71" t="s">
        <v>33</v>
      </c>
      <c r="B10" s="71" t="s">
        <v>34</v>
      </c>
      <c r="C10" s="71"/>
      <c r="D10" s="71"/>
      <c r="E10" s="72"/>
      <c r="F10" s="73"/>
      <c r="G10" s="73">
        <f>SUM(G4:G9)</f>
        <v>0</v>
      </c>
      <c r="H10" s="74"/>
    </row>
    <row r="11" spans="1:10" s="45" customFormat="1" ht="24" customHeight="1">
      <c r="A11" s="71" t="s">
        <v>35</v>
      </c>
      <c r="B11" s="71" t="s">
        <v>36</v>
      </c>
      <c r="C11" s="71"/>
      <c r="D11" s="71"/>
      <c r="E11" s="72"/>
      <c r="F11" s="73"/>
      <c r="G11" s="73">
        <f>G10*13%</f>
        <v>0</v>
      </c>
      <c r="H11" s="74"/>
    </row>
    <row r="12" spans="1:10" s="97" customFormat="1" ht="24" customHeight="1">
      <c r="A12" s="71" t="s">
        <v>37</v>
      </c>
      <c r="B12" s="55" t="s">
        <v>38</v>
      </c>
      <c r="C12" s="98"/>
      <c r="D12" s="98"/>
      <c r="E12" s="99"/>
      <c r="F12" s="100"/>
      <c r="G12" s="73">
        <f>G11+G10</f>
        <v>0</v>
      </c>
      <c r="H12" s="101"/>
    </row>
  </sheetData>
  <sheetProtection password="CF4E" sheet="1" objects="1"/>
  <mergeCells count="1">
    <mergeCell ref="A1:H1"/>
  </mergeCells>
  <phoneticPr fontId="16" type="noConversion"/>
  <printOptions horizontalCentered="1"/>
  <pageMargins left="0.55069444444444404" right="0.23611111111111099" top="0.82638888888888895" bottom="0.51180555555555596" header="0.5" footer="0.27500000000000002"/>
  <pageSetup paperSize="9" scale="84" orientation="landscape" r:id="rId1"/>
  <rowBreaks count="1" manualBreakCount="1">
    <brk id="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view="pageBreakPreview" zoomScaleNormal="100" workbookViewId="0">
      <pane ySplit="3" topLeftCell="A4" activePane="bottomLeft" state="frozen"/>
      <selection pane="bottomLeft" sqref="A1:XFD1048576"/>
    </sheetView>
  </sheetViews>
  <sheetFormatPr defaultColWidth="8" defaultRowHeight="14.25"/>
  <cols>
    <col min="1" max="1" width="6.75" style="46" customWidth="1"/>
    <col min="2" max="2" width="16.75" style="46" customWidth="1"/>
    <col min="3" max="3" width="56.75" style="46" customWidth="1"/>
    <col min="4" max="4" width="7.125" style="46" customWidth="1"/>
    <col min="5" max="5" width="13.75" style="47" customWidth="1"/>
    <col min="6" max="7" width="16.75" style="48" customWidth="1"/>
    <col min="8" max="8" width="10.75" style="49" customWidth="1"/>
    <col min="9" max="16384" width="8" style="49"/>
  </cols>
  <sheetData>
    <row r="1" spans="1:8" s="77" customFormat="1" ht="25.5">
      <c r="A1" s="130" t="s">
        <v>17</v>
      </c>
      <c r="B1" s="130"/>
      <c r="C1" s="130"/>
      <c r="D1" s="130"/>
      <c r="E1" s="131"/>
      <c r="F1" s="134"/>
      <c r="G1" s="134"/>
      <c r="H1" s="133"/>
    </row>
    <row r="2" spans="1:8" s="77" customFormat="1">
      <c r="A2" s="50" t="s">
        <v>49</v>
      </c>
      <c r="B2" s="51"/>
      <c r="C2" s="50"/>
      <c r="D2" s="51"/>
      <c r="E2" s="52"/>
      <c r="F2" s="53"/>
      <c r="G2" s="53"/>
      <c r="H2" s="54"/>
    </row>
    <row r="3" spans="1:8" ht="28.5">
      <c r="A3" s="55" t="s">
        <v>2</v>
      </c>
      <c r="B3" s="55" t="s">
        <v>3</v>
      </c>
      <c r="C3" s="55" t="s">
        <v>19</v>
      </c>
      <c r="D3" s="55" t="s">
        <v>20</v>
      </c>
      <c r="E3" s="56" t="s">
        <v>50</v>
      </c>
      <c r="F3" s="57" t="s">
        <v>22</v>
      </c>
      <c r="G3" s="57" t="s">
        <v>23</v>
      </c>
      <c r="H3" s="58" t="s">
        <v>7</v>
      </c>
    </row>
    <row r="4" spans="1:8" ht="229.5">
      <c r="A4" s="79">
        <v>1</v>
      </c>
      <c r="B4" s="91" t="s">
        <v>24</v>
      </c>
      <c r="C4" s="81" t="s">
        <v>51</v>
      </c>
      <c r="D4" s="79" t="s">
        <v>26</v>
      </c>
      <c r="E4" s="82">
        <v>1</v>
      </c>
      <c r="F4" s="95"/>
      <c r="G4" s="96">
        <f>F4*E4</f>
        <v>0</v>
      </c>
      <c r="H4" s="70"/>
    </row>
    <row r="5" spans="1:8" ht="148.5">
      <c r="A5" s="79">
        <v>2</v>
      </c>
      <c r="B5" s="91" t="s">
        <v>41</v>
      </c>
      <c r="C5" s="81" t="s">
        <v>52</v>
      </c>
      <c r="D5" s="79" t="s">
        <v>26</v>
      </c>
      <c r="E5" s="82">
        <v>1</v>
      </c>
      <c r="F5" s="95"/>
      <c r="G5" s="96">
        <f t="shared" ref="G5:G9" si="0">F5*E5</f>
        <v>0</v>
      </c>
      <c r="H5" s="70"/>
    </row>
    <row r="6" spans="1:8" ht="243">
      <c r="A6" s="79">
        <v>3</v>
      </c>
      <c r="B6" s="91" t="s">
        <v>27</v>
      </c>
      <c r="C6" s="81" t="s">
        <v>53</v>
      </c>
      <c r="D6" s="79" t="s">
        <v>26</v>
      </c>
      <c r="E6" s="82">
        <v>1</v>
      </c>
      <c r="F6" s="95"/>
      <c r="G6" s="96">
        <f t="shared" si="0"/>
        <v>0</v>
      </c>
      <c r="H6" s="70"/>
    </row>
    <row r="7" spans="1:8" ht="229.5">
      <c r="A7" s="79">
        <v>4</v>
      </c>
      <c r="B7" s="91" t="s">
        <v>44</v>
      </c>
      <c r="C7" s="81" t="s">
        <v>54</v>
      </c>
      <c r="D7" s="79" t="s">
        <v>26</v>
      </c>
      <c r="E7" s="82">
        <v>1</v>
      </c>
      <c r="F7" s="95"/>
      <c r="G7" s="96">
        <f t="shared" si="0"/>
        <v>0</v>
      </c>
      <c r="H7" s="70"/>
    </row>
    <row r="8" spans="1:8" ht="229.5">
      <c r="A8" s="79">
        <v>5</v>
      </c>
      <c r="B8" s="91" t="s">
        <v>46</v>
      </c>
      <c r="C8" s="81" t="s">
        <v>55</v>
      </c>
      <c r="D8" s="79" t="s">
        <v>26</v>
      </c>
      <c r="E8" s="82">
        <v>1</v>
      </c>
      <c r="F8" s="95"/>
      <c r="G8" s="96">
        <f t="shared" si="0"/>
        <v>0</v>
      </c>
      <c r="H8" s="70"/>
    </row>
    <row r="9" spans="1:8" ht="202.5">
      <c r="A9" s="79">
        <v>6</v>
      </c>
      <c r="B9" s="80" t="s">
        <v>31</v>
      </c>
      <c r="C9" s="81" t="s">
        <v>56</v>
      </c>
      <c r="D9" s="79" t="s">
        <v>26</v>
      </c>
      <c r="E9" s="82">
        <v>1</v>
      </c>
      <c r="F9" s="95"/>
      <c r="G9" s="96">
        <f t="shared" si="0"/>
        <v>0</v>
      </c>
      <c r="H9" s="70"/>
    </row>
    <row r="10" spans="1:8" s="45" customFormat="1" ht="24" customHeight="1">
      <c r="A10" s="71" t="s">
        <v>33</v>
      </c>
      <c r="B10" s="71" t="s">
        <v>34</v>
      </c>
      <c r="C10" s="71"/>
      <c r="D10" s="71"/>
      <c r="E10" s="72"/>
      <c r="F10" s="73"/>
      <c r="G10" s="73">
        <f>SUM(G4:G9)</f>
        <v>0</v>
      </c>
      <c r="H10" s="74"/>
    </row>
    <row r="11" spans="1:8" s="45" customFormat="1" ht="24" customHeight="1">
      <c r="A11" s="71" t="s">
        <v>35</v>
      </c>
      <c r="B11" s="71" t="s">
        <v>36</v>
      </c>
      <c r="C11" s="71"/>
      <c r="D11" s="71"/>
      <c r="E11" s="72"/>
      <c r="F11" s="73"/>
      <c r="G11" s="73">
        <f>G10*13%</f>
        <v>0</v>
      </c>
      <c r="H11" s="74"/>
    </row>
    <row r="12" spans="1:8" ht="24" customHeight="1">
      <c r="A12" s="71" t="s">
        <v>37</v>
      </c>
      <c r="B12" s="55" t="s">
        <v>38</v>
      </c>
      <c r="C12" s="64"/>
      <c r="D12" s="64"/>
      <c r="E12" s="75"/>
      <c r="F12" s="76"/>
      <c r="G12" s="73">
        <f>G11+G10</f>
        <v>0</v>
      </c>
      <c r="H12" s="70"/>
    </row>
  </sheetData>
  <sheetProtection password="CF4E" sheet="1" objects="1"/>
  <mergeCells count="1">
    <mergeCell ref="A1:H1"/>
  </mergeCells>
  <phoneticPr fontId="16" type="noConversion"/>
  <printOptions horizontalCentered="1"/>
  <pageMargins left="0.59027777777777801" right="0.31458333333333299" top="0.66874999999999996" bottom="0.47222222222222199" header="0.5" footer="0.196527777777778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view="pageBreakPreview" zoomScaleNormal="100" workbookViewId="0">
      <pane ySplit="3" topLeftCell="A9" activePane="bottomLeft" state="frozen"/>
      <selection pane="bottomLeft" sqref="A1:XFD1048576"/>
    </sheetView>
  </sheetViews>
  <sheetFormatPr defaultColWidth="8" defaultRowHeight="14.25"/>
  <cols>
    <col min="1" max="1" width="6.75" style="46" customWidth="1"/>
    <col min="2" max="2" width="16.75" style="46" customWidth="1"/>
    <col min="3" max="3" width="56.75" style="46" customWidth="1"/>
    <col min="4" max="4" width="6.75" style="46" customWidth="1"/>
    <col min="5" max="5" width="13.75" style="47" customWidth="1"/>
    <col min="6" max="7" width="16.75" style="48" customWidth="1"/>
    <col min="8" max="8" width="11.5" style="49" customWidth="1"/>
    <col min="9" max="16384" width="8" style="49"/>
  </cols>
  <sheetData>
    <row r="1" spans="1:8" s="77" customFormat="1" ht="25.5">
      <c r="A1" s="130" t="s">
        <v>17</v>
      </c>
      <c r="B1" s="130"/>
      <c r="C1" s="130"/>
      <c r="D1" s="130"/>
      <c r="E1" s="131"/>
      <c r="F1" s="134"/>
      <c r="G1" s="134"/>
      <c r="H1" s="133"/>
    </row>
    <row r="2" spans="1:8" s="77" customFormat="1">
      <c r="A2" s="50" t="s">
        <v>57</v>
      </c>
      <c r="B2" s="51"/>
      <c r="C2" s="50"/>
      <c r="D2" s="51"/>
      <c r="E2" s="52"/>
      <c r="F2" s="78"/>
      <c r="G2" s="78"/>
      <c r="H2" s="54"/>
    </row>
    <row r="3" spans="1:8" ht="28.5">
      <c r="A3" s="55" t="s">
        <v>2</v>
      </c>
      <c r="B3" s="55" t="s">
        <v>3</v>
      </c>
      <c r="C3" s="55" t="s">
        <v>19</v>
      </c>
      <c r="D3" s="55" t="s">
        <v>20</v>
      </c>
      <c r="E3" s="56" t="s">
        <v>21</v>
      </c>
      <c r="F3" s="57" t="s">
        <v>58</v>
      </c>
      <c r="G3" s="57" t="s">
        <v>23</v>
      </c>
      <c r="H3" s="58" t="s">
        <v>7</v>
      </c>
    </row>
    <row r="4" spans="1:8" ht="229.5">
      <c r="A4" s="79">
        <v>1</v>
      </c>
      <c r="B4" s="91" t="s">
        <v>24</v>
      </c>
      <c r="C4" s="81" t="s">
        <v>59</v>
      </c>
      <c r="D4" s="79" t="s">
        <v>26</v>
      </c>
      <c r="E4" s="82">
        <v>1</v>
      </c>
      <c r="F4" s="95"/>
      <c r="G4" s="96">
        <f>F4*E4</f>
        <v>0</v>
      </c>
      <c r="H4" s="70"/>
    </row>
    <row r="5" spans="1:8" ht="148.5">
      <c r="A5" s="79">
        <v>2</v>
      </c>
      <c r="B5" s="91" t="s">
        <v>41</v>
      </c>
      <c r="C5" s="81" t="s">
        <v>60</v>
      </c>
      <c r="D5" s="79" t="s">
        <v>26</v>
      </c>
      <c r="E5" s="82">
        <v>1</v>
      </c>
      <c r="F5" s="95"/>
      <c r="G5" s="96">
        <f t="shared" ref="G5:G9" si="0">F5*E5</f>
        <v>0</v>
      </c>
      <c r="H5" s="70"/>
    </row>
    <row r="6" spans="1:8" ht="243">
      <c r="A6" s="79">
        <v>3</v>
      </c>
      <c r="B6" s="91" t="s">
        <v>27</v>
      </c>
      <c r="C6" s="81" t="s">
        <v>61</v>
      </c>
      <c r="D6" s="79" t="s">
        <v>26</v>
      </c>
      <c r="E6" s="82">
        <v>1</v>
      </c>
      <c r="F6" s="95"/>
      <c r="G6" s="96">
        <f t="shared" si="0"/>
        <v>0</v>
      </c>
      <c r="H6" s="70"/>
    </row>
    <row r="7" spans="1:8" ht="229.5">
      <c r="A7" s="79">
        <v>4</v>
      </c>
      <c r="B7" s="91" t="s">
        <v>44</v>
      </c>
      <c r="C7" s="81" t="s">
        <v>62</v>
      </c>
      <c r="D7" s="79" t="s">
        <v>26</v>
      </c>
      <c r="E7" s="82">
        <v>1</v>
      </c>
      <c r="F7" s="95"/>
      <c r="G7" s="96">
        <f t="shared" si="0"/>
        <v>0</v>
      </c>
      <c r="H7" s="70"/>
    </row>
    <row r="8" spans="1:8" ht="229.5">
      <c r="A8" s="79">
        <v>5</v>
      </c>
      <c r="B8" s="91" t="s">
        <v>46</v>
      </c>
      <c r="C8" s="81" t="s">
        <v>55</v>
      </c>
      <c r="D8" s="79" t="s">
        <v>26</v>
      </c>
      <c r="E8" s="82">
        <v>1</v>
      </c>
      <c r="F8" s="95"/>
      <c r="G8" s="96">
        <f t="shared" si="0"/>
        <v>0</v>
      </c>
      <c r="H8" s="70"/>
    </row>
    <row r="9" spans="1:8" ht="222" customHeight="1">
      <c r="A9" s="79">
        <v>6</v>
      </c>
      <c r="B9" s="80" t="s">
        <v>31</v>
      </c>
      <c r="C9" s="81" t="s">
        <v>63</v>
      </c>
      <c r="D9" s="79" t="s">
        <v>26</v>
      </c>
      <c r="E9" s="82">
        <v>1</v>
      </c>
      <c r="F9" s="95"/>
      <c r="G9" s="96">
        <f t="shared" si="0"/>
        <v>0</v>
      </c>
      <c r="H9" s="70"/>
    </row>
    <row r="10" spans="1:8" s="45" customFormat="1" ht="24" customHeight="1">
      <c r="A10" s="71" t="s">
        <v>33</v>
      </c>
      <c r="B10" s="71" t="s">
        <v>34</v>
      </c>
      <c r="C10" s="71"/>
      <c r="D10" s="71"/>
      <c r="E10" s="72"/>
      <c r="F10" s="73"/>
      <c r="G10" s="92">
        <f>SUM(G4:G9)</f>
        <v>0</v>
      </c>
      <c r="H10" s="74"/>
    </row>
    <row r="11" spans="1:8" s="45" customFormat="1" ht="24" customHeight="1">
      <c r="A11" s="71" t="s">
        <v>35</v>
      </c>
      <c r="B11" s="71" t="s">
        <v>36</v>
      </c>
      <c r="C11" s="71"/>
      <c r="D11" s="71"/>
      <c r="E11" s="72"/>
      <c r="F11" s="73"/>
      <c r="G11" s="92">
        <f>G10*13%</f>
        <v>0</v>
      </c>
      <c r="H11" s="74"/>
    </row>
    <row r="12" spans="1:8" ht="24" customHeight="1">
      <c r="A12" s="71" t="s">
        <v>37</v>
      </c>
      <c r="B12" s="55" t="s">
        <v>38</v>
      </c>
      <c r="C12" s="64"/>
      <c r="D12" s="64"/>
      <c r="E12" s="75"/>
      <c r="F12" s="76"/>
      <c r="G12" s="92">
        <f>G11+G10</f>
        <v>0</v>
      </c>
      <c r="H12" s="70"/>
    </row>
  </sheetData>
  <sheetProtection password="CF4E" sheet="1" objects="1"/>
  <mergeCells count="1">
    <mergeCell ref="A1:H1"/>
  </mergeCells>
  <phoneticPr fontId="16" type="noConversion"/>
  <printOptions horizontalCentered="1"/>
  <pageMargins left="0.75138888888888899" right="0.31458333333333299" top="0.66874999999999996" bottom="0.39305555555555599" header="0.5" footer="0.23611111111111099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view="pageBreakPreview" zoomScaleNormal="100" workbookViewId="0">
      <pane ySplit="3" topLeftCell="A4" activePane="bottomLeft" state="frozen"/>
      <selection pane="bottomLeft" sqref="A1:XFD1048576"/>
    </sheetView>
  </sheetViews>
  <sheetFormatPr defaultColWidth="8" defaultRowHeight="14.25"/>
  <cols>
    <col min="1" max="1" width="6.75" style="46" customWidth="1"/>
    <col min="2" max="2" width="16.75" style="46" customWidth="1"/>
    <col min="3" max="3" width="56.75" style="46" customWidth="1"/>
    <col min="4" max="4" width="6.75" style="46" customWidth="1"/>
    <col min="5" max="5" width="13.75" style="47" customWidth="1"/>
    <col min="6" max="7" width="16.75" style="48" customWidth="1"/>
    <col min="8" max="8" width="10.25" style="49" customWidth="1"/>
    <col min="9" max="16384" width="8" style="49"/>
  </cols>
  <sheetData>
    <row r="1" spans="1:8" s="77" customFormat="1" ht="25.5">
      <c r="A1" s="130" t="s">
        <v>17</v>
      </c>
      <c r="B1" s="130"/>
      <c r="C1" s="130"/>
      <c r="D1" s="130"/>
      <c r="E1" s="131"/>
      <c r="F1" s="134"/>
      <c r="G1" s="134"/>
      <c r="H1" s="133"/>
    </row>
    <row r="2" spans="1:8" s="77" customFormat="1">
      <c r="A2" s="50" t="s">
        <v>64</v>
      </c>
      <c r="B2" s="51"/>
      <c r="C2" s="50"/>
      <c r="D2" s="51"/>
      <c r="E2" s="52"/>
      <c r="F2" s="78"/>
      <c r="G2" s="78"/>
      <c r="H2" s="54"/>
    </row>
    <row r="3" spans="1:8" ht="28.5">
      <c r="A3" s="55" t="s">
        <v>2</v>
      </c>
      <c r="B3" s="55" t="s">
        <v>3</v>
      </c>
      <c r="C3" s="55" t="s">
        <v>19</v>
      </c>
      <c r="D3" s="55" t="s">
        <v>20</v>
      </c>
      <c r="E3" s="56" t="s">
        <v>21</v>
      </c>
      <c r="F3" s="57" t="s">
        <v>22</v>
      </c>
      <c r="G3" s="57" t="s">
        <v>23</v>
      </c>
      <c r="H3" s="58" t="s">
        <v>7</v>
      </c>
    </row>
    <row r="4" spans="1:8" ht="216">
      <c r="A4" s="79">
        <v>1</v>
      </c>
      <c r="B4" s="80" t="s">
        <v>24</v>
      </c>
      <c r="C4" s="81" t="s">
        <v>65</v>
      </c>
      <c r="D4" s="79" t="s">
        <v>26</v>
      </c>
      <c r="E4" s="82">
        <v>1</v>
      </c>
      <c r="F4" s="94"/>
      <c r="G4" s="84">
        <f>F4*E4</f>
        <v>0</v>
      </c>
      <c r="H4" s="85"/>
    </row>
    <row r="5" spans="1:8" ht="148.5">
      <c r="A5" s="79">
        <v>2</v>
      </c>
      <c r="B5" s="80" t="s">
        <v>41</v>
      </c>
      <c r="C5" s="81" t="s">
        <v>66</v>
      </c>
      <c r="D5" s="79" t="s">
        <v>26</v>
      </c>
      <c r="E5" s="82">
        <v>1</v>
      </c>
      <c r="F5" s="94"/>
      <c r="G5" s="84">
        <f t="shared" ref="G5:G9" si="0">F5*E5</f>
        <v>0</v>
      </c>
      <c r="H5" s="85"/>
    </row>
    <row r="6" spans="1:8" ht="243">
      <c r="A6" s="79">
        <v>3</v>
      </c>
      <c r="B6" s="80" t="s">
        <v>27</v>
      </c>
      <c r="C6" s="81" t="s">
        <v>67</v>
      </c>
      <c r="D6" s="79" t="s">
        <v>26</v>
      </c>
      <c r="E6" s="82">
        <v>1</v>
      </c>
      <c r="F6" s="94"/>
      <c r="G6" s="84">
        <f t="shared" si="0"/>
        <v>0</v>
      </c>
      <c r="H6" s="85"/>
    </row>
    <row r="7" spans="1:8" ht="229.5">
      <c r="A7" s="79">
        <v>4</v>
      </c>
      <c r="B7" s="80" t="s">
        <v>44</v>
      </c>
      <c r="C7" s="81" t="s">
        <v>68</v>
      </c>
      <c r="D7" s="79" t="s">
        <v>26</v>
      </c>
      <c r="E7" s="82">
        <v>1</v>
      </c>
      <c r="F7" s="94"/>
      <c r="G7" s="84">
        <f t="shared" si="0"/>
        <v>0</v>
      </c>
      <c r="H7" s="85"/>
    </row>
    <row r="8" spans="1:8" ht="229.5">
      <c r="A8" s="79">
        <v>5</v>
      </c>
      <c r="B8" s="80" t="s">
        <v>46</v>
      </c>
      <c r="C8" s="81" t="s">
        <v>69</v>
      </c>
      <c r="D8" s="79" t="s">
        <v>26</v>
      </c>
      <c r="E8" s="82">
        <v>1</v>
      </c>
      <c r="F8" s="94"/>
      <c r="G8" s="84">
        <f t="shared" si="0"/>
        <v>0</v>
      </c>
      <c r="H8" s="85"/>
    </row>
    <row r="9" spans="1:8" ht="202.5">
      <c r="A9" s="79">
        <v>6</v>
      </c>
      <c r="B9" s="80" t="s">
        <v>31</v>
      </c>
      <c r="C9" s="81" t="s">
        <v>70</v>
      </c>
      <c r="D9" s="79" t="s">
        <v>26</v>
      </c>
      <c r="E9" s="82">
        <v>1</v>
      </c>
      <c r="F9" s="94"/>
      <c r="G9" s="84">
        <f t="shared" si="0"/>
        <v>0</v>
      </c>
      <c r="H9" s="85"/>
    </row>
    <row r="10" spans="1:8" s="45" customFormat="1" ht="24" customHeight="1">
      <c r="A10" s="71" t="s">
        <v>33</v>
      </c>
      <c r="B10" s="71" t="s">
        <v>34</v>
      </c>
      <c r="C10" s="71"/>
      <c r="D10" s="71"/>
      <c r="E10" s="72"/>
      <c r="F10" s="73"/>
      <c r="G10" s="92">
        <f>SUM(G4:G9)</f>
        <v>0</v>
      </c>
      <c r="H10" s="74"/>
    </row>
    <row r="11" spans="1:8" s="45" customFormat="1" ht="24" customHeight="1">
      <c r="A11" s="71" t="s">
        <v>35</v>
      </c>
      <c r="B11" s="71" t="s">
        <v>36</v>
      </c>
      <c r="C11" s="71"/>
      <c r="D11" s="71"/>
      <c r="E11" s="72"/>
      <c r="F11" s="73"/>
      <c r="G11" s="92">
        <f>G10*13%</f>
        <v>0</v>
      </c>
      <c r="H11" s="74"/>
    </row>
    <row r="12" spans="1:8" ht="24" customHeight="1">
      <c r="A12" s="71" t="s">
        <v>37</v>
      </c>
      <c r="B12" s="55" t="s">
        <v>38</v>
      </c>
      <c r="C12" s="64"/>
      <c r="D12" s="64"/>
      <c r="E12" s="75"/>
      <c r="F12" s="76"/>
      <c r="G12" s="92">
        <f>G11+G10</f>
        <v>0</v>
      </c>
      <c r="H12" s="70"/>
    </row>
  </sheetData>
  <sheetProtection password="CF4E" sheet="1" objects="1"/>
  <mergeCells count="1">
    <mergeCell ref="A1:H1"/>
  </mergeCells>
  <phoneticPr fontId="16" type="noConversion"/>
  <printOptions horizontalCentered="1"/>
  <pageMargins left="0.51180555555555596" right="0.23611111111111099" top="0.66874999999999996" bottom="0.43263888888888902" header="0.5" footer="7.8472222222222193E-2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view="pageBreakPreview" zoomScaleNormal="100" workbookViewId="0">
      <pane ySplit="3" topLeftCell="A9" activePane="bottomLeft" state="frozen"/>
      <selection pane="bottomLeft" sqref="A1:XFD1048576"/>
    </sheetView>
  </sheetViews>
  <sheetFormatPr defaultColWidth="8" defaultRowHeight="14.25"/>
  <cols>
    <col min="1" max="1" width="6.75" style="46" customWidth="1"/>
    <col min="2" max="2" width="16.75" style="46" customWidth="1"/>
    <col min="3" max="3" width="56.75" style="46" customWidth="1"/>
    <col min="4" max="4" width="6.75" style="46" customWidth="1"/>
    <col min="5" max="5" width="13.75" style="47" customWidth="1"/>
    <col min="6" max="7" width="16.75" style="48" customWidth="1"/>
    <col min="8" max="8" width="10.25" style="49" customWidth="1"/>
    <col min="9" max="16384" width="8" style="49"/>
  </cols>
  <sheetData>
    <row r="1" spans="1:8" s="77" customFormat="1" ht="25.5">
      <c r="A1" s="130" t="s">
        <v>17</v>
      </c>
      <c r="B1" s="130"/>
      <c r="C1" s="130"/>
      <c r="D1" s="130"/>
      <c r="E1" s="131"/>
      <c r="F1" s="134"/>
      <c r="G1" s="134"/>
      <c r="H1" s="133"/>
    </row>
    <row r="2" spans="1:8" s="77" customFormat="1">
      <c r="A2" s="50" t="s">
        <v>71</v>
      </c>
      <c r="B2" s="51"/>
      <c r="C2" s="50"/>
      <c r="D2" s="51"/>
      <c r="E2" s="52"/>
      <c r="F2" s="78"/>
      <c r="G2" s="78"/>
      <c r="H2" s="54"/>
    </row>
    <row r="3" spans="1:8" ht="28.5">
      <c r="A3" s="55" t="s">
        <v>2</v>
      </c>
      <c r="B3" s="55" t="s">
        <v>3</v>
      </c>
      <c r="C3" s="55" t="s">
        <v>19</v>
      </c>
      <c r="D3" s="55" t="s">
        <v>20</v>
      </c>
      <c r="E3" s="56" t="s">
        <v>21</v>
      </c>
      <c r="F3" s="57" t="s">
        <v>22</v>
      </c>
      <c r="G3" s="57" t="s">
        <v>23</v>
      </c>
      <c r="H3" s="58" t="s">
        <v>7</v>
      </c>
    </row>
    <row r="4" spans="1:8" ht="216">
      <c r="A4" s="79">
        <v>1</v>
      </c>
      <c r="B4" s="80" t="s">
        <v>24</v>
      </c>
      <c r="C4" s="81" t="s">
        <v>72</v>
      </c>
      <c r="D4" s="79" t="s">
        <v>26</v>
      </c>
      <c r="E4" s="82">
        <v>1</v>
      </c>
      <c r="F4" s="94"/>
      <c r="G4" s="84">
        <f>F4*E4</f>
        <v>0</v>
      </c>
      <c r="H4" s="85"/>
    </row>
    <row r="5" spans="1:8" ht="148.5">
      <c r="A5" s="79">
        <v>2</v>
      </c>
      <c r="B5" s="80" t="s">
        <v>41</v>
      </c>
      <c r="C5" s="81" t="s">
        <v>73</v>
      </c>
      <c r="D5" s="79" t="s">
        <v>26</v>
      </c>
      <c r="E5" s="82">
        <v>1</v>
      </c>
      <c r="F5" s="94"/>
      <c r="G5" s="84">
        <f t="shared" ref="G5:G9" si="0">F5*E5</f>
        <v>0</v>
      </c>
      <c r="H5" s="85"/>
    </row>
    <row r="6" spans="1:8" ht="243">
      <c r="A6" s="79">
        <v>3</v>
      </c>
      <c r="B6" s="80" t="s">
        <v>27</v>
      </c>
      <c r="C6" s="81" t="s">
        <v>74</v>
      </c>
      <c r="D6" s="79" t="s">
        <v>26</v>
      </c>
      <c r="E6" s="82">
        <v>1</v>
      </c>
      <c r="F6" s="94"/>
      <c r="G6" s="84">
        <f t="shared" si="0"/>
        <v>0</v>
      </c>
      <c r="H6" s="85"/>
    </row>
    <row r="7" spans="1:8" ht="229.5">
      <c r="A7" s="79">
        <v>4</v>
      </c>
      <c r="B7" s="80" t="s">
        <v>44</v>
      </c>
      <c r="C7" s="81" t="s">
        <v>75</v>
      </c>
      <c r="D7" s="79" t="s">
        <v>26</v>
      </c>
      <c r="E7" s="82">
        <v>1</v>
      </c>
      <c r="F7" s="94"/>
      <c r="G7" s="84">
        <f t="shared" si="0"/>
        <v>0</v>
      </c>
      <c r="H7" s="85"/>
    </row>
    <row r="8" spans="1:8" ht="229.5">
      <c r="A8" s="79">
        <v>5</v>
      </c>
      <c r="B8" s="80" t="s">
        <v>46</v>
      </c>
      <c r="C8" s="81" t="s">
        <v>69</v>
      </c>
      <c r="D8" s="79" t="s">
        <v>26</v>
      </c>
      <c r="E8" s="82">
        <v>1</v>
      </c>
      <c r="F8" s="94"/>
      <c r="G8" s="84">
        <f t="shared" si="0"/>
        <v>0</v>
      </c>
      <c r="H8" s="85"/>
    </row>
    <row r="9" spans="1:8" ht="202.5">
      <c r="A9" s="79">
        <v>6</v>
      </c>
      <c r="B9" s="80" t="s">
        <v>31</v>
      </c>
      <c r="C9" s="81" t="s">
        <v>76</v>
      </c>
      <c r="D9" s="79" t="s">
        <v>26</v>
      </c>
      <c r="E9" s="82">
        <v>1</v>
      </c>
      <c r="F9" s="94"/>
      <c r="G9" s="84">
        <f t="shared" si="0"/>
        <v>0</v>
      </c>
      <c r="H9" s="85"/>
    </row>
    <row r="10" spans="1:8" s="45" customFormat="1" ht="24" customHeight="1">
      <c r="A10" s="71" t="s">
        <v>33</v>
      </c>
      <c r="B10" s="71" t="s">
        <v>34</v>
      </c>
      <c r="C10" s="71"/>
      <c r="D10" s="71"/>
      <c r="E10" s="72"/>
      <c r="F10" s="73"/>
      <c r="G10" s="92">
        <f>SUM(G4:G9)</f>
        <v>0</v>
      </c>
      <c r="H10" s="74"/>
    </row>
    <row r="11" spans="1:8" s="45" customFormat="1" ht="24" customHeight="1">
      <c r="A11" s="71" t="s">
        <v>35</v>
      </c>
      <c r="B11" s="71" t="s">
        <v>36</v>
      </c>
      <c r="C11" s="71"/>
      <c r="D11" s="71"/>
      <c r="E11" s="72"/>
      <c r="F11" s="73"/>
      <c r="G11" s="92">
        <f>G10*13%</f>
        <v>0</v>
      </c>
      <c r="H11" s="74"/>
    </row>
    <row r="12" spans="1:8" ht="24" customHeight="1">
      <c r="A12" s="71" t="s">
        <v>37</v>
      </c>
      <c r="B12" s="55" t="s">
        <v>38</v>
      </c>
      <c r="C12" s="64"/>
      <c r="D12" s="64"/>
      <c r="E12" s="75"/>
      <c r="F12" s="76"/>
      <c r="G12" s="92">
        <f>G11+G10</f>
        <v>0</v>
      </c>
      <c r="H12" s="70"/>
    </row>
  </sheetData>
  <sheetProtection password="CF4E" sheet="1" objects="1"/>
  <mergeCells count="1">
    <mergeCell ref="A1:H1"/>
  </mergeCells>
  <phoneticPr fontId="16" type="noConversion"/>
  <printOptions horizontalCentered="1"/>
  <pageMargins left="0.43263888888888902" right="0.23611111111111099" top="1" bottom="1" header="0.5" footer="0.5"/>
  <pageSetup paperSize="9" scale="76" orientation="landscape" r:id="rId1"/>
  <rowBreaks count="1" manualBreakCount="1">
    <brk id="7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Normal="100" workbookViewId="0">
      <pane ySplit="3" topLeftCell="A4" activePane="bottomLeft" state="frozen"/>
      <selection pane="bottomLeft" sqref="A1:XFD1048576"/>
    </sheetView>
  </sheetViews>
  <sheetFormatPr defaultColWidth="8" defaultRowHeight="14.25"/>
  <cols>
    <col min="1" max="1" width="6.75" style="46" customWidth="1"/>
    <col min="2" max="2" width="16.75" style="46" customWidth="1"/>
    <col min="3" max="3" width="56.75" style="46" customWidth="1"/>
    <col min="4" max="4" width="6.75" style="46" customWidth="1"/>
    <col min="5" max="5" width="13.75" style="47" customWidth="1"/>
    <col min="6" max="7" width="16.75" style="48" customWidth="1"/>
    <col min="8" max="8" width="9.625" style="49" customWidth="1"/>
    <col min="9" max="9" width="51.5" style="49" customWidth="1"/>
    <col min="10" max="16384" width="8" style="49"/>
  </cols>
  <sheetData>
    <row r="1" spans="1:9" s="77" customFormat="1" ht="25.5">
      <c r="A1" s="130" t="s">
        <v>17</v>
      </c>
      <c r="B1" s="130"/>
      <c r="C1" s="130"/>
      <c r="D1" s="130"/>
      <c r="E1" s="131"/>
      <c r="F1" s="134"/>
      <c r="G1" s="134"/>
      <c r="H1" s="133"/>
    </row>
    <row r="2" spans="1:9" s="77" customFormat="1">
      <c r="A2" s="50" t="s">
        <v>77</v>
      </c>
      <c r="B2" s="51"/>
      <c r="C2" s="50"/>
      <c r="D2" s="51"/>
      <c r="E2" s="52"/>
      <c r="F2" s="78"/>
      <c r="G2" s="78"/>
      <c r="H2" s="54"/>
    </row>
    <row r="3" spans="1:9" ht="28.5">
      <c r="A3" s="55" t="s">
        <v>2</v>
      </c>
      <c r="B3" s="55" t="s">
        <v>3</v>
      </c>
      <c r="C3" s="55" t="s">
        <v>19</v>
      </c>
      <c r="D3" s="55" t="s">
        <v>20</v>
      </c>
      <c r="E3" s="56" t="s">
        <v>21</v>
      </c>
      <c r="F3" s="57" t="s">
        <v>58</v>
      </c>
      <c r="G3" s="57" t="s">
        <v>23</v>
      </c>
      <c r="H3" s="58" t="s">
        <v>7</v>
      </c>
    </row>
    <row r="4" spans="1:9" ht="243">
      <c r="A4" s="79">
        <v>1</v>
      </c>
      <c r="B4" s="80" t="s">
        <v>24</v>
      </c>
      <c r="C4" s="81" t="s">
        <v>78</v>
      </c>
      <c r="D4" s="79" t="s">
        <v>26</v>
      </c>
      <c r="E4" s="82">
        <v>1</v>
      </c>
      <c r="F4" s="83"/>
      <c r="G4" s="84">
        <f>F4*E4</f>
        <v>0</v>
      </c>
      <c r="H4" s="85"/>
    </row>
    <row r="5" spans="1:9" ht="148.5">
      <c r="A5" s="79">
        <v>2</v>
      </c>
      <c r="B5" s="80" t="s">
        <v>41</v>
      </c>
      <c r="C5" s="81" t="s">
        <v>79</v>
      </c>
      <c r="D5" s="79" t="s">
        <v>26</v>
      </c>
      <c r="E5" s="82">
        <v>1</v>
      </c>
      <c r="F5" s="83"/>
      <c r="G5" s="84">
        <f t="shared" ref="G5:G11" si="0">F5*E5</f>
        <v>0</v>
      </c>
      <c r="H5" s="85"/>
    </row>
    <row r="6" spans="1:9" ht="229.5">
      <c r="A6" s="86">
        <v>3</v>
      </c>
      <c r="B6" s="87" t="s">
        <v>27</v>
      </c>
      <c r="C6" s="81" t="s">
        <v>80</v>
      </c>
      <c r="D6" s="86" t="s">
        <v>26</v>
      </c>
      <c r="E6" s="88">
        <v>1</v>
      </c>
      <c r="F6" s="89"/>
      <c r="G6" s="84">
        <f t="shared" si="0"/>
        <v>0</v>
      </c>
      <c r="H6" s="90"/>
      <c r="I6" s="93"/>
    </row>
    <row r="7" spans="1:9" ht="216">
      <c r="A7" s="79">
        <v>4</v>
      </c>
      <c r="B7" s="91" t="s">
        <v>81</v>
      </c>
      <c r="C7" s="81" t="s">
        <v>82</v>
      </c>
      <c r="D7" s="79" t="s">
        <v>26</v>
      </c>
      <c r="E7" s="82">
        <v>1</v>
      </c>
      <c r="F7" s="83"/>
      <c r="G7" s="84">
        <f t="shared" si="0"/>
        <v>0</v>
      </c>
      <c r="H7" s="85"/>
    </row>
    <row r="8" spans="1:9" ht="229.5">
      <c r="A8" s="79">
        <v>5</v>
      </c>
      <c r="B8" s="91" t="s">
        <v>46</v>
      </c>
      <c r="C8" s="81" t="s">
        <v>83</v>
      </c>
      <c r="D8" s="79" t="s">
        <v>26</v>
      </c>
      <c r="E8" s="82">
        <v>1</v>
      </c>
      <c r="F8" s="83"/>
      <c r="G8" s="84">
        <f t="shared" si="0"/>
        <v>0</v>
      </c>
      <c r="H8" s="85"/>
    </row>
    <row r="9" spans="1:9" ht="202.5">
      <c r="A9" s="79">
        <v>6</v>
      </c>
      <c r="B9" s="80" t="s">
        <v>31</v>
      </c>
      <c r="C9" s="81" t="s">
        <v>84</v>
      </c>
      <c r="D9" s="79" t="s">
        <v>26</v>
      </c>
      <c r="E9" s="82">
        <v>1</v>
      </c>
      <c r="F9" s="83"/>
      <c r="G9" s="84">
        <f t="shared" si="0"/>
        <v>0</v>
      </c>
      <c r="H9" s="85"/>
    </row>
    <row r="10" spans="1:9" ht="186" customHeight="1">
      <c r="A10" s="79">
        <v>7</v>
      </c>
      <c r="B10" s="80" t="s">
        <v>85</v>
      </c>
      <c r="C10" s="81" t="s">
        <v>86</v>
      </c>
      <c r="D10" s="79" t="s">
        <v>26</v>
      </c>
      <c r="E10" s="82">
        <v>1</v>
      </c>
      <c r="F10" s="83"/>
      <c r="G10" s="84">
        <f t="shared" si="0"/>
        <v>0</v>
      </c>
      <c r="H10" s="85"/>
    </row>
    <row r="11" spans="1:9" ht="171" customHeight="1">
      <c r="A11" s="79">
        <v>8</v>
      </c>
      <c r="B11" s="80" t="s">
        <v>87</v>
      </c>
      <c r="C11" s="81" t="s">
        <v>88</v>
      </c>
      <c r="D11" s="79" t="s">
        <v>26</v>
      </c>
      <c r="E11" s="82">
        <v>1</v>
      </c>
      <c r="F11" s="83"/>
      <c r="G11" s="84">
        <f t="shared" si="0"/>
        <v>0</v>
      </c>
      <c r="H11" s="85"/>
    </row>
    <row r="12" spans="1:9" s="45" customFormat="1" ht="24" customHeight="1">
      <c r="A12" s="71" t="s">
        <v>33</v>
      </c>
      <c r="B12" s="71" t="s">
        <v>34</v>
      </c>
      <c r="C12" s="71"/>
      <c r="D12" s="71"/>
      <c r="E12" s="72"/>
      <c r="F12" s="73"/>
      <c r="G12" s="92">
        <f>SUM(G4:G11)</f>
        <v>0</v>
      </c>
      <c r="H12" s="74"/>
      <c r="I12" s="49"/>
    </row>
    <row r="13" spans="1:9" s="45" customFormat="1" ht="24" customHeight="1">
      <c r="A13" s="71" t="s">
        <v>35</v>
      </c>
      <c r="B13" s="71" t="s">
        <v>36</v>
      </c>
      <c r="C13" s="71"/>
      <c r="D13" s="71"/>
      <c r="E13" s="72"/>
      <c r="F13" s="73"/>
      <c r="G13" s="92">
        <f>G12*13%</f>
        <v>0</v>
      </c>
      <c r="H13" s="74"/>
      <c r="I13" s="49"/>
    </row>
    <row r="14" spans="1:9" ht="24" customHeight="1">
      <c r="A14" s="71" t="s">
        <v>37</v>
      </c>
      <c r="B14" s="55" t="s">
        <v>38</v>
      </c>
      <c r="C14" s="64"/>
      <c r="D14" s="64"/>
      <c r="E14" s="75"/>
      <c r="F14" s="76"/>
      <c r="G14" s="92">
        <f>G13+G12</f>
        <v>0</v>
      </c>
      <c r="H14" s="70"/>
    </row>
  </sheetData>
  <sheetProtection password="CF4E" sheet="1" objects="1"/>
  <mergeCells count="1">
    <mergeCell ref="A1:H1"/>
  </mergeCells>
  <phoneticPr fontId="16" type="noConversion"/>
  <printOptions horizontalCentered="1"/>
  <pageMargins left="0.75138888888888899" right="0.23611111111111099" top="0.62986111111111098" bottom="0.47222222222222199" header="0.5" footer="0.23611111111111099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view="pageBreakPreview" zoomScaleNormal="100" workbookViewId="0">
      <pane ySplit="3" topLeftCell="A12" activePane="bottomLeft" state="frozen"/>
      <selection pane="bottomLeft" sqref="A1:XFD1048576"/>
    </sheetView>
  </sheetViews>
  <sheetFormatPr defaultColWidth="8" defaultRowHeight="14.25"/>
  <cols>
    <col min="1" max="1" width="6.75" style="46" customWidth="1"/>
    <col min="2" max="2" width="13.75" style="46" customWidth="1"/>
    <col min="3" max="3" width="56.75" style="46" customWidth="1"/>
    <col min="4" max="4" width="6.75" style="46" customWidth="1"/>
    <col min="5" max="5" width="13.75" style="47" customWidth="1"/>
    <col min="6" max="7" width="16.75" style="48" customWidth="1"/>
    <col min="8" max="8" width="9.75" style="49" customWidth="1"/>
    <col min="9" max="16384" width="8" style="49"/>
  </cols>
  <sheetData>
    <row r="1" spans="1:8" ht="25.5">
      <c r="A1" s="130" t="s">
        <v>17</v>
      </c>
      <c r="B1" s="130"/>
      <c r="C1" s="130"/>
      <c r="D1" s="130"/>
      <c r="E1" s="131"/>
      <c r="F1" s="134"/>
      <c r="G1" s="134"/>
      <c r="H1" s="133"/>
    </row>
    <row r="2" spans="1:8">
      <c r="A2" s="50" t="s">
        <v>89</v>
      </c>
      <c r="B2" s="51"/>
      <c r="C2" s="50"/>
      <c r="D2" s="51"/>
      <c r="E2" s="52"/>
      <c r="F2" s="53"/>
      <c r="G2" s="53"/>
      <c r="H2" s="54"/>
    </row>
    <row r="3" spans="1:8" ht="28.5">
      <c r="A3" s="55" t="s">
        <v>2</v>
      </c>
      <c r="B3" s="55" t="s">
        <v>3</v>
      </c>
      <c r="C3" s="55" t="s">
        <v>19</v>
      </c>
      <c r="D3" s="55" t="s">
        <v>20</v>
      </c>
      <c r="E3" s="56" t="s">
        <v>90</v>
      </c>
      <c r="F3" s="57" t="s">
        <v>58</v>
      </c>
      <c r="G3" s="57" t="s">
        <v>23</v>
      </c>
      <c r="H3" s="58" t="s">
        <v>7</v>
      </c>
    </row>
    <row r="4" spans="1:8" ht="24" customHeight="1">
      <c r="A4" s="59" t="s">
        <v>91</v>
      </c>
      <c r="B4" s="59"/>
      <c r="C4" s="59"/>
      <c r="D4" s="59"/>
      <c r="E4" s="60"/>
      <c r="F4" s="61"/>
      <c r="G4" s="61"/>
      <c r="H4" s="62"/>
    </row>
    <row r="5" spans="1:8" ht="171">
      <c r="A5" s="63">
        <v>1</v>
      </c>
      <c r="B5" s="64" t="s">
        <v>92</v>
      </c>
      <c r="C5" s="65" t="s">
        <v>93</v>
      </c>
      <c r="D5" s="63" t="s">
        <v>94</v>
      </c>
      <c r="E5" s="66">
        <v>50</v>
      </c>
      <c r="F5" s="67"/>
      <c r="G5" s="68">
        <f t="shared" ref="G5:G8" si="0">F5*E5</f>
        <v>0</v>
      </c>
      <c r="H5" s="69"/>
    </row>
    <row r="6" spans="1:8" ht="24" customHeight="1">
      <c r="A6" s="59" t="s">
        <v>95</v>
      </c>
      <c r="B6" s="59"/>
      <c r="C6" s="59"/>
      <c r="D6" s="59"/>
      <c r="E6" s="60"/>
      <c r="F6" s="61"/>
      <c r="G6" s="61"/>
      <c r="H6" s="62"/>
    </row>
    <row r="7" spans="1:8" ht="171">
      <c r="A7" s="63">
        <v>1</v>
      </c>
      <c r="B7" s="64" t="s">
        <v>92</v>
      </c>
      <c r="C7" s="65" t="s">
        <v>96</v>
      </c>
      <c r="D7" s="63" t="s">
        <v>94</v>
      </c>
      <c r="E7" s="66">
        <f>116/2</f>
        <v>58</v>
      </c>
      <c r="F7" s="67"/>
      <c r="G7" s="68">
        <f t="shared" si="0"/>
        <v>0</v>
      </c>
      <c r="H7" s="70"/>
    </row>
    <row r="8" spans="1:8" ht="171">
      <c r="A8" s="63">
        <v>2</v>
      </c>
      <c r="B8" s="64" t="s">
        <v>92</v>
      </c>
      <c r="C8" s="65" t="s">
        <v>97</v>
      </c>
      <c r="D8" s="63" t="s">
        <v>94</v>
      </c>
      <c r="E8" s="66">
        <f>116/2</f>
        <v>58</v>
      </c>
      <c r="F8" s="67"/>
      <c r="G8" s="68">
        <f t="shared" si="0"/>
        <v>0</v>
      </c>
      <c r="H8" s="70"/>
    </row>
    <row r="9" spans="1:8" ht="24" customHeight="1">
      <c r="A9" s="59" t="s">
        <v>98</v>
      </c>
      <c r="B9" s="59"/>
      <c r="C9" s="59"/>
      <c r="D9" s="59"/>
      <c r="E9" s="60"/>
      <c r="F9" s="61"/>
      <c r="G9" s="61"/>
      <c r="H9" s="62"/>
    </row>
    <row r="10" spans="1:8" ht="171">
      <c r="A10" s="63">
        <v>1</v>
      </c>
      <c r="B10" s="64" t="s">
        <v>92</v>
      </c>
      <c r="C10" s="65" t="s">
        <v>96</v>
      </c>
      <c r="D10" s="63" t="s">
        <v>94</v>
      </c>
      <c r="E10" s="66">
        <f>96/2</f>
        <v>48</v>
      </c>
      <c r="F10" s="67"/>
      <c r="G10" s="68">
        <f t="shared" ref="G10:G13" si="1">F10*E10</f>
        <v>0</v>
      </c>
      <c r="H10" s="69"/>
    </row>
    <row r="11" spans="1:8" ht="171">
      <c r="A11" s="63">
        <v>2</v>
      </c>
      <c r="B11" s="64" t="s">
        <v>92</v>
      </c>
      <c r="C11" s="65" t="s">
        <v>97</v>
      </c>
      <c r="D11" s="63" t="s">
        <v>94</v>
      </c>
      <c r="E11" s="66">
        <f>96/2</f>
        <v>48</v>
      </c>
      <c r="F11" s="67"/>
      <c r="G11" s="68">
        <f t="shared" si="1"/>
        <v>0</v>
      </c>
      <c r="H11" s="69"/>
    </row>
    <row r="12" spans="1:8" ht="24" customHeight="1">
      <c r="A12" s="59" t="s">
        <v>99</v>
      </c>
      <c r="B12" s="59"/>
      <c r="C12" s="59"/>
      <c r="D12" s="59"/>
      <c r="E12" s="60"/>
      <c r="F12" s="61"/>
      <c r="G12" s="61"/>
      <c r="H12" s="62"/>
    </row>
    <row r="13" spans="1:8" ht="171">
      <c r="A13" s="63">
        <v>1</v>
      </c>
      <c r="B13" s="64" t="s">
        <v>92</v>
      </c>
      <c r="C13" s="65" t="s">
        <v>96</v>
      </c>
      <c r="D13" s="63" t="s">
        <v>94</v>
      </c>
      <c r="E13" s="66">
        <f>112/2</f>
        <v>56</v>
      </c>
      <c r="F13" s="67"/>
      <c r="G13" s="68">
        <f t="shared" si="1"/>
        <v>0</v>
      </c>
      <c r="H13" s="70"/>
    </row>
    <row r="14" spans="1:8" ht="171">
      <c r="A14" s="63">
        <v>2</v>
      </c>
      <c r="B14" s="64" t="s">
        <v>92</v>
      </c>
      <c r="C14" s="65" t="s">
        <v>97</v>
      </c>
      <c r="D14" s="63" t="s">
        <v>94</v>
      </c>
      <c r="E14" s="66">
        <f>112/2</f>
        <v>56</v>
      </c>
      <c r="F14" s="67"/>
      <c r="G14" s="68">
        <f>F14*E14</f>
        <v>0</v>
      </c>
      <c r="H14" s="70"/>
    </row>
    <row r="15" spans="1:8" ht="24" customHeight="1">
      <c r="A15" s="59" t="s">
        <v>100</v>
      </c>
      <c r="B15" s="59"/>
      <c r="C15" s="59"/>
      <c r="D15" s="59"/>
      <c r="E15" s="60"/>
      <c r="F15" s="61"/>
      <c r="G15" s="61"/>
      <c r="H15" s="62"/>
    </row>
    <row r="16" spans="1:8" ht="171">
      <c r="A16" s="63">
        <v>1</v>
      </c>
      <c r="B16" s="64" t="s">
        <v>92</v>
      </c>
      <c r="C16" s="65" t="s">
        <v>96</v>
      </c>
      <c r="D16" s="63" t="s">
        <v>94</v>
      </c>
      <c r="E16" s="66">
        <f>134/2</f>
        <v>67</v>
      </c>
      <c r="F16" s="67"/>
      <c r="G16" s="68">
        <f>F16*E16</f>
        <v>0</v>
      </c>
      <c r="H16" s="70"/>
    </row>
    <row r="17" spans="1:8" ht="171">
      <c r="A17" s="63">
        <v>2</v>
      </c>
      <c r="B17" s="64" t="s">
        <v>92</v>
      </c>
      <c r="C17" s="65" t="s">
        <v>97</v>
      </c>
      <c r="D17" s="63" t="s">
        <v>94</v>
      </c>
      <c r="E17" s="66">
        <f>134/2</f>
        <v>67</v>
      </c>
      <c r="F17" s="67"/>
      <c r="G17" s="68">
        <f>F17*E17</f>
        <v>0</v>
      </c>
      <c r="H17" s="70"/>
    </row>
    <row r="18" spans="1:8" ht="24" customHeight="1">
      <c r="A18" s="59" t="s">
        <v>101</v>
      </c>
      <c r="B18" s="59"/>
      <c r="C18" s="59"/>
      <c r="D18" s="59"/>
      <c r="E18" s="60"/>
      <c r="F18" s="61"/>
      <c r="G18" s="61"/>
      <c r="H18" s="62"/>
    </row>
    <row r="19" spans="1:8" ht="171">
      <c r="A19" s="63">
        <v>1</v>
      </c>
      <c r="B19" s="64" t="s">
        <v>92</v>
      </c>
      <c r="C19" s="65" t="s">
        <v>93</v>
      </c>
      <c r="D19" s="63" t="s">
        <v>94</v>
      </c>
      <c r="E19" s="66">
        <v>52</v>
      </c>
      <c r="F19" s="67"/>
      <c r="G19" s="68">
        <f>F19*E19</f>
        <v>0</v>
      </c>
      <c r="H19" s="70"/>
    </row>
    <row r="20" spans="1:8" ht="24" customHeight="1">
      <c r="A20" s="59" t="s">
        <v>102</v>
      </c>
      <c r="B20" s="59"/>
      <c r="C20" s="59"/>
      <c r="D20" s="59"/>
      <c r="E20" s="60"/>
      <c r="F20" s="61"/>
      <c r="G20" s="61"/>
      <c r="H20" s="62"/>
    </row>
    <row r="21" spans="1:8" ht="171">
      <c r="A21" s="63">
        <v>1</v>
      </c>
      <c r="B21" s="64" t="s">
        <v>92</v>
      </c>
      <c r="C21" s="65" t="s">
        <v>93</v>
      </c>
      <c r="D21" s="63" t="s">
        <v>94</v>
      </c>
      <c r="E21" s="66">
        <v>64</v>
      </c>
      <c r="F21" s="67"/>
      <c r="G21" s="68">
        <f>F21*E21</f>
        <v>0</v>
      </c>
      <c r="H21" s="70"/>
    </row>
    <row r="22" spans="1:8" ht="24" customHeight="1">
      <c r="A22" s="59" t="s">
        <v>103</v>
      </c>
      <c r="B22" s="59"/>
      <c r="C22" s="59"/>
      <c r="D22" s="59"/>
      <c r="E22" s="60"/>
      <c r="F22" s="61"/>
      <c r="G22" s="61"/>
      <c r="H22" s="62"/>
    </row>
    <row r="23" spans="1:8" ht="171">
      <c r="A23" s="63">
        <v>1</v>
      </c>
      <c r="B23" s="64" t="s">
        <v>92</v>
      </c>
      <c r="C23" s="65" t="s">
        <v>93</v>
      </c>
      <c r="D23" s="63" t="s">
        <v>94</v>
      </c>
      <c r="E23" s="66">
        <v>65</v>
      </c>
      <c r="F23" s="67"/>
      <c r="G23" s="68">
        <f>F23*E23</f>
        <v>0</v>
      </c>
      <c r="H23" s="70"/>
    </row>
    <row r="24" spans="1:8" s="45" customFormat="1" ht="24.95" customHeight="1">
      <c r="A24" s="71" t="s">
        <v>33</v>
      </c>
      <c r="B24" s="71" t="s">
        <v>34</v>
      </c>
      <c r="C24" s="71"/>
      <c r="D24" s="71"/>
      <c r="E24" s="72"/>
      <c r="F24" s="73"/>
      <c r="G24" s="73">
        <f>SUM(G5:G23)</f>
        <v>0</v>
      </c>
      <c r="H24" s="74"/>
    </row>
    <row r="25" spans="1:8" s="45" customFormat="1" ht="24.95" customHeight="1">
      <c r="A25" s="71" t="s">
        <v>35</v>
      </c>
      <c r="B25" s="71" t="s">
        <v>36</v>
      </c>
      <c r="C25" s="71"/>
      <c r="D25" s="71"/>
      <c r="E25" s="72"/>
      <c r="F25" s="73"/>
      <c r="G25" s="73">
        <f>G24*13%</f>
        <v>0</v>
      </c>
      <c r="H25" s="74"/>
    </row>
    <row r="26" spans="1:8" ht="24.95" customHeight="1">
      <c r="A26" s="71" t="s">
        <v>37</v>
      </c>
      <c r="B26" s="55" t="s">
        <v>38</v>
      </c>
      <c r="C26" s="64"/>
      <c r="D26" s="64"/>
      <c r="E26" s="75"/>
      <c r="F26" s="76"/>
      <c r="G26" s="73">
        <f>G25+G24</f>
        <v>0</v>
      </c>
      <c r="H26" s="70"/>
    </row>
  </sheetData>
  <sheetProtection password="CF4E" sheet="1" objects="1"/>
  <autoFilter ref="A3:H26"/>
  <mergeCells count="1">
    <mergeCell ref="A1:H1"/>
  </mergeCells>
  <phoneticPr fontId="16" type="noConversion"/>
  <printOptions horizontalCentered="1"/>
  <pageMargins left="0.43263888888888902" right="0.27500000000000002" top="0.35416666666666702" bottom="0.35416666666666702" header="0.23611111111111099" footer="0.23611111111111099"/>
  <pageSetup paperSize="9" scale="75" orientation="landscape" r:id="rId1"/>
  <rowBreaks count="1" manualBreakCount="1">
    <brk id="1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12</vt:i4>
      </vt:variant>
    </vt:vector>
  </HeadingPairs>
  <TitlesOfParts>
    <vt:vector size="22" baseType="lpstr">
      <vt:lpstr>汇总表</vt:lpstr>
      <vt:lpstr>142户型</vt:lpstr>
      <vt:lpstr>200户（D3栋02房）</vt:lpstr>
      <vt:lpstr>200户型（D4、D6栋01、02房）</vt:lpstr>
      <vt:lpstr>200户型（D7栋02房）</vt:lpstr>
      <vt:lpstr>270户型（D3栋01房）</vt:lpstr>
      <vt:lpstr>270户型（D7栋01房）</vt:lpstr>
      <vt:lpstr>270户型(D5栋01、02房）</vt:lpstr>
      <vt:lpstr>地下室柜体</vt:lpstr>
      <vt:lpstr>综合单价分析表</vt:lpstr>
      <vt:lpstr>'142户型'!Print_Area</vt:lpstr>
      <vt:lpstr>'270户型(D5栋01、02房）'!Print_Area</vt:lpstr>
      <vt:lpstr>地下室柜体!Print_Area</vt:lpstr>
      <vt:lpstr>汇总表!Print_Area</vt:lpstr>
      <vt:lpstr>'142户型'!Print_Titles</vt:lpstr>
      <vt:lpstr>'200户（D3栋02房）'!Print_Titles</vt:lpstr>
      <vt:lpstr>'200户型（D4、D6栋01、02房）'!Print_Titles</vt:lpstr>
      <vt:lpstr>'200户型（D7栋02房）'!Print_Titles</vt:lpstr>
      <vt:lpstr>'270户型（D3栋01房）'!Print_Titles</vt:lpstr>
      <vt:lpstr>'270户型(D5栋01、02房）'!Print_Titles</vt:lpstr>
      <vt:lpstr>'270户型（D7栋01房）'!Print_Titles</vt:lpstr>
      <vt:lpstr>地下室柜体!Print_Titles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2023-03-22T01:34:38Z</cp:lastPrinted>
  <dcterms:created xsi:type="dcterms:W3CDTF">2023-03-06T11:18:00Z</dcterms:created>
  <dcterms:modified xsi:type="dcterms:W3CDTF">2023-03-22T01:34:58Z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61EBF7188A764324847FAFE7D446B92E</vt:lpwstr>
  </property>
  <property fmtid="{D5CDD505-2E9C-101B-9397-08002B2CF9AE}" pid="3" name="KSOProductBuildVer">
    <vt:lpwstr>2052-11.1.0.13703</vt:lpwstr>
  </property>
</Properties>
</file>