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71"/>
  </bookViews>
  <sheets>
    <sheet name="汇总表" sheetId="10" r:id="rId1"/>
    <sheet name="材料" sheetId="29" r:id="rId2"/>
    <sheet name="电气" sheetId="34" r:id="rId3"/>
    <sheet name="土工" sheetId="15" r:id="rId4"/>
    <sheet name="地基" sheetId="32" r:id="rId5"/>
    <sheet name="桥梁" sheetId="25" r:id="rId6"/>
  </sheets>
  <definedNames>
    <definedName name="_xlnm.Print_Area" localSheetId="0">汇总表!$A$1:$E$16</definedName>
    <definedName name="_xlnm.Print_Titles" localSheetId="1">材料!$1:$3</definedName>
    <definedName name="_xlnm.Print_Titles" localSheetId="4">地基!$1:$3</definedName>
  </definedNames>
  <calcPr calcId="144525" concurrentCalc="0"/>
</workbook>
</file>

<file path=xl/sharedStrings.xml><?xml version="1.0" encoding="utf-8"?>
<sst xmlns="http://schemas.openxmlformats.org/spreadsheetml/2006/main" count="878" uniqueCount="369">
  <si>
    <t>投标报价汇总表</t>
  </si>
  <si>
    <t>项目名称：新塘镇新田大道改造工程第三方检测</t>
  </si>
  <si>
    <t>序号</t>
  </si>
  <si>
    <t>检测类别</t>
  </si>
  <si>
    <t>最高投标限价（元）</t>
  </si>
  <si>
    <t>投标报价（元）</t>
  </si>
  <si>
    <t>备注</t>
  </si>
  <si>
    <t>送审</t>
  </si>
  <si>
    <t>相差</t>
  </si>
  <si>
    <t>材料检测</t>
  </si>
  <si>
    <t>电气工程检测</t>
  </si>
  <si>
    <t>土工检测</t>
  </si>
  <si>
    <t>地基基础检测</t>
  </si>
  <si>
    <t>桥梁工程检测</t>
  </si>
  <si>
    <t>不可预见检测费用</t>
  </si>
  <si>
    <t>如果因项目进度，不能准确罗列检测类别，可以列出该项“不可预见检测费用”预留资金。</t>
  </si>
  <si>
    <t>…</t>
  </si>
  <si>
    <t>（以上检测类别根据项目实际调整）</t>
  </si>
  <si>
    <t>合计</t>
  </si>
  <si>
    <t>大写：</t>
  </si>
  <si>
    <t>材料第三方检测工程量清单</t>
  </si>
  <si>
    <t>分部工程</t>
  </si>
  <si>
    <t>检测产品/项目</t>
  </si>
  <si>
    <t>检测项目/参数</t>
  </si>
  <si>
    <t>检测特征</t>
  </si>
  <si>
    <t>根据收费依据的综合单价指导价
（元/个、元/批、元/次）</t>
  </si>
  <si>
    <t>检测项目招标综合单价最高限价
（元/个、元/批、元/次）</t>
  </si>
  <si>
    <t>检测项目最高控制合价（元）</t>
  </si>
  <si>
    <t>单价收费依据文件及具体条款号</t>
  </si>
  <si>
    <t>检测项目投标综合单价报价
（元/个、元/批、元/次）</t>
  </si>
  <si>
    <t>检测项目报价合计（元）</t>
  </si>
  <si>
    <t>检测频率（比例）及依据</t>
  </si>
  <si>
    <t>规格等特征描述</t>
  </si>
  <si>
    <t>检测数量</t>
  </si>
  <si>
    <t>计量单位</t>
  </si>
  <si>
    <t>道路工程(原材料检测）</t>
  </si>
  <si>
    <t>沥青混合料用改性沥青、道路石油</t>
  </si>
  <si>
    <t>针入度</t>
  </si>
  <si>
    <t>改性沥青每50吨为1批检验1次；石油沥青100T1批次</t>
  </si>
  <si>
    <t>石油沥青约260吨、改性沥青约60吨</t>
  </si>
  <si>
    <t>组</t>
  </si>
  <si>
    <t>粤建检协【2015】8号（附件1）10.9</t>
  </si>
  <si>
    <t>软化点</t>
  </si>
  <si>
    <t>延度</t>
  </si>
  <si>
    <t>闪点、燃点</t>
  </si>
  <si>
    <t>密度</t>
  </si>
  <si>
    <t>配合比</t>
  </si>
  <si>
    <t>每种类型沥青混合料目标配比和生产配比需检验一次。</t>
  </si>
  <si>
    <t>4品种</t>
  </si>
  <si>
    <t>粤建检协【2015】8号（附件1）10.10</t>
  </si>
  <si>
    <t>理论最大相对密度</t>
  </si>
  <si>
    <t>每台拌和机每天1-2 次(每日、每品种检查1次。)</t>
  </si>
  <si>
    <t>4品种两天计</t>
  </si>
  <si>
    <t>马歇尔稳定度、流值</t>
  </si>
  <si>
    <t>沥青含量</t>
  </si>
  <si>
    <t>车辙试验</t>
  </si>
  <si>
    <t>马歇尔密度、油石比、矿料级配</t>
  </si>
  <si>
    <t>水泥</t>
  </si>
  <si>
    <t>胶砂强度</t>
  </si>
  <si>
    <t>按同一生产厂家、同一等级、同一品种、同一批号且连续进场的水泥，袋装水泥不超过200t为一批，散装水泥不超过500t为一批，每批抽样1次</t>
  </si>
  <si>
    <t>约3000吨</t>
  </si>
  <si>
    <t>粤建检协【2015】8号（附件1）4.1</t>
  </si>
  <si>
    <t>标准稠度用水量</t>
  </si>
  <si>
    <t>安定性</t>
  </si>
  <si>
    <t>凝结时间</t>
  </si>
  <si>
    <t>比表面积</t>
  </si>
  <si>
    <t>碎石（粗集料）</t>
  </si>
  <si>
    <t>颗粒分析</t>
  </si>
  <si>
    <t>每2000m3测2个样品</t>
  </si>
  <si>
    <t>约2600m3</t>
  </si>
  <si>
    <t>粤建检协【2015】8号（附件1）4.5</t>
  </si>
  <si>
    <t>表观密度</t>
  </si>
  <si>
    <t>堆积密度</t>
  </si>
  <si>
    <t>紧密密度</t>
  </si>
  <si>
    <t>含水率</t>
  </si>
  <si>
    <t>含泥量</t>
  </si>
  <si>
    <t>泥块含量</t>
  </si>
  <si>
    <t>针片状颗粒含量</t>
  </si>
  <si>
    <t>压碎值指标</t>
  </si>
  <si>
    <t>路面砖（人行道砖、盲道砖）</t>
  </si>
  <si>
    <t>抗折强度</t>
  </si>
  <si>
    <t>同一品种、类别、等级每1000平方米取一组</t>
  </si>
  <si>
    <t>8000m2</t>
  </si>
  <si>
    <t>粤建检协【2015】8号（附件1）10.13</t>
  </si>
  <si>
    <t>抗压强度</t>
  </si>
  <si>
    <t>透水系数</t>
  </si>
  <si>
    <t>参考市场价</t>
  </si>
  <si>
    <t>耐磨性能</t>
  </si>
  <si>
    <t>砂浆</t>
  </si>
  <si>
    <t>同一配合比，每1000m2取1组（6块）</t>
  </si>
  <si>
    <t>7937.4m2</t>
  </si>
  <si>
    <t>粤建检协【2015】8号（附件1）4.9</t>
  </si>
  <si>
    <t>C20混凝土</t>
  </si>
  <si>
    <t>每100盘且不超过100m3的同配比，取样不得少于一次</t>
  </si>
  <si>
    <t>794m3</t>
  </si>
  <si>
    <t>粤建检协【2015】8号（附件1）4.8</t>
  </si>
  <si>
    <t>路缘石</t>
  </si>
  <si>
    <t>同一类别、同一规格、同一强度等级，每20000块为一批</t>
  </si>
  <si>
    <t>4种规格</t>
  </si>
  <si>
    <t>C15混凝土</t>
  </si>
  <si>
    <t>484.9m3</t>
  </si>
  <si>
    <t>C25混凝土</t>
  </si>
  <si>
    <t>235.9m3</t>
  </si>
  <si>
    <t>电气工程(原材料检测）</t>
  </si>
  <si>
    <t>HDPE管</t>
  </si>
  <si>
    <t>规格尺寸</t>
  </si>
  <si>
    <t>同一规格、同一材料、同一生产工艺的为一批。</t>
  </si>
  <si>
    <t>1规格</t>
  </si>
  <si>
    <t>粤建检协【2015】8号（附件1）4.43</t>
  </si>
  <si>
    <t>环刚度</t>
  </si>
  <si>
    <t>烘箱试验</t>
  </si>
  <si>
    <t>电工套管</t>
  </si>
  <si>
    <t>尺寸</t>
  </si>
  <si>
    <t>粤建检协【2015】8号（附件1）4.45</t>
  </si>
  <si>
    <t>抗压性能</t>
  </si>
  <si>
    <t>冲击性能</t>
  </si>
  <si>
    <t>弯曲性能</t>
  </si>
  <si>
    <t>弯扁性能</t>
  </si>
  <si>
    <t>跌落性能</t>
  </si>
  <si>
    <t>耐热性能</t>
  </si>
  <si>
    <t>自熄时间</t>
  </si>
  <si>
    <t>电气性能</t>
  </si>
  <si>
    <t>桥梁工程(原材料检测）</t>
  </si>
  <si>
    <t>钢护筒</t>
  </si>
  <si>
    <t>拉伸试验</t>
  </si>
  <si>
    <t>同一规格、同一炉批号每60t为一批</t>
  </si>
  <si>
    <t>粤建检协【2015】8号（附件1）4.25</t>
  </si>
  <si>
    <t>弯曲试验</t>
  </si>
  <si>
    <t>C50混凝土</t>
  </si>
  <si>
    <t>1683m3</t>
  </si>
  <si>
    <t>C30混凝土</t>
  </si>
  <si>
    <t>水下1414.3m3；
281.9m3普通</t>
  </si>
  <si>
    <t>C35混凝土</t>
  </si>
  <si>
    <t>480.4m3</t>
  </si>
  <si>
    <t>281.9m3</t>
  </si>
  <si>
    <t>SMA沥青混合料</t>
  </si>
  <si>
    <t>1品种</t>
  </si>
  <si>
    <t>1品种1班次</t>
  </si>
  <si>
    <t>AC-20C沥青混合料</t>
  </si>
  <si>
    <t>波纹管</t>
  </si>
  <si>
    <t>粤建检协【2015】8号（附件1）10.17</t>
  </si>
  <si>
    <t>钢筋</t>
  </si>
  <si>
    <t>10规格</t>
  </si>
  <si>
    <t>粤建检协【2015】8号（附件1）4.16</t>
  </si>
  <si>
    <t>反向弯曲</t>
  </si>
  <si>
    <t>重量偏差</t>
  </si>
  <si>
    <t>PVC管材</t>
  </si>
  <si>
    <t>用相同混配料和工艺生产的同一规格、同一类型的管材作为一批。</t>
  </si>
  <si>
    <t>2规格</t>
  </si>
  <si>
    <t>维卡软化温度</t>
  </si>
  <si>
    <t>纵向回缩率</t>
  </si>
  <si>
    <t>落锤冲击试验</t>
  </si>
  <si>
    <t>PVC管件</t>
  </si>
  <si>
    <t>同一原料、配方和工艺生产的同-规格、同-类型的管件作为一批，每批数量不超过5000件。</t>
  </si>
  <si>
    <t>2尺寸规格，每尺寸3种接头</t>
  </si>
  <si>
    <r>
      <rPr>
        <sz val="10"/>
        <rFont val="宋体"/>
        <charset val="134"/>
      </rPr>
      <t>坠</t>
    </r>
    <r>
      <rPr>
        <sz val="10.5"/>
        <rFont val="宋体"/>
        <charset val="134"/>
      </rPr>
      <t>落试验</t>
    </r>
  </si>
  <si>
    <t>雨水箅</t>
  </si>
  <si>
    <t>承载能力</t>
  </si>
  <si>
    <r>
      <rPr>
        <sz val="10"/>
        <rFont val="宋体"/>
        <charset val="134"/>
      </rPr>
      <t>同一级别、同一种类、同一原材料的500套为一批，</t>
    </r>
    <r>
      <rPr>
        <sz val="10.5"/>
        <rFont val="宋体"/>
        <charset val="134"/>
      </rPr>
      <t>不足500套时按一批处理</t>
    </r>
  </si>
  <si>
    <t>粤建检协【2015】8号（附件1）10.16</t>
  </si>
  <si>
    <t>残留变形</t>
  </si>
  <si>
    <t>11.7m2</t>
  </si>
  <si>
    <t>细集料（砂砾、石屑）</t>
  </si>
  <si>
    <t>颗粒级配</t>
  </si>
  <si>
    <t>采用大型工具如火车、货船、汽车运输时，应以400m³或600t为一验收批</t>
  </si>
  <si>
    <t>砂砾190m³；石屑836m³</t>
  </si>
  <si>
    <t>粤建检协【2015】8号（附件1）4.4</t>
  </si>
  <si>
    <r>
      <rPr>
        <sz val="10"/>
        <rFont val="宋体"/>
        <charset val="134"/>
      </rPr>
      <t>堆积密</t>
    </r>
    <r>
      <rPr>
        <sz val="10.5"/>
        <rFont val="宋体"/>
        <charset val="134"/>
      </rPr>
      <t>度</t>
    </r>
  </si>
  <si>
    <t>粗集料（碎石）</t>
  </si>
  <si>
    <t>43.6m³</t>
  </si>
  <si>
    <t>给排水工程(原材料检测）</t>
  </si>
  <si>
    <t>球墨铸铁管</t>
  </si>
  <si>
    <t>由同一公称直径、同一接口型式、同一壁厚等级、同一定尺长度、同一退火制度的球铁管组成</t>
  </si>
  <si>
    <t>5规格</t>
  </si>
  <si>
    <t>PE管</t>
  </si>
  <si>
    <t>同一原料、配方和工艺情况下生产的同一规格管材、管件为一批。</t>
  </si>
  <si>
    <t>7规格</t>
  </si>
  <si>
    <t>冲击试验</t>
  </si>
  <si>
    <t>检查井</t>
  </si>
  <si>
    <t>承载力</t>
  </si>
  <si>
    <t>同材料、同规格、同工艺生产的成品50套为一批。</t>
  </si>
  <si>
    <t>9规格</t>
  </si>
  <si>
    <t>混凝土管</t>
  </si>
  <si>
    <t>外压荷载</t>
  </si>
  <si>
    <t>相同原材料、相同生产工艺生产的同一规格、同一接头形式、同一级别的管子组成一个受检批</t>
  </si>
  <si>
    <t>粤建检协【2015】8号（附件1）10.19</t>
  </si>
  <si>
    <t>交通工程(原材料检测）</t>
  </si>
  <si>
    <t>钢材</t>
  </si>
  <si>
    <t>路面标线涂料</t>
  </si>
  <si>
    <t>粘度</t>
  </si>
  <si>
    <t>同一生产厂家、同类型的产品为一批。</t>
  </si>
  <si>
    <t>1类型</t>
  </si>
  <si>
    <t>粤建检协【2015】8号（附件1）4.35</t>
  </si>
  <si>
    <t>施工性</t>
  </si>
  <si>
    <t>涂料加热稳定性</t>
  </si>
  <si>
    <t>不粘胎干燥时间</t>
  </si>
  <si>
    <t>耐磨性</t>
  </si>
  <si>
    <t>耐水性</t>
  </si>
  <si>
    <t>固体含量</t>
  </si>
  <si>
    <t>涂料抗压强度</t>
  </si>
  <si>
    <t>最高限价小计（元）</t>
  </si>
  <si>
    <t>投标报价小计（元）</t>
  </si>
  <si>
    <t>电气工程第三方检测工程量清单</t>
  </si>
  <si>
    <t>电气工程（节能检测）</t>
  </si>
  <si>
    <t>灯具</t>
  </si>
  <si>
    <t>电参数</t>
  </si>
  <si>
    <t>同厂家的照明光源、镇流器、灯具、照明设备，数量在200套（个）及以下时，抽检2套（个）</t>
  </si>
  <si>
    <t>（1）庭院灯：50套
（2）140W单挑臂路灯：68套
（3）180W单挑臂路灯：14套
（4）三头马路灯：23套</t>
  </si>
  <si>
    <t>套</t>
  </si>
  <si>
    <t>粤建检协【2015】8号（附件1）4.58</t>
  </si>
  <si>
    <t>光色参数</t>
  </si>
  <si>
    <t>电线电缆</t>
  </si>
  <si>
    <t>结构尺寸</t>
  </si>
  <si>
    <t>同厂家各种规格总数的10%，且不少于2个规格</t>
  </si>
  <si>
    <t>共有4种规格</t>
  </si>
  <si>
    <t>粤建检协【2015】8号（附件1）4.55</t>
  </si>
  <si>
    <t>导体电阻</t>
  </si>
  <si>
    <t>电压试验</t>
  </si>
  <si>
    <t>绝缘电阻</t>
  </si>
  <si>
    <t>不延燃试验</t>
  </si>
  <si>
    <t>老化前机械性能</t>
  </si>
  <si>
    <t>防水漏电开关</t>
  </si>
  <si>
    <t>爬电距离</t>
  </si>
  <si>
    <t>同厂家、同材质、同类型的，应各抽检3%，且不少于1组</t>
  </si>
  <si>
    <t>共有1种规格</t>
  </si>
  <si>
    <t>粤建检协【2015】8号（附件1）4.56</t>
  </si>
  <si>
    <t>电气间隙</t>
  </si>
  <si>
    <t>温升试验</t>
  </si>
  <si>
    <t>介电性能</t>
  </si>
  <si>
    <t>耐潮</t>
  </si>
  <si>
    <t>耐热试验</t>
  </si>
  <si>
    <t>脱扣特性</t>
  </si>
  <si>
    <t>灯杆</t>
  </si>
  <si>
    <t>接地电阻</t>
  </si>
  <si>
    <t>全数检查</t>
  </si>
  <si>
    <t>共有4个回路</t>
  </si>
  <si>
    <t>测点</t>
  </si>
  <si>
    <t>粤建检协【2015】8号（附件1）8.1</t>
  </si>
  <si>
    <t>照明系统</t>
  </si>
  <si>
    <t>照度</t>
  </si>
  <si>
    <t>不低于10%且不少于3处</t>
  </si>
  <si>
    <t>处</t>
  </si>
  <si>
    <t>功率密度</t>
  </si>
  <si>
    <t>照明配电箱</t>
  </si>
  <si>
    <t>谐波电压</t>
  </si>
  <si>
    <t>1个照明配电箱</t>
  </si>
  <si>
    <t>点</t>
  </si>
  <si>
    <t>粤建检协【2015】8号（附件1）6.11</t>
  </si>
  <si>
    <t>谐波电流</t>
  </si>
  <si>
    <t>供电电压偏差</t>
  </si>
  <si>
    <t>土工检测第三方检测工程量清单</t>
  </si>
  <si>
    <t>道路工程（土工检测）</t>
  </si>
  <si>
    <t>道路工程</t>
  </si>
  <si>
    <t>击实</t>
  </si>
  <si>
    <t>相同土质做一组</t>
  </si>
  <si>
    <t>-</t>
  </si>
  <si>
    <t>粤建检协【2015】8号（附件1）10.11</t>
  </si>
  <si>
    <t>厚度</t>
  </si>
  <si>
    <t>每1000m2取样1点</t>
  </si>
  <si>
    <t>约121362m2</t>
  </si>
  <si>
    <t>粤建检协【2015】8号（附件1）10.1</t>
  </si>
  <si>
    <t>结合料配合比</t>
  </si>
  <si>
    <t>摩擦系数</t>
  </si>
  <si>
    <t>每200m做一点</t>
  </si>
  <si>
    <t>约1.47km</t>
  </si>
  <si>
    <t>弯沉</t>
  </si>
  <si>
    <t>每车道，每20m做一点</t>
  </si>
  <si>
    <t>约1.47km，四车道</t>
  </si>
  <si>
    <t>无侧限抗压强度</t>
  </si>
  <si>
    <t>每1000m2取样1组</t>
  </si>
  <si>
    <t>约82642m2</t>
  </si>
  <si>
    <t>压实度</t>
  </si>
  <si>
    <t>每层不大于30cm，每层每1000㎡取样1点</t>
  </si>
  <si>
    <t>约80968m2</t>
  </si>
  <si>
    <t>构造深度</t>
  </si>
  <si>
    <t>给排水工程（土工检测）</t>
  </si>
  <si>
    <t>给排水工程</t>
  </si>
  <si>
    <t>每层不大于20cm，每层每1000㎡取样1点</t>
  </si>
  <si>
    <t>压力管道水压试验</t>
  </si>
  <si>
    <t>全检，单次检测试验段不超过1公里</t>
  </si>
  <si>
    <t>米</t>
  </si>
  <si>
    <t>粤建检协【2015】8号（附件1）8.2</t>
  </si>
  <si>
    <t>闭水试验</t>
  </si>
  <si>
    <t>全检，单次检测试验段不超过连续5个井段</t>
  </si>
  <si>
    <t>CCTV</t>
  </si>
  <si>
    <t>全检，管段内水位不超过管径20%，结构性检测需提前对管段清淤</t>
  </si>
  <si>
    <t>粤建检协【2015】8号（附件1）10.7</t>
  </si>
  <si>
    <t>地基基础第三方检测工程量清单</t>
  </si>
  <si>
    <t>道路工程（地基基础）</t>
  </si>
  <si>
    <t>K0+020-K0+310、K0+310-K1+265、K1+421-K1+469、鱼塘K1+128-K1+240处理土地基</t>
  </si>
  <si>
    <t>平板载荷试验</t>
  </si>
  <si>
    <t>承载力特征值为120kPa，500㎡/点不少于3点，超过20000㎡部分按1000㎡/点</t>
  </si>
  <si>
    <t>粤建检协【2015】8号（附件1）1.3</t>
  </si>
  <si>
    <t>K1+265-K1+295、K1+391-K1+421水泥搅拌桩</t>
  </si>
  <si>
    <t>钻芯法5根</t>
  </si>
  <si>
    <t>桩身完整性，暂定桩长5.5m,持力层0.5m。总桩数的0.5%，且不少于3根。</t>
  </si>
  <si>
    <t>约890根</t>
  </si>
  <si>
    <t>粤建检协【2015】8号（附件1）1.14</t>
  </si>
  <si>
    <t>复合地基平板载荷试验</t>
  </si>
  <si>
    <t>复合地基承载力特征值为120-160kPa,桩间距1.3m、1.5m,正三角形布桩，总桩数的0.5%，且不少于3点。</t>
  </si>
  <si>
    <t>单桩竖向抗压静载</t>
  </si>
  <si>
    <t>单桩承载力，承载力特征值为110kN,总桩数的0.5%，且不少于3点。</t>
  </si>
  <si>
    <t>根</t>
  </si>
  <si>
    <t>粤建检协【2015】8号（附件1）1.1</t>
  </si>
  <si>
    <t>K1+265-K1+295、K1+391-K1+421高压旋喷桩</t>
  </si>
  <si>
    <t>约840根</t>
  </si>
  <si>
    <t>K0+008-K0+020、K1+421-K1+469天然地基</t>
  </si>
  <si>
    <t>轻型动力触探10孔</t>
  </si>
  <si>
    <t>暂定0.6m/孔，200㎡/点不少于10点</t>
  </si>
  <si>
    <t>约1635m2</t>
  </si>
  <si>
    <t>粤建检协【2015】8号（附件1）1.18</t>
  </si>
  <si>
    <t>挡土墙（K0+410-K0+610、K1+125-K1+200、K1+220-K1+247）处理土地基</t>
  </si>
  <si>
    <r>
      <rPr>
        <sz val="10"/>
        <rFont val="宋体"/>
        <charset val="134"/>
      </rPr>
      <t>重型动力触探16</t>
    </r>
    <r>
      <rPr>
        <sz val="10"/>
        <rFont val="宋体"/>
        <charset val="134"/>
      </rPr>
      <t>孔</t>
    </r>
  </si>
  <si>
    <t>暂定1.5m/孔，200㎡/点不少于10孔，基槽每20延米不得少于1孔</t>
  </si>
  <si>
    <t>302m、约760m2</t>
  </si>
  <si>
    <t>承载力特征值为120kPa，500㎡/点不少于3点</t>
  </si>
  <si>
    <t>给排水工程（地基基础）</t>
  </si>
  <si>
    <t>全路段天然地基</t>
  </si>
  <si>
    <t>轻型型动力触探173孔</t>
  </si>
  <si>
    <t>暂定0.6m/孔，100kPa,每个独立柱基不少于1孔，基槽每20延米不得少于1孔</t>
  </si>
  <si>
    <t>给水管道长约3444米</t>
  </si>
  <si>
    <t>轻型动力触探153孔</t>
  </si>
  <si>
    <t>雨水管道长约3058米</t>
  </si>
  <si>
    <t>轻型动力触探85孔</t>
  </si>
  <si>
    <t>污水管道长约1700米</t>
  </si>
  <si>
    <t>轻型动力触探101孔</t>
  </si>
  <si>
    <t>暂定0.6m/孔，120kPa,每个独立柱基不少于1孔，基槽每20延米不得少于1孔</t>
  </si>
  <si>
    <t>污水检查井54个、雨水检查井47个</t>
  </si>
  <si>
    <t>桥梁工程（地基基础）</t>
  </si>
  <si>
    <t>K1+295-K1+391灌注桩</t>
  </si>
  <si>
    <t>声波透射法21根</t>
  </si>
  <si>
    <t>应设计图纸要求，100%全检</t>
  </si>
  <si>
    <t>总桩数21根，桩径1.3m:13根，桩长约40m。桩径1.6m:8根，桩长约45m</t>
  </si>
  <si>
    <t>管米</t>
  </si>
  <si>
    <t>粤建检协【2015】8号（附件1）1.12</t>
  </si>
  <si>
    <t>钻芯法2根</t>
  </si>
  <si>
    <t>按总桩数的5%,桩径1.3m、1.5m各一根</t>
  </si>
  <si>
    <t>高应变法5根</t>
  </si>
  <si>
    <t>按总桩数的5%且不少于5根，承载力特征值为5500kN3根、9000kN2根，重锤吊装运输费另计</t>
  </si>
  <si>
    <t>粤建检协【2015】8号（附件1）1.10</t>
  </si>
  <si>
    <t>交通工程（地基基础）</t>
  </si>
  <si>
    <t>轻型动力触探7孔</t>
  </si>
  <si>
    <t>太阳能黄闪灯4个、悬臂式信号灯杆（L杆）3个</t>
  </si>
  <si>
    <t>轻型动力触探84孔</t>
  </si>
  <si>
    <t>立柱式机动车信号灯9个、机动车与人行信号灯共杆14个、立柱式标志杆（Φ114*4.5*4700）3个、立柱式标志（Φ76）48个、立柱式标志（Φ89）10个、智能交通现场控制柜1个</t>
  </si>
  <si>
    <t>暂定0.6m/孔，150kPa,每个独立柱基不少于1孔，基槽每20延米不得少于1孔</t>
  </si>
  <si>
    <t>立柱式标志（2*Φ89*4*4500）2个</t>
  </si>
  <si>
    <t>轻型动力触探150孔</t>
  </si>
  <si>
    <t>暂定0.6m/孔，80kPa,每个独立柱基不少于1孔，基槽每20延米不得少于1孔</t>
  </si>
  <si>
    <t>交通管线443m、接线井127个</t>
  </si>
  <si>
    <t>电气工程（地基基础）</t>
  </si>
  <si>
    <t>轻型动力触探193孔</t>
  </si>
  <si>
    <t>路灯基础162个、配电箱2个、草坪灯基础29个</t>
  </si>
  <si>
    <t>轻型动力触探73孔</t>
  </si>
  <si>
    <t>路灯过路工作井31个、路灯拉线手井38个小号直通型人孔3个，三通型人孔1个</t>
  </si>
  <si>
    <t>轻型动力触探87孔</t>
  </si>
  <si>
    <t>照明管线约1580m、通信管约154m</t>
  </si>
  <si>
    <t>桥梁工程第三方检测工程量清单</t>
  </si>
  <si>
    <t>桥梁工程</t>
  </si>
  <si>
    <t>上部结构</t>
  </si>
  <si>
    <t>单梁荷载试验</t>
  </si>
  <si>
    <t>边梁和中梁各一片</t>
  </si>
  <si>
    <t>30片（边梁12片，中梁18片）</t>
  </si>
  <si>
    <t>片</t>
  </si>
  <si>
    <t>粤建检协【2015】8号（附件1）10.3</t>
  </si>
  <si>
    <t>静载试验</t>
  </si>
  <si>
    <t>每个单位工程至少选择1跨（联）有代表性（一般是最不利工作条件）桥跨和施工过程主要受力构件（桩、墩柱、梁、板等）出现过严重质量问题的所有桥跨进行动静载试验。</t>
  </si>
  <si>
    <t>2幅桥共6跨</t>
  </si>
  <si>
    <t>跨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</si>
</sst>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#,##0_);[Red]\(#,##0\)"/>
    <numFmt numFmtId="178" formatCode="0.00_);[Red]\(0.00\)"/>
    <numFmt numFmtId="179" formatCode="0_ "/>
    <numFmt numFmtId="180" formatCode="#,##0_ "/>
    <numFmt numFmtId="181" formatCode="0.00_ "/>
    <numFmt numFmtId="182" formatCode="#,##0.00_ "/>
  </numFmts>
  <fonts count="36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4"/>
      <color theme="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u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2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80" fontId="3" fillId="0" borderId="7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77" fontId="0" fillId="0" borderId="0" xfId="0" applyNumberFormat="1" applyFill="1" applyAlignment="1"/>
    <xf numFmtId="178" fontId="0" fillId="0" borderId="0" xfId="0" applyNumberFormat="1" applyFill="1" applyAlignment="1"/>
    <xf numFmtId="178" fontId="0" fillId="0" borderId="0" xfId="0" applyNumberFormat="1" applyFill="1" applyAlignment="1">
      <alignment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7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3" fontId="0" fillId="0" borderId="1" xfId="9" applyFont="1" applyBorder="1" applyAlignment="1" applyProtection="1">
      <alignment horizontal="right" vertical="center"/>
      <protection locked="0"/>
    </xf>
    <xf numFmtId="0" fontId="0" fillId="0" borderId="1" xfId="0" applyFont="1" applyBorder="1" applyAlignment="1" applyProtection="1">
      <alignment horizontal="right" vertical="center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82" fontId="11" fillId="0" borderId="1" xfId="0" applyNumberFormat="1" applyFont="1" applyBorder="1" applyAlignment="1" applyProtection="1">
      <alignment horizontal="right" vertical="center"/>
      <protection locked="0"/>
    </xf>
    <xf numFmtId="182" fontId="0" fillId="0" borderId="1" xfId="0" applyNumberFormat="1" applyFont="1" applyBorder="1" applyAlignment="1" applyProtection="1">
      <alignment horizontal="left" vertical="center" wrapText="1"/>
      <protection locked="0"/>
    </xf>
    <xf numFmtId="43" fontId="0" fillId="0" borderId="0" xfId="9" applyFont="1">
      <alignment vertical="center"/>
    </xf>
  </cellXfs>
  <cellStyles count="58">
    <cellStyle name="常规" xfId="0" builtinId="0"/>
    <cellStyle name="常规_检测台账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Euro" xfId="13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Normal" xfId="54"/>
    <cellStyle name="常规 2" xfId="55"/>
    <cellStyle name="常规 3" xfId="56"/>
    <cellStyle name="常规 4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9" sqref="D9"/>
    </sheetView>
  </sheetViews>
  <sheetFormatPr defaultColWidth="8.75" defaultRowHeight="26.1" customHeight="1"/>
  <cols>
    <col min="1" max="1" width="9" style="59" customWidth="1"/>
    <col min="2" max="2" width="32.375" style="60" customWidth="1"/>
    <col min="3" max="4" width="25.375" style="60" customWidth="1"/>
    <col min="5" max="5" width="30.125" style="60" customWidth="1"/>
    <col min="6" max="6" width="9" style="60" customWidth="1"/>
    <col min="7" max="7" width="11.5" style="60" customWidth="1"/>
    <col min="8" max="8" width="9" style="60" customWidth="1"/>
    <col min="9" max="9" width="16.125" style="60" hidden="1" customWidth="1"/>
    <col min="10" max="10" width="14.125" style="60" hidden="1" customWidth="1"/>
    <col min="11" max="33" width="9" style="60" customWidth="1"/>
    <col min="34" max="16384" width="8.75" style="60"/>
  </cols>
  <sheetData>
    <row r="1" ht="36" customHeight="1" spans="1:5">
      <c r="A1" s="61" t="s">
        <v>0</v>
      </c>
      <c r="B1" s="61"/>
      <c r="C1" s="61"/>
      <c r="D1" s="61"/>
      <c r="E1" s="61"/>
    </row>
    <row r="2" customHeight="1" spans="1:5">
      <c r="A2" s="62" t="s">
        <v>1</v>
      </c>
      <c r="B2" s="62"/>
      <c r="C2" s="62"/>
      <c r="D2" s="62"/>
      <c r="E2" s="62"/>
    </row>
    <row r="3" s="59" customFormat="1" ht="45" customHeight="1" spans="1:10">
      <c r="A3" s="63" t="s">
        <v>2</v>
      </c>
      <c r="B3" s="63" t="s">
        <v>3</v>
      </c>
      <c r="C3" s="64" t="s">
        <v>4</v>
      </c>
      <c r="D3" s="64" t="s">
        <v>5</v>
      </c>
      <c r="E3" s="63" t="s">
        <v>6</v>
      </c>
      <c r="I3" s="60" t="s">
        <v>7</v>
      </c>
      <c r="J3" s="59" t="s">
        <v>8</v>
      </c>
    </row>
    <row r="4" customHeight="1" spans="1:10">
      <c r="A4" s="65">
        <v>1</v>
      </c>
      <c r="B4" s="66" t="s">
        <v>9</v>
      </c>
      <c r="C4" s="67">
        <f>材料!K129</f>
        <v>219792</v>
      </c>
      <c r="D4" s="67">
        <f>材料!N129</f>
        <v>0</v>
      </c>
      <c r="E4" s="68"/>
      <c r="I4" s="75">
        <v>685546.76</v>
      </c>
      <c r="J4" s="75">
        <f>C4-I4</f>
        <v>-465754.76</v>
      </c>
    </row>
    <row r="5" customHeight="1" spans="1:10">
      <c r="A5" s="65">
        <v>2</v>
      </c>
      <c r="B5" s="66" t="s">
        <v>10</v>
      </c>
      <c r="C5" s="67">
        <f>电气!K25</f>
        <v>39712</v>
      </c>
      <c r="D5" s="67">
        <f>电气!N25</f>
        <v>0</v>
      </c>
      <c r="E5" s="68"/>
      <c r="I5" s="75"/>
      <c r="J5" s="75"/>
    </row>
    <row r="6" customHeight="1" spans="1:10">
      <c r="A6" s="65">
        <v>3</v>
      </c>
      <c r="B6" s="66" t="s">
        <v>11</v>
      </c>
      <c r="C6" s="67">
        <f>土工!K17</f>
        <v>434595.2</v>
      </c>
      <c r="D6" s="67">
        <f>土工!N17</f>
        <v>0</v>
      </c>
      <c r="E6" s="68"/>
      <c r="I6" s="75"/>
      <c r="J6" s="75"/>
    </row>
    <row r="7" customHeight="1" spans="1:10">
      <c r="A7" s="65">
        <v>4</v>
      </c>
      <c r="B7" s="66" t="s">
        <v>12</v>
      </c>
      <c r="C7" s="67">
        <f>地基!K29</f>
        <v>867856</v>
      </c>
      <c r="D7" s="67">
        <f>地基!N29</f>
        <v>0</v>
      </c>
      <c r="E7" s="68"/>
      <c r="I7" s="75"/>
      <c r="J7" s="75"/>
    </row>
    <row r="8" customHeight="1" spans="1:10">
      <c r="A8" s="65">
        <v>5</v>
      </c>
      <c r="B8" s="66" t="s">
        <v>13</v>
      </c>
      <c r="C8" s="67">
        <f>桥梁!K7</f>
        <v>152852</v>
      </c>
      <c r="D8" s="67">
        <f>桥梁!N7</f>
        <v>0</v>
      </c>
      <c r="E8" s="69"/>
      <c r="I8" s="75"/>
      <c r="J8" s="75"/>
    </row>
    <row r="9" ht="54" customHeight="1" spans="1:10">
      <c r="A9" s="65">
        <v>6</v>
      </c>
      <c r="B9" s="66" t="s">
        <v>14</v>
      </c>
      <c r="C9" s="67">
        <v>150000</v>
      </c>
      <c r="D9" s="67"/>
      <c r="E9" s="70" t="s">
        <v>15</v>
      </c>
      <c r="I9" s="75"/>
      <c r="J9" s="75"/>
    </row>
    <row r="10" customHeight="1" spans="1:10">
      <c r="A10" s="65">
        <v>7</v>
      </c>
      <c r="B10" s="66" t="s">
        <v>16</v>
      </c>
      <c r="C10" s="67"/>
      <c r="D10" s="67"/>
      <c r="E10" s="69"/>
      <c r="I10" s="75"/>
      <c r="J10" s="75"/>
    </row>
    <row r="11" customHeight="1" spans="1:10">
      <c r="A11" s="65">
        <v>8</v>
      </c>
      <c r="B11" s="66" t="s">
        <v>17</v>
      </c>
      <c r="C11" s="67"/>
      <c r="D11" s="67"/>
      <c r="E11" s="69"/>
      <c r="I11" s="75"/>
      <c r="J11" s="75"/>
    </row>
    <row r="12" customHeight="1" spans="1:10">
      <c r="A12" s="65">
        <v>9</v>
      </c>
      <c r="B12" s="66"/>
      <c r="C12" s="67"/>
      <c r="D12" s="67"/>
      <c r="E12" s="69"/>
      <c r="I12" s="75"/>
      <c r="J12" s="75"/>
    </row>
    <row r="13" customHeight="1" spans="1:10">
      <c r="A13" s="65">
        <v>10</v>
      </c>
      <c r="B13" s="66"/>
      <c r="C13" s="67"/>
      <c r="D13" s="67"/>
      <c r="E13" s="69"/>
      <c r="I13" s="75"/>
      <c r="J13" s="75"/>
    </row>
    <row r="14" customHeight="1" spans="1:10">
      <c r="A14" s="65">
        <v>11</v>
      </c>
      <c r="B14" s="66"/>
      <c r="C14" s="67"/>
      <c r="D14" s="67"/>
      <c r="E14" s="69"/>
      <c r="I14" s="75"/>
      <c r="J14" s="75"/>
    </row>
    <row r="15" customHeight="1" spans="1:10">
      <c r="A15" s="65">
        <v>12</v>
      </c>
      <c r="B15" s="66"/>
      <c r="C15" s="67"/>
      <c r="D15" s="67"/>
      <c r="E15" s="69"/>
      <c r="I15" s="75"/>
      <c r="J15" s="75"/>
    </row>
    <row r="16" ht="38.1" customHeight="1" spans="1:10">
      <c r="A16" s="71" t="s">
        <v>18</v>
      </c>
      <c r="B16" s="72"/>
      <c r="C16" s="73">
        <f>SUM(C4:C15)</f>
        <v>1864807.2</v>
      </c>
      <c r="D16" s="73">
        <f>SUM(D4:D15)</f>
        <v>0</v>
      </c>
      <c r="E16" s="74" t="s">
        <v>19</v>
      </c>
      <c r="I16" s="75">
        <f>SUM(I4:I4)</f>
        <v>685546.76</v>
      </c>
      <c r="J16" s="75">
        <f>SUM(J4:J4)</f>
        <v>-465754.76</v>
      </c>
    </row>
  </sheetData>
  <mergeCells count="3">
    <mergeCell ref="A1:E1"/>
    <mergeCell ref="A2:E2"/>
    <mergeCell ref="A16:B16"/>
  </mergeCells>
  <printOptions horizontalCentered="1"/>
  <pageMargins left="0.709027777777778" right="0.709027777777778" top="0.75" bottom="0.75" header="0.309027777777778" footer="0.309027777777778"/>
  <pageSetup paperSize="9" scale="90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view="pageBreakPreview" zoomScaleNormal="85" topLeftCell="A13" workbookViewId="0">
      <selection activeCell="F30" sqref="F30:F33"/>
    </sheetView>
  </sheetViews>
  <sheetFormatPr defaultColWidth="8.75" defaultRowHeight="14.25"/>
  <cols>
    <col min="1" max="1" width="4.875" customWidth="1"/>
    <col min="2" max="2" width="8.375" style="48" customWidth="1"/>
    <col min="3" max="3" width="13.625" style="48" customWidth="1"/>
    <col min="4" max="4" width="24.375" style="49" customWidth="1"/>
    <col min="5" max="5" width="26.375" style="48" customWidth="1"/>
    <col min="6" max="6" width="12.25" style="24" customWidth="1"/>
    <col min="7" max="7" width="8" customWidth="1"/>
    <col min="8" max="8" width="8" style="3" customWidth="1"/>
    <col min="9" max="9" width="10.625" style="3" customWidth="1"/>
    <col min="10" max="10" width="10.625" style="50" customWidth="1"/>
    <col min="11" max="11" width="9.625" style="50" customWidth="1"/>
    <col min="12" max="12" width="31.5" customWidth="1"/>
    <col min="13" max="13" width="9.625" style="50" customWidth="1"/>
    <col min="14" max="14" width="12.75" style="50" customWidth="1"/>
  </cols>
  <sheetData>
    <row r="1" s="1" customFormat="1" ht="39" customHeight="1" spans="1:14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="2" customFormat="1" ht="42.95" customHeight="1" spans="1:14">
      <c r="A2" s="7" t="s">
        <v>2</v>
      </c>
      <c r="B2" s="7" t="s">
        <v>21</v>
      </c>
      <c r="C2" s="7" t="s">
        <v>22</v>
      </c>
      <c r="D2" s="7" t="s">
        <v>23</v>
      </c>
      <c r="E2" s="7" t="s">
        <v>24</v>
      </c>
      <c r="F2" s="7"/>
      <c r="G2" s="7"/>
      <c r="H2" s="7"/>
      <c r="I2" s="17" t="s">
        <v>25</v>
      </c>
      <c r="J2" s="17" t="s">
        <v>26</v>
      </c>
      <c r="K2" s="17" t="s">
        <v>27</v>
      </c>
      <c r="L2" s="7" t="s">
        <v>28</v>
      </c>
      <c r="M2" s="17" t="s">
        <v>29</v>
      </c>
      <c r="N2" s="17" t="s">
        <v>30</v>
      </c>
    </row>
    <row r="3" s="2" customFormat="1" ht="42.95" customHeight="1" spans="1:14">
      <c r="A3" s="7"/>
      <c r="B3" s="7"/>
      <c r="C3" s="7"/>
      <c r="D3" s="7"/>
      <c r="E3" s="7" t="s">
        <v>31</v>
      </c>
      <c r="F3" s="7" t="s">
        <v>32</v>
      </c>
      <c r="G3" s="8" t="s">
        <v>33</v>
      </c>
      <c r="H3" s="8" t="s">
        <v>34</v>
      </c>
      <c r="I3" s="17"/>
      <c r="J3" s="17"/>
      <c r="K3" s="17"/>
      <c r="L3" s="7"/>
      <c r="M3" s="17"/>
      <c r="N3" s="17"/>
    </row>
    <row r="4" ht="20" customHeight="1" spans="1:14">
      <c r="A4" s="9">
        <v>1</v>
      </c>
      <c r="B4" s="9" t="s">
        <v>35</v>
      </c>
      <c r="C4" s="9" t="s">
        <v>36</v>
      </c>
      <c r="D4" s="9" t="s">
        <v>37</v>
      </c>
      <c r="E4" s="10" t="s">
        <v>38</v>
      </c>
      <c r="F4" s="10" t="s">
        <v>39</v>
      </c>
      <c r="G4" s="9">
        <v>5</v>
      </c>
      <c r="H4" s="9" t="s">
        <v>40</v>
      </c>
      <c r="I4" s="9">
        <v>200</v>
      </c>
      <c r="J4" s="9">
        <f t="shared" ref="J4:J67" si="0">I4*0.8</f>
        <v>160</v>
      </c>
      <c r="K4" s="18">
        <f>G4*J4</f>
        <v>800</v>
      </c>
      <c r="L4" s="19" t="s">
        <v>41</v>
      </c>
      <c r="M4" s="18"/>
      <c r="N4" s="18"/>
    </row>
    <row r="5" ht="20" customHeight="1" spans="1:14">
      <c r="A5" s="9">
        <v>2</v>
      </c>
      <c r="B5" s="9"/>
      <c r="C5" s="9"/>
      <c r="D5" s="9" t="s">
        <v>42</v>
      </c>
      <c r="E5" s="11"/>
      <c r="F5" s="11"/>
      <c r="G5" s="9">
        <v>5</v>
      </c>
      <c r="H5" s="9" t="s">
        <v>40</v>
      </c>
      <c r="I5" s="9">
        <v>150</v>
      </c>
      <c r="J5" s="9">
        <f t="shared" si="0"/>
        <v>120</v>
      </c>
      <c r="K5" s="18">
        <f t="shared" ref="K5:K39" si="1">G5*J5</f>
        <v>600</v>
      </c>
      <c r="L5" s="19" t="s">
        <v>41</v>
      </c>
      <c r="M5" s="18"/>
      <c r="N5" s="18"/>
    </row>
    <row r="6" ht="20" customHeight="1" spans="1:14">
      <c r="A6" s="9">
        <v>3</v>
      </c>
      <c r="B6" s="9"/>
      <c r="C6" s="9"/>
      <c r="D6" s="9" t="s">
        <v>43</v>
      </c>
      <c r="E6" s="11"/>
      <c r="F6" s="11"/>
      <c r="G6" s="9">
        <v>5</v>
      </c>
      <c r="H6" s="9" t="s">
        <v>40</v>
      </c>
      <c r="I6" s="9">
        <v>200</v>
      </c>
      <c r="J6" s="9">
        <f t="shared" si="0"/>
        <v>160</v>
      </c>
      <c r="K6" s="18">
        <f t="shared" si="1"/>
        <v>800</v>
      </c>
      <c r="L6" s="19" t="s">
        <v>41</v>
      </c>
      <c r="M6" s="18"/>
      <c r="N6" s="18"/>
    </row>
    <row r="7" ht="20" customHeight="1" spans="1:14">
      <c r="A7" s="9">
        <v>4</v>
      </c>
      <c r="B7" s="9"/>
      <c r="C7" s="9"/>
      <c r="D7" s="9" t="s">
        <v>44</v>
      </c>
      <c r="E7" s="11"/>
      <c r="F7" s="11"/>
      <c r="G7" s="9">
        <v>5</v>
      </c>
      <c r="H7" s="9" t="s">
        <v>40</v>
      </c>
      <c r="I7" s="9">
        <v>200</v>
      </c>
      <c r="J7" s="9">
        <f t="shared" si="0"/>
        <v>160</v>
      </c>
      <c r="K7" s="18">
        <f t="shared" si="1"/>
        <v>800</v>
      </c>
      <c r="L7" s="19" t="s">
        <v>41</v>
      </c>
      <c r="M7" s="18"/>
      <c r="N7" s="18"/>
    </row>
    <row r="8" ht="20" customHeight="1" spans="1:14">
      <c r="A8" s="9">
        <v>5</v>
      </c>
      <c r="B8" s="9"/>
      <c r="C8" s="9"/>
      <c r="D8" s="9" t="s">
        <v>45</v>
      </c>
      <c r="E8" s="13"/>
      <c r="F8" s="13"/>
      <c r="G8" s="9">
        <v>5</v>
      </c>
      <c r="H8" s="9" t="s">
        <v>40</v>
      </c>
      <c r="I8" s="9">
        <v>180</v>
      </c>
      <c r="J8" s="9">
        <f t="shared" si="0"/>
        <v>144</v>
      </c>
      <c r="K8" s="18">
        <f t="shared" si="1"/>
        <v>720</v>
      </c>
      <c r="L8" s="19" t="s">
        <v>41</v>
      </c>
      <c r="M8" s="18"/>
      <c r="N8" s="18"/>
    </row>
    <row r="9" ht="50" customHeight="1" spans="1:14">
      <c r="A9" s="9">
        <v>6</v>
      </c>
      <c r="B9" s="9"/>
      <c r="C9" s="9" t="s">
        <v>36</v>
      </c>
      <c r="D9" s="9" t="s">
        <v>46</v>
      </c>
      <c r="E9" s="51" t="s">
        <v>47</v>
      </c>
      <c r="F9" s="9" t="s">
        <v>48</v>
      </c>
      <c r="G9" s="9">
        <v>4</v>
      </c>
      <c r="H9" s="9" t="s">
        <v>40</v>
      </c>
      <c r="I9" s="27">
        <v>10000</v>
      </c>
      <c r="J9" s="9">
        <f t="shared" si="0"/>
        <v>8000</v>
      </c>
      <c r="K9" s="18">
        <f t="shared" si="1"/>
        <v>32000</v>
      </c>
      <c r="L9" s="19" t="s">
        <v>49</v>
      </c>
      <c r="M9" s="18"/>
      <c r="N9" s="18"/>
    </row>
    <row r="10" ht="20" customHeight="1" spans="1:14">
      <c r="A10" s="9">
        <v>7</v>
      </c>
      <c r="B10" s="9"/>
      <c r="C10" s="9"/>
      <c r="D10" s="52" t="s">
        <v>50</v>
      </c>
      <c r="E10" s="10" t="s">
        <v>51</v>
      </c>
      <c r="F10" s="10" t="s">
        <v>52</v>
      </c>
      <c r="G10" s="9">
        <v>8</v>
      </c>
      <c r="H10" s="9" t="s">
        <v>40</v>
      </c>
      <c r="I10" s="27">
        <v>500</v>
      </c>
      <c r="J10" s="9">
        <f t="shared" si="0"/>
        <v>400</v>
      </c>
      <c r="K10" s="18">
        <f t="shared" si="1"/>
        <v>3200</v>
      </c>
      <c r="L10" s="19" t="s">
        <v>49</v>
      </c>
      <c r="M10" s="18"/>
      <c r="N10" s="18"/>
    </row>
    <row r="11" ht="20" customHeight="1" spans="1:14">
      <c r="A11" s="9">
        <v>8</v>
      </c>
      <c r="B11" s="9"/>
      <c r="C11" s="9"/>
      <c r="D11" s="52" t="s">
        <v>53</v>
      </c>
      <c r="E11" s="11"/>
      <c r="F11" s="11"/>
      <c r="G11" s="9">
        <v>8</v>
      </c>
      <c r="H11" s="9" t="s">
        <v>40</v>
      </c>
      <c r="I11" s="27">
        <v>780</v>
      </c>
      <c r="J11" s="9">
        <f t="shared" si="0"/>
        <v>624</v>
      </c>
      <c r="K11" s="18">
        <f t="shared" si="1"/>
        <v>4992</v>
      </c>
      <c r="L11" s="19" t="s">
        <v>49</v>
      </c>
      <c r="M11" s="18"/>
      <c r="N11" s="18"/>
    </row>
    <row r="12" ht="20" customHeight="1" spans="1:14">
      <c r="A12" s="9">
        <v>9</v>
      </c>
      <c r="B12" s="9"/>
      <c r="C12" s="9"/>
      <c r="D12" s="52" t="s">
        <v>54</v>
      </c>
      <c r="E12" s="11"/>
      <c r="F12" s="11"/>
      <c r="G12" s="9">
        <v>8</v>
      </c>
      <c r="H12" s="9" t="s">
        <v>40</v>
      </c>
      <c r="I12" s="27">
        <v>800</v>
      </c>
      <c r="J12" s="9">
        <f t="shared" si="0"/>
        <v>640</v>
      </c>
      <c r="K12" s="18">
        <f t="shared" si="1"/>
        <v>5120</v>
      </c>
      <c r="L12" s="19" t="s">
        <v>49</v>
      </c>
      <c r="M12" s="18"/>
      <c r="N12" s="18"/>
    </row>
    <row r="13" ht="20" customHeight="1" spans="1:14">
      <c r="A13" s="9">
        <v>10</v>
      </c>
      <c r="B13" s="9"/>
      <c r="C13" s="9"/>
      <c r="D13" s="52" t="s">
        <v>55</v>
      </c>
      <c r="E13" s="11"/>
      <c r="F13" s="11"/>
      <c r="G13" s="9">
        <v>8</v>
      </c>
      <c r="H13" s="9" t="s">
        <v>40</v>
      </c>
      <c r="I13" s="27">
        <v>6000</v>
      </c>
      <c r="J13" s="9">
        <f t="shared" si="0"/>
        <v>4800</v>
      </c>
      <c r="K13" s="18">
        <f t="shared" si="1"/>
        <v>38400</v>
      </c>
      <c r="L13" s="19" t="s">
        <v>49</v>
      </c>
      <c r="M13" s="18"/>
      <c r="N13" s="18"/>
    </row>
    <row r="14" ht="20" customHeight="1" spans="1:14">
      <c r="A14" s="9">
        <v>11</v>
      </c>
      <c r="B14" s="9"/>
      <c r="C14" s="9"/>
      <c r="D14" s="52" t="s">
        <v>56</v>
      </c>
      <c r="E14" s="13"/>
      <c r="F14" s="13"/>
      <c r="G14" s="9">
        <v>8</v>
      </c>
      <c r="H14" s="9" t="s">
        <v>40</v>
      </c>
      <c r="I14" s="27">
        <v>1780</v>
      </c>
      <c r="J14" s="9">
        <f t="shared" si="0"/>
        <v>1424</v>
      </c>
      <c r="K14" s="18">
        <f t="shared" si="1"/>
        <v>11392</v>
      </c>
      <c r="L14" s="19" t="s">
        <v>49</v>
      </c>
      <c r="M14" s="18"/>
      <c r="N14" s="18"/>
    </row>
    <row r="15" ht="20" customHeight="1" spans="1:14">
      <c r="A15" s="9">
        <v>12</v>
      </c>
      <c r="B15" s="9"/>
      <c r="C15" s="10" t="s">
        <v>57</v>
      </c>
      <c r="D15" s="9" t="s">
        <v>58</v>
      </c>
      <c r="E15" s="10" t="s">
        <v>59</v>
      </c>
      <c r="F15" s="10" t="s">
        <v>60</v>
      </c>
      <c r="G15" s="9">
        <v>6</v>
      </c>
      <c r="H15" s="9" t="s">
        <v>40</v>
      </c>
      <c r="I15" s="9">
        <v>400</v>
      </c>
      <c r="J15" s="9">
        <f t="shared" si="0"/>
        <v>320</v>
      </c>
      <c r="K15" s="18">
        <f t="shared" si="1"/>
        <v>1920</v>
      </c>
      <c r="L15" s="19" t="s">
        <v>61</v>
      </c>
      <c r="M15" s="18"/>
      <c r="N15" s="18"/>
    </row>
    <row r="16" ht="20" customHeight="1" spans="1:14">
      <c r="A16" s="9">
        <v>13</v>
      </c>
      <c r="B16" s="9"/>
      <c r="C16" s="11"/>
      <c r="D16" s="9" t="s">
        <v>62</v>
      </c>
      <c r="E16" s="11"/>
      <c r="F16" s="11"/>
      <c r="G16" s="9">
        <v>6</v>
      </c>
      <c r="H16" s="9" t="s">
        <v>40</v>
      </c>
      <c r="I16" s="9">
        <v>100</v>
      </c>
      <c r="J16" s="9">
        <f t="shared" si="0"/>
        <v>80</v>
      </c>
      <c r="K16" s="18">
        <f t="shared" si="1"/>
        <v>480</v>
      </c>
      <c r="L16" s="19" t="s">
        <v>61</v>
      </c>
      <c r="M16" s="18"/>
      <c r="N16" s="18"/>
    </row>
    <row r="17" ht="20" customHeight="1" spans="1:14">
      <c r="A17" s="9">
        <v>14</v>
      </c>
      <c r="B17" s="9"/>
      <c r="C17" s="11"/>
      <c r="D17" s="9" t="s">
        <v>63</v>
      </c>
      <c r="E17" s="11"/>
      <c r="F17" s="11"/>
      <c r="G17" s="9">
        <v>6</v>
      </c>
      <c r="H17" s="9" t="s">
        <v>40</v>
      </c>
      <c r="I17" s="9">
        <v>150</v>
      </c>
      <c r="J17" s="9">
        <f t="shared" si="0"/>
        <v>120</v>
      </c>
      <c r="K17" s="18">
        <f t="shared" si="1"/>
        <v>720</v>
      </c>
      <c r="L17" s="19" t="s">
        <v>61</v>
      </c>
      <c r="M17" s="18"/>
      <c r="N17" s="18"/>
    </row>
    <row r="18" ht="20" customHeight="1" spans="1:14">
      <c r="A18" s="9">
        <v>15</v>
      </c>
      <c r="B18" s="9"/>
      <c r="C18" s="11"/>
      <c r="D18" s="9" t="s">
        <v>64</v>
      </c>
      <c r="E18" s="11"/>
      <c r="F18" s="11"/>
      <c r="G18" s="9">
        <v>6</v>
      </c>
      <c r="H18" s="9" t="s">
        <v>40</v>
      </c>
      <c r="I18" s="9">
        <v>100</v>
      </c>
      <c r="J18" s="9">
        <f t="shared" si="0"/>
        <v>80</v>
      </c>
      <c r="K18" s="18">
        <f t="shared" si="1"/>
        <v>480</v>
      </c>
      <c r="L18" s="19" t="s">
        <v>61</v>
      </c>
      <c r="M18" s="18"/>
      <c r="N18" s="18"/>
    </row>
    <row r="19" ht="20" customHeight="1" spans="1:14">
      <c r="A19" s="9">
        <v>16</v>
      </c>
      <c r="B19" s="9"/>
      <c r="C19" s="11"/>
      <c r="D19" s="9" t="s">
        <v>65</v>
      </c>
      <c r="E19" s="11"/>
      <c r="F19" s="11"/>
      <c r="G19" s="9">
        <v>6</v>
      </c>
      <c r="H19" s="9" t="s">
        <v>40</v>
      </c>
      <c r="I19" s="9">
        <v>200</v>
      </c>
      <c r="J19" s="9">
        <f t="shared" si="0"/>
        <v>160</v>
      </c>
      <c r="K19" s="18">
        <f t="shared" si="1"/>
        <v>960</v>
      </c>
      <c r="L19" s="19" t="s">
        <v>61</v>
      </c>
      <c r="M19" s="18"/>
      <c r="N19" s="18"/>
    </row>
    <row r="20" ht="20" customHeight="1" spans="1:14">
      <c r="A20" s="9">
        <v>17</v>
      </c>
      <c r="B20" s="9"/>
      <c r="C20" s="13"/>
      <c r="D20" s="9" t="s">
        <v>45</v>
      </c>
      <c r="E20" s="13"/>
      <c r="F20" s="13"/>
      <c r="G20" s="9">
        <v>6</v>
      </c>
      <c r="H20" s="9" t="s">
        <v>40</v>
      </c>
      <c r="I20" s="9">
        <v>150</v>
      </c>
      <c r="J20" s="9">
        <f t="shared" si="0"/>
        <v>120</v>
      </c>
      <c r="K20" s="18">
        <f t="shared" si="1"/>
        <v>720</v>
      </c>
      <c r="L20" s="19" t="s">
        <v>61</v>
      </c>
      <c r="M20" s="18"/>
      <c r="N20" s="18"/>
    </row>
    <row r="21" ht="20" customHeight="1" spans="1:14">
      <c r="A21" s="9">
        <v>18</v>
      </c>
      <c r="B21" s="9"/>
      <c r="C21" s="11" t="s">
        <v>66</v>
      </c>
      <c r="D21" s="9" t="s">
        <v>67</v>
      </c>
      <c r="E21" s="11" t="s">
        <v>68</v>
      </c>
      <c r="F21" s="11" t="s">
        <v>69</v>
      </c>
      <c r="G21" s="9">
        <v>3</v>
      </c>
      <c r="H21" s="9" t="s">
        <v>40</v>
      </c>
      <c r="I21" s="9">
        <v>200</v>
      </c>
      <c r="J21" s="9">
        <f t="shared" si="0"/>
        <v>160</v>
      </c>
      <c r="K21" s="18">
        <f t="shared" si="1"/>
        <v>480</v>
      </c>
      <c r="L21" s="19" t="s">
        <v>70</v>
      </c>
      <c r="M21" s="18"/>
      <c r="N21" s="18"/>
    </row>
    <row r="22" ht="20" customHeight="1" spans="1:14">
      <c r="A22" s="9">
        <v>19</v>
      </c>
      <c r="B22" s="9"/>
      <c r="C22" s="11"/>
      <c r="D22" s="9" t="s">
        <v>71</v>
      </c>
      <c r="E22" s="11"/>
      <c r="F22" s="11"/>
      <c r="G22" s="9">
        <v>3</v>
      </c>
      <c r="H22" s="9" t="s">
        <v>40</v>
      </c>
      <c r="I22" s="9">
        <v>100</v>
      </c>
      <c r="J22" s="9">
        <f t="shared" si="0"/>
        <v>80</v>
      </c>
      <c r="K22" s="18">
        <f t="shared" si="1"/>
        <v>240</v>
      </c>
      <c r="L22" s="19" t="s">
        <v>70</v>
      </c>
      <c r="M22" s="18"/>
      <c r="N22" s="18"/>
    </row>
    <row r="23" ht="20" customHeight="1" spans="1:14">
      <c r="A23" s="9">
        <v>20</v>
      </c>
      <c r="B23" s="9"/>
      <c r="C23" s="11"/>
      <c r="D23" s="9" t="s">
        <v>72</v>
      </c>
      <c r="E23" s="11"/>
      <c r="F23" s="11"/>
      <c r="G23" s="9">
        <v>3</v>
      </c>
      <c r="H23" s="9" t="s">
        <v>40</v>
      </c>
      <c r="I23" s="9">
        <v>100</v>
      </c>
      <c r="J23" s="9">
        <f t="shared" si="0"/>
        <v>80</v>
      </c>
      <c r="K23" s="18">
        <f t="shared" si="1"/>
        <v>240</v>
      </c>
      <c r="L23" s="19" t="s">
        <v>70</v>
      </c>
      <c r="M23" s="18"/>
      <c r="N23" s="18"/>
    </row>
    <row r="24" ht="20" customHeight="1" spans="1:14">
      <c r="A24" s="9">
        <v>21</v>
      </c>
      <c r="B24" s="9"/>
      <c r="C24" s="11"/>
      <c r="D24" s="9" t="s">
        <v>73</v>
      </c>
      <c r="E24" s="11"/>
      <c r="F24" s="11"/>
      <c r="G24" s="9">
        <v>3</v>
      </c>
      <c r="H24" s="9" t="s">
        <v>40</v>
      </c>
      <c r="I24" s="9">
        <v>100</v>
      </c>
      <c r="J24" s="9">
        <f t="shared" si="0"/>
        <v>80</v>
      </c>
      <c r="K24" s="18">
        <f t="shared" si="1"/>
        <v>240</v>
      </c>
      <c r="L24" s="19" t="s">
        <v>70</v>
      </c>
      <c r="M24" s="18"/>
      <c r="N24" s="18"/>
    </row>
    <row r="25" ht="20" customHeight="1" spans="1:14">
      <c r="A25" s="9">
        <v>22</v>
      </c>
      <c r="B25" s="9"/>
      <c r="C25" s="11"/>
      <c r="D25" s="9" t="s">
        <v>74</v>
      </c>
      <c r="E25" s="11"/>
      <c r="F25" s="11"/>
      <c r="G25" s="9">
        <v>3</v>
      </c>
      <c r="H25" s="9" t="s">
        <v>40</v>
      </c>
      <c r="I25" s="9">
        <v>100</v>
      </c>
      <c r="J25" s="9">
        <f t="shared" si="0"/>
        <v>80</v>
      </c>
      <c r="K25" s="18">
        <f t="shared" si="1"/>
        <v>240</v>
      </c>
      <c r="L25" s="19" t="s">
        <v>70</v>
      </c>
      <c r="M25" s="18"/>
      <c r="N25" s="18"/>
    </row>
    <row r="26" ht="20" customHeight="1" spans="1:14">
      <c r="A26" s="9">
        <v>23</v>
      </c>
      <c r="B26" s="9"/>
      <c r="C26" s="11"/>
      <c r="D26" s="9" t="s">
        <v>75</v>
      </c>
      <c r="E26" s="11"/>
      <c r="F26" s="11"/>
      <c r="G26" s="9">
        <v>3</v>
      </c>
      <c r="H26" s="9" t="s">
        <v>40</v>
      </c>
      <c r="I26" s="9">
        <v>150</v>
      </c>
      <c r="J26" s="9">
        <f t="shared" si="0"/>
        <v>120</v>
      </c>
      <c r="K26" s="18">
        <f t="shared" si="1"/>
        <v>360</v>
      </c>
      <c r="L26" s="19" t="s">
        <v>70</v>
      </c>
      <c r="M26" s="18"/>
      <c r="N26" s="18"/>
    </row>
    <row r="27" ht="20" customHeight="1" spans="1:14">
      <c r="A27" s="9">
        <v>24</v>
      </c>
      <c r="B27" s="9"/>
      <c r="C27" s="11"/>
      <c r="D27" s="9" t="s">
        <v>76</v>
      </c>
      <c r="E27" s="11"/>
      <c r="F27" s="11"/>
      <c r="G27" s="9">
        <v>3</v>
      </c>
      <c r="H27" s="9" t="s">
        <v>40</v>
      </c>
      <c r="I27" s="9">
        <v>150</v>
      </c>
      <c r="J27" s="9">
        <f t="shared" si="0"/>
        <v>120</v>
      </c>
      <c r="K27" s="18">
        <f t="shared" si="1"/>
        <v>360</v>
      </c>
      <c r="L27" s="19" t="s">
        <v>70</v>
      </c>
      <c r="M27" s="18"/>
      <c r="N27" s="18"/>
    </row>
    <row r="28" ht="20" customHeight="1" spans="1:14">
      <c r="A28" s="9">
        <v>25</v>
      </c>
      <c r="B28" s="9"/>
      <c r="C28" s="11"/>
      <c r="D28" s="9" t="s">
        <v>77</v>
      </c>
      <c r="E28" s="11"/>
      <c r="F28" s="11"/>
      <c r="G28" s="9">
        <v>3</v>
      </c>
      <c r="H28" s="9" t="s">
        <v>40</v>
      </c>
      <c r="I28" s="9">
        <v>200</v>
      </c>
      <c r="J28" s="9">
        <f t="shared" si="0"/>
        <v>160</v>
      </c>
      <c r="K28" s="18">
        <f t="shared" si="1"/>
        <v>480</v>
      </c>
      <c r="L28" s="19" t="s">
        <v>70</v>
      </c>
      <c r="M28" s="18"/>
      <c r="N28" s="18"/>
    </row>
    <row r="29" ht="20" customHeight="1" spans="1:14">
      <c r="A29" s="9">
        <v>26</v>
      </c>
      <c r="B29" s="9"/>
      <c r="C29" s="13"/>
      <c r="D29" s="9" t="s">
        <v>78</v>
      </c>
      <c r="E29" s="13"/>
      <c r="F29" s="13"/>
      <c r="G29" s="9">
        <v>3</v>
      </c>
      <c r="H29" s="9" t="s">
        <v>40</v>
      </c>
      <c r="I29" s="9">
        <v>300</v>
      </c>
      <c r="J29" s="9">
        <f t="shared" si="0"/>
        <v>240</v>
      </c>
      <c r="K29" s="18">
        <f t="shared" si="1"/>
        <v>720</v>
      </c>
      <c r="L29" s="19" t="s">
        <v>70</v>
      </c>
      <c r="M29" s="18"/>
      <c r="N29" s="18"/>
    </row>
    <row r="30" ht="20" customHeight="1" spans="1:14">
      <c r="A30" s="9">
        <v>27</v>
      </c>
      <c r="B30" s="9"/>
      <c r="C30" s="9" t="s">
        <v>79</v>
      </c>
      <c r="D30" s="9" t="s">
        <v>80</v>
      </c>
      <c r="E30" s="10" t="s">
        <v>81</v>
      </c>
      <c r="F30" s="12" t="s">
        <v>82</v>
      </c>
      <c r="G30" s="9">
        <v>8</v>
      </c>
      <c r="H30" s="9" t="s">
        <v>40</v>
      </c>
      <c r="I30" s="9">
        <v>200</v>
      </c>
      <c r="J30" s="9">
        <f t="shared" si="0"/>
        <v>160</v>
      </c>
      <c r="K30" s="18">
        <f t="shared" si="1"/>
        <v>1280</v>
      </c>
      <c r="L30" s="19" t="s">
        <v>83</v>
      </c>
      <c r="M30" s="18"/>
      <c r="N30" s="18"/>
    </row>
    <row r="31" ht="20" customHeight="1" spans="1:14">
      <c r="A31" s="9">
        <v>28</v>
      </c>
      <c r="B31" s="9"/>
      <c r="C31" s="9"/>
      <c r="D31" s="9" t="s">
        <v>84</v>
      </c>
      <c r="E31" s="11"/>
      <c r="F31" s="46"/>
      <c r="G31" s="9">
        <v>8</v>
      </c>
      <c r="H31" s="9" t="s">
        <v>40</v>
      </c>
      <c r="I31" s="9">
        <v>300</v>
      </c>
      <c r="J31" s="9">
        <f t="shared" si="0"/>
        <v>240</v>
      </c>
      <c r="K31" s="18">
        <f t="shared" si="1"/>
        <v>1920</v>
      </c>
      <c r="L31" s="19" t="s">
        <v>83</v>
      </c>
      <c r="M31" s="18"/>
      <c r="N31" s="18"/>
    </row>
    <row r="32" ht="20" customHeight="1" spans="1:14">
      <c r="A32" s="9">
        <v>29</v>
      </c>
      <c r="B32" s="9"/>
      <c r="C32" s="9"/>
      <c r="D32" s="9" t="s">
        <v>85</v>
      </c>
      <c r="E32" s="11"/>
      <c r="F32" s="46"/>
      <c r="G32" s="9">
        <v>8</v>
      </c>
      <c r="H32" s="9" t="s">
        <v>40</v>
      </c>
      <c r="I32" s="9">
        <v>1000</v>
      </c>
      <c r="J32" s="9">
        <f t="shared" si="0"/>
        <v>800</v>
      </c>
      <c r="K32" s="18">
        <f t="shared" si="1"/>
        <v>6400</v>
      </c>
      <c r="L32" s="19" t="s">
        <v>86</v>
      </c>
      <c r="M32" s="18"/>
      <c r="N32" s="18"/>
    </row>
    <row r="33" ht="20" customHeight="1" spans="1:14">
      <c r="A33" s="9">
        <v>30</v>
      </c>
      <c r="B33" s="9"/>
      <c r="C33" s="9"/>
      <c r="D33" s="9" t="s">
        <v>87</v>
      </c>
      <c r="E33" s="13"/>
      <c r="F33" s="14"/>
      <c r="G33" s="9">
        <v>8</v>
      </c>
      <c r="H33" s="9" t="s">
        <v>40</v>
      </c>
      <c r="I33" s="9">
        <v>600</v>
      </c>
      <c r="J33" s="9">
        <f t="shared" si="0"/>
        <v>480</v>
      </c>
      <c r="K33" s="18">
        <f t="shared" si="1"/>
        <v>3840</v>
      </c>
      <c r="L33" s="19" t="s">
        <v>83</v>
      </c>
      <c r="M33" s="18"/>
      <c r="N33" s="18"/>
    </row>
    <row r="34" ht="42" customHeight="1" spans="1:14">
      <c r="A34" s="9">
        <v>31</v>
      </c>
      <c r="B34" s="9"/>
      <c r="C34" s="9" t="s">
        <v>88</v>
      </c>
      <c r="D34" s="9" t="s">
        <v>84</v>
      </c>
      <c r="E34" s="9" t="s">
        <v>89</v>
      </c>
      <c r="F34" s="26" t="s">
        <v>90</v>
      </c>
      <c r="G34" s="9">
        <v>8</v>
      </c>
      <c r="H34" s="9" t="s">
        <v>40</v>
      </c>
      <c r="I34" s="9">
        <v>50</v>
      </c>
      <c r="J34" s="9">
        <f t="shared" si="0"/>
        <v>40</v>
      </c>
      <c r="K34" s="18">
        <f t="shared" si="1"/>
        <v>320</v>
      </c>
      <c r="L34" s="19" t="s">
        <v>91</v>
      </c>
      <c r="M34" s="18"/>
      <c r="N34" s="18"/>
    </row>
    <row r="35" ht="54" customHeight="1" spans="1:14">
      <c r="A35" s="9">
        <v>32</v>
      </c>
      <c r="B35" s="9"/>
      <c r="C35" s="9" t="s">
        <v>92</v>
      </c>
      <c r="D35" s="9" t="s">
        <v>84</v>
      </c>
      <c r="E35" s="9" t="s">
        <v>93</v>
      </c>
      <c r="F35" s="9" t="s">
        <v>94</v>
      </c>
      <c r="G35" s="9">
        <v>8</v>
      </c>
      <c r="H35" s="9" t="s">
        <v>40</v>
      </c>
      <c r="I35" s="9">
        <v>60</v>
      </c>
      <c r="J35" s="9">
        <f t="shared" si="0"/>
        <v>48</v>
      </c>
      <c r="K35" s="18">
        <f t="shared" si="1"/>
        <v>384</v>
      </c>
      <c r="L35" s="19" t="s">
        <v>95</v>
      </c>
      <c r="M35" s="18"/>
      <c r="N35" s="18"/>
    </row>
    <row r="36" ht="39" customHeight="1" spans="1:14">
      <c r="A36" s="9">
        <v>33</v>
      </c>
      <c r="B36" s="9"/>
      <c r="C36" s="9" t="s">
        <v>96</v>
      </c>
      <c r="D36" s="9" t="s">
        <v>80</v>
      </c>
      <c r="E36" s="10" t="s">
        <v>97</v>
      </c>
      <c r="F36" s="12" t="s">
        <v>98</v>
      </c>
      <c r="G36" s="9">
        <v>4</v>
      </c>
      <c r="H36" s="9" t="s">
        <v>40</v>
      </c>
      <c r="I36" s="9">
        <v>200</v>
      </c>
      <c r="J36" s="9">
        <f t="shared" si="0"/>
        <v>160</v>
      </c>
      <c r="K36" s="18">
        <f t="shared" si="1"/>
        <v>640</v>
      </c>
      <c r="L36" s="19" t="s">
        <v>83</v>
      </c>
      <c r="M36" s="18"/>
      <c r="N36" s="18"/>
    </row>
    <row r="37" ht="20" customHeight="1" spans="1:14">
      <c r="A37" s="9">
        <v>34</v>
      </c>
      <c r="B37" s="9"/>
      <c r="C37" s="9"/>
      <c r="D37" s="9" t="s">
        <v>84</v>
      </c>
      <c r="E37" s="13"/>
      <c r="F37" s="14"/>
      <c r="G37" s="9">
        <v>4</v>
      </c>
      <c r="H37" s="9" t="s">
        <v>40</v>
      </c>
      <c r="I37" s="9">
        <v>300</v>
      </c>
      <c r="J37" s="9">
        <f t="shared" si="0"/>
        <v>240</v>
      </c>
      <c r="K37" s="18">
        <f t="shared" si="1"/>
        <v>960</v>
      </c>
      <c r="L37" s="19" t="s">
        <v>83</v>
      </c>
      <c r="M37" s="18"/>
      <c r="N37" s="18"/>
    </row>
    <row r="38" ht="51" customHeight="1" spans="1:14">
      <c r="A38" s="9">
        <v>35</v>
      </c>
      <c r="B38" s="9"/>
      <c r="C38" s="9" t="s">
        <v>99</v>
      </c>
      <c r="D38" s="9" t="s">
        <v>84</v>
      </c>
      <c r="E38" s="9" t="s">
        <v>93</v>
      </c>
      <c r="F38" s="9" t="s">
        <v>100</v>
      </c>
      <c r="G38" s="9">
        <v>5</v>
      </c>
      <c r="H38" s="9" t="s">
        <v>40</v>
      </c>
      <c r="I38" s="9">
        <v>60</v>
      </c>
      <c r="J38" s="9">
        <f t="shared" si="0"/>
        <v>48</v>
      </c>
      <c r="K38" s="18">
        <f t="shared" si="1"/>
        <v>240</v>
      </c>
      <c r="L38" s="19" t="s">
        <v>95</v>
      </c>
      <c r="M38" s="18"/>
      <c r="N38" s="18"/>
    </row>
    <row r="39" ht="42" customHeight="1" spans="1:14">
      <c r="A39" s="9">
        <v>36</v>
      </c>
      <c r="B39" s="9"/>
      <c r="C39" s="9" t="s">
        <v>101</v>
      </c>
      <c r="D39" s="9" t="s">
        <v>84</v>
      </c>
      <c r="E39" s="9" t="s">
        <v>93</v>
      </c>
      <c r="F39" s="9" t="s">
        <v>102</v>
      </c>
      <c r="G39" s="9">
        <v>3</v>
      </c>
      <c r="H39" s="9" t="s">
        <v>40</v>
      </c>
      <c r="I39" s="9">
        <v>60</v>
      </c>
      <c r="J39" s="9">
        <f t="shared" si="0"/>
        <v>48</v>
      </c>
      <c r="K39" s="18">
        <f t="shared" si="1"/>
        <v>144</v>
      </c>
      <c r="L39" s="19" t="s">
        <v>95</v>
      </c>
      <c r="M39" s="18"/>
      <c r="N39" s="18"/>
    </row>
    <row r="40" spans="1:14">
      <c r="A40" s="9">
        <v>37</v>
      </c>
      <c r="B40" s="9" t="s">
        <v>103</v>
      </c>
      <c r="C40" s="10" t="s">
        <v>104</v>
      </c>
      <c r="D40" s="9" t="s">
        <v>105</v>
      </c>
      <c r="E40" s="10" t="s">
        <v>106</v>
      </c>
      <c r="F40" s="10" t="s">
        <v>107</v>
      </c>
      <c r="G40" s="9">
        <v>1</v>
      </c>
      <c r="H40" s="9" t="s">
        <v>40</v>
      </c>
      <c r="I40" s="9">
        <v>100</v>
      </c>
      <c r="J40" s="9">
        <f t="shared" si="0"/>
        <v>80</v>
      </c>
      <c r="K40" s="18">
        <f t="shared" ref="K40:K71" si="2">G40*J40</f>
        <v>80</v>
      </c>
      <c r="L40" s="19" t="s">
        <v>108</v>
      </c>
      <c r="M40" s="18"/>
      <c r="N40" s="18"/>
    </row>
    <row r="41" spans="1:14">
      <c r="A41" s="9">
        <v>38</v>
      </c>
      <c r="B41" s="9"/>
      <c r="C41" s="11"/>
      <c r="D41" s="9" t="s">
        <v>109</v>
      </c>
      <c r="E41" s="11"/>
      <c r="F41" s="11"/>
      <c r="G41" s="9">
        <v>1</v>
      </c>
      <c r="H41" s="9" t="s">
        <v>40</v>
      </c>
      <c r="I41" s="9">
        <v>400</v>
      </c>
      <c r="J41" s="9">
        <f t="shared" si="0"/>
        <v>320</v>
      </c>
      <c r="K41" s="18">
        <f t="shared" si="2"/>
        <v>320</v>
      </c>
      <c r="L41" s="19" t="s">
        <v>108</v>
      </c>
      <c r="M41" s="18"/>
      <c r="N41" s="18"/>
    </row>
    <row r="42" spans="1:14">
      <c r="A42" s="9">
        <v>39</v>
      </c>
      <c r="B42" s="9"/>
      <c r="C42" s="13"/>
      <c r="D42" s="9" t="s">
        <v>110</v>
      </c>
      <c r="E42" s="13"/>
      <c r="F42" s="13"/>
      <c r="G42" s="9">
        <v>1</v>
      </c>
      <c r="H42" s="9" t="s">
        <v>40</v>
      </c>
      <c r="I42" s="9">
        <v>200</v>
      </c>
      <c r="J42" s="9">
        <f t="shared" si="0"/>
        <v>160</v>
      </c>
      <c r="K42" s="18">
        <f t="shared" si="2"/>
        <v>160</v>
      </c>
      <c r="L42" s="19" t="s">
        <v>108</v>
      </c>
      <c r="M42" s="18"/>
      <c r="N42" s="18"/>
    </row>
    <row r="43" spans="1:14">
      <c r="A43" s="9">
        <v>40</v>
      </c>
      <c r="B43" s="9"/>
      <c r="C43" s="10" t="s">
        <v>111</v>
      </c>
      <c r="D43" s="9" t="s">
        <v>112</v>
      </c>
      <c r="E43" s="10" t="s">
        <v>106</v>
      </c>
      <c r="F43" s="10" t="s">
        <v>107</v>
      </c>
      <c r="G43" s="9">
        <v>1</v>
      </c>
      <c r="H43" s="9" t="s">
        <v>40</v>
      </c>
      <c r="I43" s="9">
        <v>100</v>
      </c>
      <c r="J43" s="9">
        <f t="shared" si="0"/>
        <v>80</v>
      </c>
      <c r="K43" s="18">
        <f t="shared" si="2"/>
        <v>80</v>
      </c>
      <c r="L43" s="19" t="s">
        <v>113</v>
      </c>
      <c r="M43" s="18"/>
      <c r="N43" s="18"/>
    </row>
    <row r="44" spans="1:14">
      <c r="A44" s="9">
        <v>41</v>
      </c>
      <c r="B44" s="9"/>
      <c r="C44" s="11"/>
      <c r="D44" s="9" t="s">
        <v>114</v>
      </c>
      <c r="E44" s="11"/>
      <c r="F44" s="11"/>
      <c r="G44" s="9">
        <v>1</v>
      </c>
      <c r="H44" s="9" t="s">
        <v>40</v>
      </c>
      <c r="I44" s="9">
        <v>200</v>
      </c>
      <c r="J44" s="9">
        <f t="shared" si="0"/>
        <v>160</v>
      </c>
      <c r="K44" s="18">
        <f t="shared" si="2"/>
        <v>160</v>
      </c>
      <c r="L44" s="19" t="s">
        <v>113</v>
      </c>
      <c r="M44" s="18"/>
      <c r="N44" s="18"/>
    </row>
    <row r="45" spans="1:14">
      <c r="A45" s="9">
        <v>42</v>
      </c>
      <c r="B45" s="9"/>
      <c r="C45" s="11"/>
      <c r="D45" s="9" t="s">
        <v>115</v>
      </c>
      <c r="E45" s="11"/>
      <c r="F45" s="11"/>
      <c r="G45" s="9">
        <v>1</v>
      </c>
      <c r="H45" s="9" t="s">
        <v>40</v>
      </c>
      <c r="I45" s="9">
        <v>300</v>
      </c>
      <c r="J45" s="9">
        <f t="shared" si="0"/>
        <v>240</v>
      </c>
      <c r="K45" s="18">
        <f t="shared" si="2"/>
        <v>240</v>
      </c>
      <c r="L45" s="19" t="s">
        <v>113</v>
      </c>
      <c r="M45" s="18"/>
      <c r="N45" s="18"/>
    </row>
    <row r="46" spans="1:14">
      <c r="A46" s="9">
        <v>43</v>
      </c>
      <c r="B46" s="9"/>
      <c r="C46" s="11"/>
      <c r="D46" s="9" t="s">
        <v>116</v>
      </c>
      <c r="E46" s="11"/>
      <c r="F46" s="11"/>
      <c r="G46" s="9">
        <v>1</v>
      </c>
      <c r="H46" s="9" t="s">
        <v>40</v>
      </c>
      <c r="I46" s="9">
        <v>200</v>
      </c>
      <c r="J46" s="9">
        <f t="shared" si="0"/>
        <v>160</v>
      </c>
      <c r="K46" s="18">
        <f t="shared" si="2"/>
        <v>160</v>
      </c>
      <c r="L46" s="19" t="s">
        <v>113</v>
      </c>
      <c r="M46" s="18"/>
      <c r="N46" s="18"/>
    </row>
    <row r="47" spans="1:14">
      <c r="A47" s="9">
        <v>44</v>
      </c>
      <c r="B47" s="9"/>
      <c r="C47" s="11"/>
      <c r="D47" s="9" t="s">
        <v>117</v>
      </c>
      <c r="E47" s="11"/>
      <c r="F47" s="11"/>
      <c r="G47" s="9">
        <v>1</v>
      </c>
      <c r="H47" s="9" t="s">
        <v>40</v>
      </c>
      <c r="I47" s="9">
        <v>200</v>
      </c>
      <c r="J47" s="9">
        <f t="shared" si="0"/>
        <v>160</v>
      </c>
      <c r="K47" s="18">
        <f t="shared" si="2"/>
        <v>160</v>
      </c>
      <c r="L47" s="19" t="s">
        <v>113</v>
      </c>
      <c r="M47" s="18"/>
      <c r="N47" s="18"/>
    </row>
    <row r="48" spans="1:14">
      <c r="A48" s="9">
        <v>45</v>
      </c>
      <c r="B48" s="9"/>
      <c r="C48" s="11"/>
      <c r="D48" s="9" t="s">
        <v>118</v>
      </c>
      <c r="E48" s="11"/>
      <c r="F48" s="11"/>
      <c r="G48" s="9">
        <v>1</v>
      </c>
      <c r="H48" s="9" t="s">
        <v>40</v>
      </c>
      <c r="I48" s="9">
        <v>200</v>
      </c>
      <c r="J48" s="9">
        <f t="shared" si="0"/>
        <v>160</v>
      </c>
      <c r="K48" s="18">
        <f t="shared" si="2"/>
        <v>160</v>
      </c>
      <c r="L48" s="19" t="s">
        <v>113</v>
      </c>
      <c r="M48" s="18"/>
      <c r="N48" s="18"/>
    </row>
    <row r="49" spans="1:14">
      <c r="A49" s="9">
        <v>46</v>
      </c>
      <c r="B49" s="9"/>
      <c r="C49" s="11"/>
      <c r="D49" s="9" t="s">
        <v>119</v>
      </c>
      <c r="E49" s="11"/>
      <c r="F49" s="11"/>
      <c r="G49" s="9">
        <v>1</v>
      </c>
      <c r="H49" s="9" t="s">
        <v>40</v>
      </c>
      <c r="I49" s="9">
        <v>100</v>
      </c>
      <c r="J49" s="9">
        <f t="shared" si="0"/>
        <v>80</v>
      </c>
      <c r="K49" s="18">
        <f t="shared" si="2"/>
        <v>80</v>
      </c>
      <c r="L49" s="19" t="s">
        <v>113</v>
      </c>
      <c r="M49" s="18"/>
      <c r="N49" s="18"/>
    </row>
    <row r="50" spans="1:14">
      <c r="A50" s="9">
        <v>47</v>
      </c>
      <c r="B50" s="9"/>
      <c r="C50" s="11"/>
      <c r="D50" s="9" t="s">
        <v>120</v>
      </c>
      <c r="E50" s="11"/>
      <c r="F50" s="11"/>
      <c r="G50" s="9">
        <v>1</v>
      </c>
      <c r="H50" s="9" t="s">
        <v>40</v>
      </c>
      <c r="I50" s="9">
        <v>300</v>
      </c>
      <c r="J50" s="9">
        <f t="shared" si="0"/>
        <v>240</v>
      </c>
      <c r="K50" s="18">
        <f t="shared" si="2"/>
        <v>240</v>
      </c>
      <c r="L50" s="19" t="s">
        <v>113</v>
      </c>
      <c r="M50" s="18"/>
      <c r="N50" s="18"/>
    </row>
    <row r="51" spans="1:14">
      <c r="A51" s="9">
        <v>48</v>
      </c>
      <c r="B51" s="9"/>
      <c r="C51" s="13"/>
      <c r="D51" s="9" t="s">
        <v>121</v>
      </c>
      <c r="E51" s="13"/>
      <c r="F51" s="13"/>
      <c r="G51" s="9">
        <v>1</v>
      </c>
      <c r="H51" s="9" t="s">
        <v>40</v>
      </c>
      <c r="I51" s="9">
        <v>500</v>
      </c>
      <c r="J51" s="9">
        <f t="shared" si="0"/>
        <v>400</v>
      </c>
      <c r="K51" s="18">
        <f t="shared" si="2"/>
        <v>400</v>
      </c>
      <c r="L51" s="19" t="s">
        <v>113</v>
      </c>
      <c r="M51" s="18"/>
      <c r="N51" s="18"/>
    </row>
    <row r="52" ht="20" customHeight="1" spans="1:14">
      <c r="A52" s="9">
        <v>49</v>
      </c>
      <c r="B52" s="10" t="s">
        <v>122</v>
      </c>
      <c r="C52" s="10" t="s">
        <v>123</v>
      </c>
      <c r="D52" s="9" t="s">
        <v>124</v>
      </c>
      <c r="E52" s="10" t="s">
        <v>125</v>
      </c>
      <c r="F52" s="12" t="s">
        <v>107</v>
      </c>
      <c r="G52" s="9">
        <v>1</v>
      </c>
      <c r="H52" s="9" t="s">
        <v>40</v>
      </c>
      <c r="I52" s="9">
        <v>120</v>
      </c>
      <c r="J52" s="9">
        <f t="shared" si="0"/>
        <v>96</v>
      </c>
      <c r="K52" s="18">
        <f t="shared" si="2"/>
        <v>96</v>
      </c>
      <c r="L52" s="19" t="s">
        <v>126</v>
      </c>
      <c r="M52" s="18"/>
      <c r="N52" s="18"/>
    </row>
    <row r="53" ht="20" customHeight="1" spans="1:14">
      <c r="A53" s="9">
        <v>50</v>
      </c>
      <c r="B53" s="11"/>
      <c r="C53" s="13"/>
      <c r="D53" s="9" t="s">
        <v>127</v>
      </c>
      <c r="E53" s="13"/>
      <c r="F53" s="14"/>
      <c r="G53" s="9">
        <v>1</v>
      </c>
      <c r="H53" s="9" t="s">
        <v>40</v>
      </c>
      <c r="I53" s="9">
        <v>30</v>
      </c>
      <c r="J53" s="9">
        <f t="shared" si="0"/>
        <v>24</v>
      </c>
      <c r="K53" s="18">
        <f t="shared" si="2"/>
        <v>24</v>
      </c>
      <c r="L53" s="19" t="s">
        <v>126</v>
      </c>
      <c r="M53" s="18"/>
      <c r="N53" s="18"/>
    </row>
    <row r="54" ht="46" customHeight="1" spans="1:14">
      <c r="A54" s="9">
        <v>51</v>
      </c>
      <c r="B54" s="11"/>
      <c r="C54" s="9" t="s">
        <v>128</v>
      </c>
      <c r="D54" s="9" t="s">
        <v>84</v>
      </c>
      <c r="E54" s="9" t="s">
        <v>93</v>
      </c>
      <c r="F54" s="26" t="s">
        <v>129</v>
      </c>
      <c r="G54" s="9">
        <v>17</v>
      </c>
      <c r="H54" s="9" t="s">
        <v>40</v>
      </c>
      <c r="I54" s="9">
        <v>60</v>
      </c>
      <c r="J54" s="9">
        <f t="shared" si="0"/>
        <v>48</v>
      </c>
      <c r="K54" s="18">
        <f t="shared" si="2"/>
        <v>816</v>
      </c>
      <c r="L54" s="19" t="s">
        <v>95</v>
      </c>
      <c r="M54" s="18"/>
      <c r="N54" s="18"/>
    </row>
    <row r="55" ht="40" customHeight="1" spans="1:14">
      <c r="A55" s="9">
        <v>52</v>
      </c>
      <c r="B55" s="11"/>
      <c r="C55" s="9" t="s">
        <v>130</v>
      </c>
      <c r="D55" s="9" t="s">
        <v>84</v>
      </c>
      <c r="E55" s="9" t="s">
        <v>93</v>
      </c>
      <c r="F55" s="9" t="s">
        <v>131</v>
      </c>
      <c r="G55" s="9">
        <v>18</v>
      </c>
      <c r="H55" s="9" t="s">
        <v>40</v>
      </c>
      <c r="I55" s="9">
        <v>60</v>
      </c>
      <c r="J55" s="9">
        <f t="shared" si="0"/>
        <v>48</v>
      </c>
      <c r="K55" s="18">
        <f t="shared" si="2"/>
        <v>864</v>
      </c>
      <c r="L55" s="9" t="s">
        <v>95</v>
      </c>
      <c r="M55" s="18"/>
      <c r="N55" s="18"/>
    </row>
    <row r="56" ht="45" customHeight="1" spans="1:14">
      <c r="A56" s="9">
        <v>53</v>
      </c>
      <c r="B56" s="11"/>
      <c r="C56" s="9" t="s">
        <v>132</v>
      </c>
      <c r="D56" s="9" t="s">
        <v>84</v>
      </c>
      <c r="E56" s="9" t="s">
        <v>93</v>
      </c>
      <c r="F56" s="9" t="s">
        <v>133</v>
      </c>
      <c r="G56" s="9">
        <v>5</v>
      </c>
      <c r="H56" s="9" t="s">
        <v>40</v>
      </c>
      <c r="I56" s="9">
        <v>60</v>
      </c>
      <c r="J56" s="9">
        <f t="shared" si="0"/>
        <v>48</v>
      </c>
      <c r="K56" s="18">
        <f t="shared" si="2"/>
        <v>240</v>
      </c>
      <c r="L56" s="9" t="s">
        <v>95</v>
      </c>
      <c r="M56" s="18"/>
      <c r="N56" s="18"/>
    </row>
    <row r="57" ht="39" customHeight="1" spans="1:14">
      <c r="A57" s="9">
        <v>54</v>
      </c>
      <c r="B57" s="11"/>
      <c r="C57" s="9" t="s">
        <v>92</v>
      </c>
      <c r="D57" s="9" t="s">
        <v>84</v>
      </c>
      <c r="E57" s="9" t="s">
        <v>93</v>
      </c>
      <c r="F57" s="9" t="s">
        <v>134</v>
      </c>
      <c r="G57" s="9">
        <v>3</v>
      </c>
      <c r="H57" s="9" t="s">
        <v>40</v>
      </c>
      <c r="I57" s="9">
        <v>60</v>
      </c>
      <c r="J57" s="9">
        <f t="shared" si="0"/>
        <v>48</v>
      </c>
      <c r="K57" s="18">
        <f t="shared" si="2"/>
        <v>144</v>
      </c>
      <c r="L57" s="19" t="s">
        <v>95</v>
      </c>
      <c r="M57" s="18"/>
      <c r="N57" s="18"/>
    </row>
    <row r="58" ht="45" customHeight="1" spans="1:14">
      <c r="A58" s="9">
        <v>55</v>
      </c>
      <c r="B58" s="11"/>
      <c r="C58" s="10" t="s">
        <v>135</v>
      </c>
      <c r="D58" s="52" t="s">
        <v>46</v>
      </c>
      <c r="E58" s="51" t="s">
        <v>47</v>
      </c>
      <c r="F58" s="26" t="s">
        <v>136</v>
      </c>
      <c r="G58" s="26">
        <v>1</v>
      </c>
      <c r="H58" s="9" t="s">
        <v>40</v>
      </c>
      <c r="I58" s="9">
        <v>18000</v>
      </c>
      <c r="J58" s="9">
        <f t="shared" si="0"/>
        <v>14400</v>
      </c>
      <c r="K58" s="18">
        <f t="shared" si="2"/>
        <v>14400</v>
      </c>
      <c r="L58" s="19" t="s">
        <v>49</v>
      </c>
      <c r="M58" s="18"/>
      <c r="N58" s="18"/>
    </row>
    <row r="59" ht="20" customHeight="1" spans="1:14">
      <c r="A59" s="9">
        <v>56</v>
      </c>
      <c r="B59" s="11"/>
      <c r="C59" s="11"/>
      <c r="D59" s="52" t="s">
        <v>50</v>
      </c>
      <c r="E59" s="10" t="s">
        <v>51</v>
      </c>
      <c r="F59" s="12" t="s">
        <v>137</v>
      </c>
      <c r="G59" s="9">
        <v>1</v>
      </c>
      <c r="H59" s="9" t="s">
        <v>40</v>
      </c>
      <c r="I59" s="27">
        <v>500</v>
      </c>
      <c r="J59" s="9">
        <f t="shared" si="0"/>
        <v>400</v>
      </c>
      <c r="K59" s="18">
        <f t="shared" si="2"/>
        <v>400</v>
      </c>
      <c r="L59" s="19" t="s">
        <v>49</v>
      </c>
      <c r="M59" s="18"/>
      <c r="N59" s="18"/>
    </row>
    <row r="60" ht="20" customHeight="1" spans="1:14">
      <c r="A60" s="9">
        <v>57</v>
      </c>
      <c r="B60" s="11"/>
      <c r="C60" s="11"/>
      <c r="D60" s="52" t="s">
        <v>53</v>
      </c>
      <c r="E60" s="11"/>
      <c r="F60" s="46"/>
      <c r="G60" s="9">
        <v>1</v>
      </c>
      <c r="H60" s="9" t="s">
        <v>40</v>
      </c>
      <c r="I60" s="27">
        <v>780</v>
      </c>
      <c r="J60" s="9">
        <f t="shared" si="0"/>
        <v>624</v>
      </c>
      <c r="K60" s="18">
        <f t="shared" si="2"/>
        <v>624</v>
      </c>
      <c r="L60" s="19" t="s">
        <v>49</v>
      </c>
      <c r="M60" s="18"/>
      <c r="N60" s="18"/>
    </row>
    <row r="61" ht="20" customHeight="1" spans="1:14">
      <c r="A61" s="9">
        <v>58</v>
      </c>
      <c r="B61" s="11"/>
      <c r="C61" s="11"/>
      <c r="D61" s="52" t="s">
        <v>54</v>
      </c>
      <c r="E61" s="11"/>
      <c r="F61" s="46"/>
      <c r="G61" s="9">
        <v>1</v>
      </c>
      <c r="H61" s="9" t="s">
        <v>40</v>
      </c>
      <c r="I61" s="27">
        <v>800</v>
      </c>
      <c r="J61" s="9">
        <f t="shared" si="0"/>
        <v>640</v>
      </c>
      <c r="K61" s="18">
        <f t="shared" si="2"/>
        <v>640</v>
      </c>
      <c r="L61" s="19" t="s">
        <v>49</v>
      </c>
      <c r="M61" s="18"/>
      <c r="N61" s="18"/>
    </row>
    <row r="62" ht="20" customHeight="1" spans="1:14">
      <c r="A62" s="9">
        <v>59</v>
      </c>
      <c r="B62" s="11"/>
      <c r="C62" s="11"/>
      <c r="D62" s="52" t="s">
        <v>55</v>
      </c>
      <c r="E62" s="11"/>
      <c r="F62" s="46"/>
      <c r="G62" s="9">
        <v>1</v>
      </c>
      <c r="H62" s="9" t="s">
        <v>40</v>
      </c>
      <c r="I62" s="27">
        <v>6000</v>
      </c>
      <c r="J62" s="9">
        <f t="shared" si="0"/>
        <v>4800</v>
      </c>
      <c r="K62" s="18">
        <f t="shared" si="2"/>
        <v>4800</v>
      </c>
      <c r="L62" s="19" t="s">
        <v>49</v>
      </c>
      <c r="M62" s="18"/>
      <c r="N62" s="18"/>
    </row>
    <row r="63" ht="20" customHeight="1" spans="1:14">
      <c r="A63" s="9">
        <v>60</v>
      </c>
      <c r="B63" s="11"/>
      <c r="C63" s="13"/>
      <c r="D63" s="52" t="s">
        <v>56</v>
      </c>
      <c r="E63" s="13"/>
      <c r="F63" s="14"/>
      <c r="G63" s="9">
        <v>1</v>
      </c>
      <c r="H63" s="9" t="s">
        <v>40</v>
      </c>
      <c r="I63" s="27">
        <v>1780</v>
      </c>
      <c r="J63" s="9">
        <f t="shared" si="0"/>
        <v>1424</v>
      </c>
      <c r="K63" s="18">
        <f t="shared" si="2"/>
        <v>1424</v>
      </c>
      <c r="L63" s="19" t="s">
        <v>49</v>
      </c>
      <c r="M63" s="18"/>
      <c r="N63" s="18"/>
    </row>
    <row r="64" ht="37" customHeight="1" spans="1:14">
      <c r="A64" s="9">
        <v>61</v>
      </c>
      <c r="B64" s="11"/>
      <c r="C64" s="10" t="s">
        <v>138</v>
      </c>
      <c r="D64" s="52" t="s">
        <v>46</v>
      </c>
      <c r="E64" s="53" t="s">
        <v>47</v>
      </c>
      <c r="F64" s="26" t="s">
        <v>136</v>
      </c>
      <c r="G64" s="26">
        <v>1</v>
      </c>
      <c r="H64" s="9" t="s">
        <v>40</v>
      </c>
      <c r="I64" s="9">
        <v>10000</v>
      </c>
      <c r="J64" s="9">
        <f t="shared" si="0"/>
        <v>8000</v>
      </c>
      <c r="K64" s="18">
        <f t="shared" si="2"/>
        <v>8000</v>
      </c>
      <c r="L64" s="19" t="s">
        <v>49</v>
      </c>
      <c r="M64" s="18"/>
      <c r="N64" s="18"/>
    </row>
    <row r="65" ht="20" customHeight="1" spans="1:14">
      <c r="A65" s="9">
        <v>62</v>
      </c>
      <c r="B65" s="11"/>
      <c r="C65" s="11"/>
      <c r="D65" s="52" t="s">
        <v>50</v>
      </c>
      <c r="E65" s="10" t="s">
        <v>51</v>
      </c>
      <c r="F65" s="12" t="s">
        <v>137</v>
      </c>
      <c r="G65" s="54">
        <v>1</v>
      </c>
      <c r="H65" s="9" t="s">
        <v>40</v>
      </c>
      <c r="I65" s="27">
        <v>500</v>
      </c>
      <c r="J65" s="9">
        <f t="shared" si="0"/>
        <v>400</v>
      </c>
      <c r="K65" s="18">
        <f t="shared" si="2"/>
        <v>400</v>
      </c>
      <c r="L65" s="19" t="s">
        <v>49</v>
      </c>
      <c r="M65" s="18"/>
      <c r="N65" s="18"/>
    </row>
    <row r="66" ht="20" customHeight="1" spans="1:14">
      <c r="A66" s="9">
        <v>63</v>
      </c>
      <c r="B66" s="11"/>
      <c r="C66" s="11"/>
      <c r="D66" s="52" t="s">
        <v>53</v>
      </c>
      <c r="E66" s="11"/>
      <c r="F66" s="46"/>
      <c r="G66" s="54">
        <v>1</v>
      </c>
      <c r="H66" s="9" t="s">
        <v>40</v>
      </c>
      <c r="I66" s="27">
        <v>780</v>
      </c>
      <c r="J66" s="9">
        <f t="shared" si="0"/>
        <v>624</v>
      </c>
      <c r="K66" s="18">
        <f t="shared" si="2"/>
        <v>624</v>
      </c>
      <c r="L66" s="19" t="s">
        <v>49</v>
      </c>
      <c r="M66" s="18"/>
      <c r="N66" s="18"/>
    </row>
    <row r="67" ht="20" customHeight="1" spans="1:14">
      <c r="A67" s="9">
        <v>64</v>
      </c>
      <c r="B67" s="11"/>
      <c r="C67" s="11"/>
      <c r="D67" s="52" t="s">
        <v>54</v>
      </c>
      <c r="E67" s="11"/>
      <c r="F67" s="46"/>
      <c r="G67" s="54">
        <v>1</v>
      </c>
      <c r="H67" s="9" t="s">
        <v>40</v>
      </c>
      <c r="I67" s="27">
        <v>800</v>
      </c>
      <c r="J67" s="9">
        <f t="shared" si="0"/>
        <v>640</v>
      </c>
      <c r="K67" s="18">
        <f t="shared" si="2"/>
        <v>640</v>
      </c>
      <c r="L67" s="19" t="s">
        <v>49</v>
      </c>
      <c r="M67" s="18"/>
      <c r="N67" s="18"/>
    </row>
    <row r="68" ht="20" customHeight="1" spans="1:14">
      <c r="A68" s="9">
        <v>65</v>
      </c>
      <c r="B68" s="11"/>
      <c r="C68" s="11"/>
      <c r="D68" s="52" t="s">
        <v>55</v>
      </c>
      <c r="E68" s="11"/>
      <c r="F68" s="46"/>
      <c r="G68" s="54">
        <v>1</v>
      </c>
      <c r="H68" s="9" t="s">
        <v>40</v>
      </c>
      <c r="I68" s="27">
        <v>6000</v>
      </c>
      <c r="J68" s="9">
        <f t="shared" ref="J68:J128" si="3">I68*0.8</f>
        <v>4800</v>
      </c>
      <c r="K68" s="18">
        <f t="shared" si="2"/>
        <v>4800</v>
      </c>
      <c r="L68" s="19" t="s">
        <v>49</v>
      </c>
      <c r="M68" s="18"/>
      <c r="N68" s="18"/>
    </row>
    <row r="69" ht="20" customHeight="1" spans="1:14">
      <c r="A69" s="9">
        <v>66</v>
      </c>
      <c r="B69" s="11"/>
      <c r="C69" s="13"/>
      <c r="D69" s="52" t="s">
        <v>56</v>
      </c>
      <c r="E69" s="13"/>
      <c r="F69" s="14"/>
      <c r="G69" s="54">
        <v>1</v>
      </c>
      <c r="H69" s="9" t="s">
        <v>40</v>
      </c>
      <c r="I69" s="27">
        <v>1780</v>
      </c>
      <c r="J69" s="9">
        <f t="shared" si="3"/>
        <v>1424</v>
      </c>
      <c r="K69" s="18">
        <f t="shared" si="2"/>
        <v>1424</v>
      </c>
      <c r="L69" s="19" t="s">
        <v>49</v>
      </c>
      <c r="M69" s="18"/>
      <c r="N69" s="18"/>
    </row>
    <row r="70" ht="20" customHeight="1" spans="1:14">
      <c r="A70" s="9">
        <v>67</v>
      </c>
      <c r="B70" s="11"/>
      <c r="C70" s="10" t="s">
        <v>139</v>
      </c>
      <c r="D70" s="9" t="s">
        <v>105</v>
      </c>
      <c r="E70" s="10" t="s">
        <v>106</v>
      </c>
      <c r="F70" s="10" t="s">
        <v>107</v>
      </c>
      <c r="G70" s="9">
        <v>1</v>
      </c>
      <c r="H70" s="9" t="s">
        <v>40</v>
      </c>
      <c r="I70" s="9">
        <v>100</v>
      </c>
      <c r="J70" s="9">
        <f t="shared" si="3"/>
        <v>80</v>
      </c>
      <c r="K70" s="18">
        <f t="shared" si="2"/>
        <v>80</v>
      </c>
      <c r="L70" s="19" t="s">
        <v>140</v>
      </c>
      <c r="M70" s="18"/>
      <c r="N70" s="18"/>
    </row>
    <row r="71" ht="20" customHeight="1" spans="1:14">
      <c r="A71" s="9">
        <v>68</v>
      </c>
      <c r="B71" s="11"/>
      <c r="C71" s="11"/>
      <c r="D71" s="9" t="s">
        <v>109</v>
      </c>
      <c r="E71" s="11"/>
      <c r="F71" s="11"/>
      <c r="G71" s="9">
        <v>1</v>
      </c>
      <c r="H71" s="9" t="s">
        <v>40</v>
      </c>
      <c r="I71" s="9">
        <v>400</v>
      </c>
      <c r="J71" s="9">
        <f t="shared" si="3"/>
        <v>320</v>
      </c>
      <c r="K71" s="18">
        <f t="shared" si="2"/>
        <v>320</v>
      </c>
      <c r="L71" s="19" t="s">
        <v>140</v>
      </c>
      <c r="M71" s="18"/>
      <c r="N71" s="18"/>
    </row>
    <row r="72" ht="20" customHeight="1" spans="1:14">
      <c r="A72" s="9">
        <v>69</v>
      </c>
      <c r="B72" s="11"/>
      <c r="C72" s="13"/>
      <c r="D72" s="9" t="s">
        <v>110</v>
      </c>
      <c r="E72" s="13"/>
      <c r="F72" s="13"/>
      <c r="G72" s="9">
        <v>1</v>
      </c>
      <c r="H72" s="9" t="s">
        <v>40</v>
      </c>
      <c r="I72" s="9">
        <v>200</v>
      </c>
      <c r="J72" s="9">
        <f t="shared" si="3"/>
        <v>160</v>
      </c>
      <c r="K72" s="18">
        <f t="shared" ref="K72:K101" si="4">G72*J72</f>
        <v>160</v>
      </c>
      <c r="L72" s="19" t="s">
        <v>140</v>
      </c>
      <c r="M72" s="18"/>
      <c r="N72" s="18"/>
    </row>
    <row r="73" ht="20" customHeight="1" spans="1:14">
      <c r="A73" s="9">
        <v>70</v>
      </c>
      <c r="B73" s="11"/>
      <c r="C73" s="9" t="s">
        <v>141</v>
      </c>
      <c r="D73" s="9" t="s">
        <v>124</v>
      </c>
      <c r="E73" s="9" t="s">
        <v>125</v>
      </c>
      <c r="F73" s="10" t="s">
        <v>142</v>
      </c>
      <c r="G73" s="9">
        <v>15</v>
      </c>
      <c r="H73" s="9" t="s">
        <v>40</v>
      </c>
      <c r="I73" s="9">
        <v>120</v>
      </c>
      <c r="J73" s="9">
        <f t="shared" si="3"/>
        <v>96</v>
      </c>
      <c r="K73" s="18">
        <f t="shared" si="4"/>
        <v>1440</v>
      </c>
      <c r="L73" s="19" t="s">
        <v>143</v>
      </c>
      <c r="M73" s="18"/>
      <c r="N73" s="18"/>
    </row>
    <row r="74" ht="20" customHeight="1" spans="1:14">
      <c r="A74" s="9">
        <v>71</v>
      </c>
      <c r="B74" s="11"/>
      <c r="C74" s="9"/>
      <c r="D74" s="9" t="s">
        <v>127</v>
      </c>
      <c r="E74" s="9"/>
      <c r="F74" s="11"/>
      <c r="G74" s="9">
        <v>15</v>
      </c>
      <c r="H74" s="9" t="s">
        <v>40</v>
      </c>
      <c r="I74" s="9">
        <v>30</v>
      </c>
      <c r="J74" s="9">
        <f t="shared" si="3"/>
        <v>24</v>
      </c>
      <c r="K74" s="18">
        <f t="shared" si="4"/>
        <v>360</v>
      </c>
      <c r="L74" s="19" t="s">
        <v>143</v>
      </c>
      <c r="M74" s="18"/>
      <c r="N74" s="18"/>
    </row>
    <row r="75" ht="20" customHeight="1" spans="1:14">
      <c r="A75" s="9">
        <v>72</v>
      </c>
      <c r="B75" s="11"/>
      <c r="C75" s="9"/>
      <c r="D75" s="9" t="s">
        <v>144</v>
      </c>
      <c r="E75" s="9"/>
      <c r="F75" s="11"/>
      <c r="G75" s="9">
        <v>15</v>
      </c>
      <c r="H75" s="9" t="s">
        <v>40</v>
      </c>
      <c r="I75" s="9">
        <v>80</v>
      </c>
      <c r="J75" s="9">
        <f t="shared" si="3"/>
        <v>64</v>
      </c>
      <c r="K75" s="18">
        <f t="shared" si="4"/>
        <v>960</v>
      </c>
      <c r="L75" s="19" t="s">
        <v>143</v>
      </c>
      <c r="M75" s="18"/>
      <c r="N75" s="18"/>
    </row>
    <row r="76" ht="20" customHeight="1" spans="1:14">
      <c r="A76" s="9">
        <v>73</v>
      </c>
      <c r="B76" s="11"/>
      <c r="C76" s="9"/>
      <c r="D76" s="9" t="s">
        <v>145</v>
      </c>
      <c r="E76" s="9"/>
      <c r="F76" s="11"/>
      <c r="G76" s="9">
        <v>15</v>
      </c>
      <c r="H76" s="9" t="s">
        <v>40</v>
      </c>
      <c r="I76" s="9">
        <v>50</v>
      </c>
      <c r="J76" s="9">
        <f t="shared" si="3"/>
        <v>40</v>
      </c>
      <c r="K76" s="18">
        <f t="shared" si="4"/>
        <v>600</v>
      </c>
      <c r="L76" s="19" t="s">
        <v>143</v>
      </c>
      <c r="M76" s="18"/>
      <c r="N76" s="18"/>
    </row>
    <row r="77" ht="20" customHeight="1" spans="1:14">
      <c r="A77" s="9">
        <v>74</v>
      </c>
      <c r="B77" s="11"/>
      <c r="C77" s="9" t="s">
        <v>146</v>
      </c>
      <c r="D77" s="9" t="s">
        <v>112</v>
      </c>
      <c r="E77" s="9" t="s">
        <v>147</v>
      </c>
      <c r="F77" s="10" t="s">
        <v>148</v>
      </c>
      <c r="G77" s="9">
        <v>2</v>
      </c>
      <c r="H77" s="9" t="s">
        <v>40</v>
      </c>
      <c r="I77" s="9">
        <v>100</v>
      </c>
      <c r="J77" s="9">
        <f t="shared" si="3"/>
        <v>80</v>
      </c>
      <c r="K77" s="18">
        <f t="shared" si="4"/>
        <v>160</v>
      </c>
      <c r="L77" s="19" t="s">
        <v>108</v>
      </c>
      <c r="M77" s="18"/>
      <c r="N77" s="18"/>
    </row>
    <row r="78" ht="20" customHeight="1" spans="1:14">
      <c r="A78" s="9">
        <v>75</v>
      </c>
      <c r="B78" s="11"/>
      <c r="C78" s="9"/>
      <c r="D78" s="9" t="s">
        <v>149</v>
      </c>
      <c r="E78" s="9"/>
      <c r="F78" s="11"/>
      <c r="G78" s="9">
        <v>2</v>
      </c>
      <c r="H78" s="9" t="s">
        <v>40</v>
      </c>
      <c r="I78" s="9">
        <v>250</v>
      </c>
      <c r="J78" s="9">
        <f t="shared" si="3"/>
        <v>200</v>
      </c>
      <c r="K78" s="18">
        <f t="shared" si="4"/>
        <v>400</v>
      </c>
      <c r="L78" s="19" t="s">
        <v>108</v>
      </c>
      <c r="M78" s="18"/>
      <c r="N78" s="18"/>
    </row>
    <row r="79" ht="20" customHeight="1" spans="1:14">
      <c r="A79" s="9">
        <v>76</v>
      </c>
      <c r="B79" s="11"/>
      <c r="C79" s="9"/>
      <c r="D79" s="9" t="s">
        <v>150</v>
      </c>
      <c r="E79" s="9"/>
      <c r="F79" s="11"/>
      <c r="G79" s="9">
        <v>2</v>
      </c>
      <c r="H79" s="9" t="s">
        <v>40</v>
      </c>
      <c r="I79" s="9">
        <v>200</v>
      </c>
      <c r="J79" s="9">
        <f t="shared" si="3"/>
        <v>160</v>
      </c>
      <c r="K79" s="18">
        <f t="shared" si="4"/>
        <v>320</v>
      </c>
      <c r="L79" s="19" t="s">
        <v>108</v>
      </c>
      <c r="M79" s="18"/>
      <c r="N79" s="18"/>
    </row>
    <row r="80" ht="20" customHeight="1" spans="1:14">
      <c r="A80" s="9">
        <v>77</v>
      </c>
      <c r="B80" s="11"/>
      <c r="C80" s="9"/>
      <c r="D80" s="9" t="s">
        <v>151</v>
      </c>
      <c r="E80" s="9"/>
      <c r="F80" s="11"/>
      <c r="G80" s="9">
        <v>2</v>
      </c>
      <c r="H80" s="9" t="s">
        <v>40</v>
      </c>
      <c r="I80" s="9">
        <v>300</v>
      </c>
      <c r="J80" s="9">
        <f t="shared" si="3"/>
        <v>240</v>
      </c>
      <c r="K80" s="18">
        <f t="shared" si="4"/>
        <v>480</v>
      </c>
      <c r="L80" s="19" t="s">
        <v>108</v>
      </c>
      <c r="M80" s="18"/>
      <c r="N80" s="18"/>
    </row>
    <row r="81" ht="20" customHeight="1" spans="1:14">
      <c r="A81" s="9">
        <v>78</v>
      </c>
      <c r="B81" s="11"/>
      <c r="C81" s="9"/>
      <c r="D81" s="9" t="s">
        <v>124</v>
      </c>
      <c r="E81" s="9"/>
      <c r="F81" s="11"/>
      <c r="G81" s="9">
        <v>2</v>
      </c>
      <c r="H81" s="9" t="s">
        <v>40</v>
      </c>
      <c r="I81" s="9">
        <v>400</v>
      </c>
      <c r="J81" s="9">
        <f t="shared" si="3"/>
        <v>320</v>
      </c>
      <c r="K81" s="18">
        <f t="shared" si="4"/>
        <v>640</v>
      </c>
      <c r="L81" s="19" t="s">
        <v>108</v>
      </c>
      <c r="M81" s="18"/>
      <c r="N81" s="18"/>
    </row>
    <row r="82" ht="20" customHeight="1" spans="1:14">
      <c r="A82" s="9">
        <v>79</v>
      </c>
      <c r="B82" s="11"/>
      <c r="C82" s="9" t="s">
        <v>152</v>
      </c>
      <c r="D82" s="9" t="s">
        <v>112</v>
      </c>
      <c r="E82" s="9" t="s">
        <v>153</v>
      </c>
      <c r="F82" s="9" t="s">
        <v>154</v>
      </c>
      <c r="G82" s="9">
        <v>6</v>
      </c>
      <c r="H82" s="9" t="s">
        <v>40</v>
      </c>
      <c r="I82" s="9">
        <v>100</v>
      </c>
      <c r="J82" s="9">
        <f t="shared" si="3"/>
        <v>80</v>
      </c>
      <c r="K82" s="18">
        <f t="shared" si="4"/>
        <v>480</v>
      </c>
      <c r="L82" s="19" t="s">
        <v>108</v>
      </c>
      <c r="M82" s="18"/>
      <c r="N82" s="18"/>
    </row>
    <row r="83" ht="20" customHeight="1" spans="1:14">
      <c r="A83" s="9">
        <v>80</v>
      </c>
      <c r="B83" s="11"/>
      <c r="C83" s="9"/>
      <c r="D83" s="9" t="s">
        <v>149</v>
      </c>
      <c r="E83" s="9"/>
      <c r="F83" s="9"/>
      <c r="G83" s="9">
        <v>6</v>
      </c>
      <c r="H83" s="9" t="s">
        <v>40</v>
      </c>
      <c r="I83" s="9">
        <v>250</v>
      </c>
      <c r="J83" s="9">
        <f t="shared" si="3"/>
        <v>200</v>
      </c>
      <c r="K83" s="18">
        <f t="shared" si="4"/>
        <v>1200</v>
      </c>
      <c r="L83" s="19" t="s">
        <v>108</v>
      </c>
      <c r="M83" s="18"/>
      <c r="N83" s="18"/>
    </row>
    <row r="84" ht="20" customHeight="1" spans="1:14">
      <c r="A84" s="9">
        <v>81</v>
      </c>
      <c r="B84" s="11"/>
      <c r="C84" s="9"/>
      <c r="D84" s="9" t="s">
        <v>110</v>
      </c>
      <c r="E84" s="9"/>
      <c r="F84" s="9"/>
      <c r="G84" s="9">
        <v>6</v>
      </c>
      <c r="H84" s="9" t="s">
        <v>40</v>
      </c>
      <c r="I84" s="9">
        <v>200</v>
      </c>
      <c r="J84" s="9">
        <f t="shared" si="3"/>
        <v>160</v>
      </c>
      <c r="K84" s="18">
        <f t="shared" si="4"/>
        <v>960</v>
      </c>
      <c r="L84" s="19" t="s">
        <v>108</v>
      </c>
      <c r="M84" s="18"/>
      <c r="N84" s="18"/>
    </row>
    <row r="85" ht="20" customHeight="1" spans="1:14">
      <c r="A85" s="9">
        <v>82</v>
      </c>
      <c r="B85" s="11"/>
      <c r="C85" s="9"/>
      <c r="D85" s="9" t="s">
        <v>155</v>
      </c>
      <c r="E85" s="9"/>
      <c r="F85" s="9"/>
      <c r="G85" s="9">
        <v>6</v>
      </c>
      <c r="H85" s="9" t="s">
        <v>40</v>
      </c>
      <c r="I85" s="9">
        <v>200</v>
      </c>
      <c r="J85" s="9">
        <f t="shared" si="3"/>
        <v>160</v>
      </c>
      <c r="K85" s="18">
        <f t="shared" si="4"/>
        <v>960</v>
      </c>
      <c r="L85" s="19" t="s">
        <v>108</v>
      </c>
      <c r="M85" s="18"/>
      <c r="N85" s="18"/>
    </row>
    <row r="86" ht="20" customHeight="1" spans="1:14">
      <c r="A86" s="9">
        <v>83</v>
      </c>
      <c r="B86" s="11"/>
      <c r="C86" s="10" t="s">
        <v>156</v>
      </c>
      <c r="D86" s="9" t="s">
        <v>157</v>
      </c>
      <c r="E86" s="10" t="s">
        <v>158</v>
      </c>
      <c r="F86" s="10">
        <v>78</v>
      </c>
      <c r="G86" s="9">
        <v>1</v>
      </c>
      <c r="H86" s="9" t="s">
        <v>40</v>
      </c>
      <c r="I86" s="9">
        <v>900</v>
      </c>
      <c r="J86" s="9">
        <f t="shared" si="3"/>
        <v>720</v>
      </c>
      <c r="K86" s="18">
        <f t="shared" si="4"/>
        <v>720</v>
      </c>
      <c r="L86" s="19" t="s">
        <v>159</v>
      </c>
      <c r="M86" s="18"/>
      <c r="N86" s="18"/>
    </row>
    <row r="87" ht="20" customHeight="1" spans="1:14">
      <c r="A87" s="9">
        <v>84</v>
      </c>
      <c r="B87" s="11"/>
      <c r="C87" s="11"/>
      <c r="D87" s="9" t="s">
        <v>160</v>
      </c>
      <c r="E87" s="13"/>
      <c r="F87" s="13"/>
      <c r="G87" s="9">
        <v>1</v>
      </c>
      <c r="H87" s="9" t="s">
        <v>40</v>
      </c>
      <c r="I87" s="9">
        <v>500</v>
      </c>
      <c r="J87" s="9">
        <f t="shared" si="3"/>
        <v>400</v>
      </c>
      <c r="K87" s="18">
        <f t="shared" si="4"/>
        <v>400</v>
      </c>
      <c r="L87" s="19" t="s">
        <v>159</v>
      </c>
      <c r="M87" s="18"/>
      <c r="N87" s="18"/>
    </row>
    <row r="88" ht="38" customHeight="1" spans="1:14">
      <c r="A88" s="9">
        <v>85</v>
      </c>
      <c r="B88" s="11"/>
      <c r="C88" s="9" t="s">
        <v>88</v>
      </c>
      <c r="D88" s="9" t="s">
        <v>84</v>
      </c>
      <c r="E88" s="9" t="s">
        <v>89</v>
      </c>
      <c r="F88" s="26" t="s">
        <v>161</v>
      </c>
      <c r="G88" s="9">
        <v>1</v>
      </c>
      <c r="H88" s="9" t="s">
        <v>40</v>
      </c>
      <c r="I88" s="9">
        <v>50</v>
      </c>
      <c r="J88" s="9">
        <f t="shared" si="3"/>
        <v>40</v>
      </c>
      <c r="K88" s="18">
        <f t="shared" si="4"/>
        <v>40</v>
      </c>
      <c r="L88" s="19" t="s">
        <v>91</v>
      </c>
      <c r="M88" s="18"/>
      <c r="N88" s="18"/>
    </row>
    <row r="89" ht="20" customHeight="1" spans="1:14">
      <c r="A89" s="9">
        <v>86</v>
      </c>
      <c r="B89" s="11"/>
      <c r="C89" s="9" t="s">
        <v>162</v>
      </c>
      <c r="D89" s="9" t="s">
        <v>163</v>
      </c>
      <c r="E89" s="9" t="s">
        <v>164</v>
      </c>
      <c r="F89" s="10" t="s">
        <v>165</v>
      </c>
      <c r="G89" s="9">
        <v>3</v>
      </c>
      <c r="H89" s="9" t="s">
        <v>40</v>
      </c>
      <c r="I89" s="9">
        <v>200</v>
      </c>
      <c r="J89" s="9">
        <f t="shared" si="3"/>
        <v>160</v>
      </c>
      <c r="K89" s="18">
        <f t="shared" si="4"/>
        <v>480</v>
      </c>
      <c r="L89" s="19" t="s">
        <v>166</v>
      </c>
      <c r="M89" s="18"/>
      <c r="N89" s="18"/>
    </row>
    <row r="90" ht="20" customHeight="1" spans="1:14">
      <c r="A90" s="9">
        <v>87</v>
      </c>
      <c r="B90" s="11"/>
      <c r="C90" s="9"/>
      <c r="D90" s="9" t="s">
        <v>167</v>
      </c>
      <c r="E90" s="9"/>
      <c r="F90" s="11"/>
      <c r="G90" s="9">
        <v>3</v>
      </c>
      <c r="H90" s="9" t="s">
        <v>40</v>
      </c>
      <c r="I90" s="9">
        <v>100</v>
      </c>
      <c r="J90" s="9">
        <f t="shared" si="3"/>
        <v>80</v>
      </c>
      <c r="K90" s="18">
        <f t="shared" si="4"/>
        <v>240</v>
      </c>
      <c r="L90" s="19" t="s">
        <v>166</v>
      </c>
      <c r="M90" s="18"/>
      <c r="N90" s="18"/>
    </row>
    <row r="91" ht="20" customHeight="1" spans="1:14">
      <c r="A91" s="9">
        <v>88</v>
      </c>
      <c r="B91" s="11"/>
      <c r="C91" s="9"/>
      <c r="D91" s="9" t="s">
        <v>71</v>
      </c>
      <c r="E91" s="9"/>
      <c r="F91" s="11"/>
      <c r="G91" s="9">
        <v>3</v>
      </c>
      <c r="H91" s="9" t="s">
        <v>40</v>
      </c>
      <c r="I91" s="9">
        <v>100</v>
      </c>
      <c r="J91" s="9">
        <f t="shared" si="3"/>
        <v>80</v>
      </c>
      <c r="K91" s="18">
        <f t="shared" si="4"/>
        <v>240</v>
      </c>
      <c r="L91" s="19" t="s">
        <v>166</v>
      </c>
      <c r="M91" s="18"/>
      <c r="N91" s="18"/>
    </row>
    <row r="92" ht="20" customHeight="1" spans="1:14">
      <c r="A92" s="9">
        <v>89</v>
      </c>
      <c r="B92" s="11"/>
      <c r="C92" s="9"/>
      <c r="D92" s="9" t="s">
        <v>74</v>
      </c>
      <c r="E92" s="9"/>
      <c r="F92" s="11"/>
      <c r="G92" s="9">
        <v>3</v>
      </c>
      <c r="H92" s="9" t="s">
        <v>40</v>
      </c>
      <c r="I92" s="9">
        <v>100</v>
      </c>
      <c r="J92" s="9">
        <f t="shared" si="3"/>
        <v>80</v>
      </c>
      <c r="K92" s="18">
        <f t="shared" si="4"/>
        <v>240</v>
      </c>
      <c r="L92" s="19" t="s">
        <v>166</v>
      </c>
      <c r="M92" s="18"/>
      <c r="N92" s="18"/>
    </row>
    <row r="93" ht="20" customHeight="1" spans="1:14">
      <c r="A93" s="9">
        <v>90</v>
      </c>
      <c r="B93" s="11"/>
      <c r="C93" s="10" t="s">
        <v>168</v>
      </c>
      <c r="D93" s="9" t="s">
        <v>67</v>
      </c>
      <c r="E93" s="55" t="s">
        <v>164</v>
      </c>
      <c r="F93" s="9" t="s">
        <v>169</v>
      </c>
      <c r="G93" s="9">
        <v>1</v>
      </c>
      <c r="H93" s="9" t="s">
        <v>40</v>
      </c>
      <c r="I93" s="9">
        <v>200</v>
      </c>
      <c r="J93" s="9">
        <f t="shared" si="3"/>
        <v>160</v>
      </c>
      <c r="K93" s="18">
        <f t="shared" si="4"/>
        <v>160</v>
      </c>
      <c r="L93" s="19" t="s">
        <v>70</v>
      </c>
      <c r="M93" s="18"/>
      <c r="N93" s="18"/>
    </row>
    <row r="94" ht="20" customHeight="1" spans="1:14">
      <c r="A94" s="9">
        <v>91</v>
      </c>
      <c r="B94" s="11"/>
      <c r="C94" s="11"/>
      <c r="D94" s="9" t="s">
        <v>71</v>
      </c>
      <c r="E94" s="56"/>
      <c r="F94" s="9"/>
      <c r="G94" s="9">
        <v>1</v>
      </c>
      <c r="H94" s="9" t="s">
        <v>40</v>
      </c>
      <c r="I94" s="9">
        <v>100</v>
      </c>
      <c r="J94" s="9">
        <f t="shared" si="3"/>
        <v>80</v>
      </c>
      <c r="K94" s="18">
        <f t="shared" si="4"/>
        <v>80</v>
      </c>
      <c r="L94" s="19" t="s">
        <v>70</v>
      </c>
      <c r="M94" s="18"/>
      <c r="N94" s="18"/>
    </row>
    <row r="95" ht="20" customHeight="1" spans="1:14">
      <c r="A95" s="9">
        <v>92</v>
      </c>
      <c r="B95" s="11"/>
      <c r="C95" s="11"/>
      <c r="D95" s="9" t="s">
        <v>72</v>
      </c>
      <c r="E95" s="56"/>
      <c r="F95" s="9"/>
      <c r="G95" s="9">
        <v>1</v>
      </c>
      <c r="H95" s="9" t="s">
        <v>40</v>
      </c>
      <c r="I95" s="9">
        <v>100</v>
      </c>
      <c r="J95" s="9">
        <f t="shared" si="3"/>
        <v>80</v>
      </c>
      <c r="K95" s="18">
        <f t="shared" si="4"/>
        <v>80</v>
      </c>
      <c r="L95" s="19" t="s">
        <v>70</v>
      </c>
      <c r="M95" s="18"/>
      <c r="N95" s="18"/>
    </row>
    <row r="96" ht="20" customHeight="1" spans="1:14">
      <c r="A96" s="9">
        <v>93</v>
      </c>
      <c r="B96" s="11"/>
      <c r="C96" s="11"/>
      <c r="D96" s="9" t="s">
        <v>73</v>
      </c>
      <c r="E96" s="56"/>
      <c r="F96" s="9"/>
      <c r="G96" s="9">
        <v>1</v>
      </c>
      <c r="H96" s="9" t="s">
        <v>40</v>
      </c>
      <c r="I96" s="9">
        <v>100</v>
      </c>
      <c r="J96" s="9">
        <f t="shared" si="3"/>
        <v>80</v>
      </c>
      <c r="K96" s="18">
        <f t="shared" si="4"/>
        <v>80</v>
      </c>
      <c r="L96" s="19" t="s">
        <v>70</v>
      </c>
      <c r="M96" s="18"/>
      <c r="N96" s="18"/>
    </row>
    <row r="97" ht="20" customHeight="1" spans="1:14">
      <c r="A97" s="9">
        <v>94</v>
      </c>
      <c r="B97" s="11"/>
      <c r="C97" s="11"/>
      <c r="D97" s="9" t="s">
        <v>74</v>
      </c>
      <c r="E97" s="56"/>
      <c r="F97" s="9"/>
      <c r="G97" s="9">
        <v>1</v>
      </c>
      <c r="H97" s="9" t="s">
        <v>40</v>
      </c>
      <c r="I97" s="9">
        <v>100</v>
      </c>
      <c r="J97" s="9">
        <f t="shared" si="3"/>
        <v>80</v>
      </c>
      <c r="K97" s="18">
        <f t="shared" si="4"/>
        <v>80</v>
      </c>
      <c r="L97" s="19" t="s">
        <v>70</v>
      </c>
      <c r="M97" s="18"/>
      <c r="N97" s="18"/>
    </row>
    <row r="98" ht="20" customHeight="1" spans="1:14">
      <c r="A98" s="9">
        <v>95</v>
      </c>
      <c r="B98" s="11"/>
      <c r="C98" s="11"/>
      <c r="D98" s="9" t="s">
        <v>75</v>
      </c>
      <c r="E98" s="56"/>
      <c r="F98" s="9"/>
      <c r="G98" s="9">
        <v>1</v>
      </c>
      <c r="H98" s="9" t="s">
        <v>40</v>
      </c>
      <c r="I98" s="9">
        <v>150</v>
      </c>
      <c r="J98" s="9">
        <f t="shared" si="3"/>
        <v>120</v>
      </c>
      <c r="K98" s="18">
        <f t="shared" si="4"/>
        <v>120</v>
      </c>
      <c r="L98" s="19" t="s">
        <v>70</v>
      </c>
      <c r="M98" s="18"/>
      <c r="N98" s="18"/>
    </row>
    <row r="99" ht="20" customHeight="1" spans="1:14">
      <c r="A99" s="9">
        <v>96</v>
      </c>
      <c r="B99" s="11"/>
      <c r="C99" s="11"/>
      <c r="D99" s="9" t="s">
        <v>76</v>
      </c>
      <c r="E99" s="56"/>
      <c r="F99" s="9"/>
      <c r="G99" s="9">
        <v>1</v>
      </c>
      <c r="H99" s="9" t="s">
        <v>40</v>
      </c>
      <c r="I99" s="9">
        <v>150</v>
      </c>
      <c r="J99" s="9">
        <f t="shared" si="3"/>
        <v>120</v>
      </c>
      <c r="K99" s="18">
        <f t="shared" si="4"/>
        <v>120</v>
      </c>
      <c r="L99" s="19" t="s">
        <v>70</v>
      </c>
      <c r="M99" s="18"/>
      <c r="N99" s="18"/>
    </row>
    <row r="100" ht="20" customHeight="1" spans="1:14">
      <c r="A100" s="9">
        <v>97</v>
      </c>
      <c r="B100" s="11"/>
      <c r="C100" s="11"/>
      <c r="D100" s="9" t="s">
        <v>77</v>
      </c>
      <c r="E100" s="56"/>
      <c r="F100" s="9"/>
      <c r="G100" s="9">
        <v>1</v>
      </c>
      <c r="H100" s="9" t="s">
        <v>40</v>
      </c>
      <c r="I100" s="9">
        <v>200</v>
      </c>
      <c r="J100" s="9">
        <f t="shared" si="3"/>
        <v>160</v>
      </c>
      <c r="K100" s="18">
        <f t="shared" si="4"/>
        <v>160</v>
      </c>
      <c r="L100" s="19" t="s">
        <v>70</v>
      </c>
      <c r="M100" s="18"/>
      <c r="N100" s="18"/>
    </row>
    <row r="101" ht="20" customHeight="1" spans="1:14">
      <c r="A101" s="9">
        <v>98</v>
      </c>
      <c r="B101" s="13"/>
      <c r="C101" s="13"/>
      <c r="D101" s="9" t="s">
        <v>78</v>
      </c>
      <c r="E101" s="57"/>
      <c r="F101" s="9"/>
      <c r="G101" s="9">
        <v>1</v>
      </c>
      <c r="H101" s="9" t="s">
        <v>40</v>
      </c>
      <c r="I101" s="9">
        <v>300</v>
      </c>
      <c r="J101" s="9">
        <f t="shared" si="3"/>
        <v>240</v>
      </c>
      <c r="K101" s="18">
        <f t="shared" si="4"/>
        <v>240</v>
      </c>
      <c r="L101" s="19" t="s">
        <v>70</v>
      </c>
      <c r="M101" s="18"/>
      <c r="N101" s="18"/>
    </row>
    <row r="102" ht="36" spans="1:14">
      <c r="A102" s="9">
        <v>99</v>
      </c>
      <c r="B102" s="10" t="s">
        <v>170</v>
      </c>
      <c r="C102" s="9" t="s">
        <v>171</v>
      </c>
      <c r="D102" s="9" t="s">
        <v>124</v>
      </c>
      <c r="E102" s="9" t="s">
        <v>172</v>
      </c>
      <c r="F102" s="12" t="s">
        <v>173</v>
      </c>
      <c r="G102" s="9">
        <v>5</v>
      </c>
      <c r="H102" s="9" t="s">
        <v>40</v>
      </c>
      <c r="I102" s="9">
        <v>500</v>
      </c>
      <c r="J102" s="9">
        <f t="shared" si="3"/>
        <v>400</v>
      </c>
      <c r="K102" s="18">
        <f t="shared" ref="K102:K112" si="5">G102*J102</f>
        <v>2000</v>
      </c>
      <c r="L102" s="19" t="s">
        <v>126</v>
      </c>
      <c r="M102" s="18"/>
      <c r="N102" s="18"/>
    </row>
    <row r="103" spans="1:14">
      <c r="A103" s="9">
        <v>100</v>
      </c>
      <c r="B103" s="11"/>
      <c r="C103" s="9" t="s">
        <v>174</v>
      </c>
      <c r="D103" s="15" t="s">
        <v>112</v>
      </c>
      <c r="E103" s="10" t="s">
        <v>175</v>
      </c>
      <c r="F103" s="12" t="s">
        <v>176</v>
      </c>
      <c r="G103" s="9">
        <v>7</v>
      </c>
      <c r="H103" s="9" t="s">
        <v>40</v>
      </c>
      <c r="I103" s="9">
        <v>100</v>
      </c>
      <c r="J103" s="9">
        <f t="shared" si="3"/>
        <v>80</v>
      </c>
      <c r="K103" s="18">
        <f t="shared" si="5"/>
        <v>560</v>
      </c>
      <c r="L103" s="19" t="s">
        <v>108</v>
      </c>
      <c r="M103" s="18"/>
      <c r="N103" s="18"/>
    </row>
    <row r="104" spans="1:14">
      <c r="A104" s="9">
        <v>101</v>
      </c>
      <c r="B104" s="11"/>
      <c r="C104" s="9"/>
      <c r="D104" s="15" t="s">
        <v>109</v>
      </c>
      <c r="E104" s="11"/>
      <c r="F104" s="46"/>
      <c r="G104" s="9">
        <v>7</v>
      </c>
      <c r="H104" s="9" t="s">
        <v>40</v>
      </c>
      <c r="I104" s="9">
        <v>400</v>
      </c>
      <c r="J104" s="9">
        <f t="shared" si="3"/>
        <v>320</v>
      </c>
      <c r="K104" s="18">
        <f t="shared" si="5"/>
        <v>2240</v>
      </c>
      <c r="L104" s="19" t="s">
        <v>108</v>
      </c>
      <c r="M104" s="18"/>
      <c r="N104" s="18"/>
    </row>
    <row r="105" spans="1:14">
      <c r="A105" s="9">
        <v>102</v>
      </c>
      <c r="B105" s="11"/>
      <c r="C105" s="9"/>
      <c r="D105" s="15" t="s">
        <v>177</v>
      </c>
      <c r="E105" s="11"/>
      <c r="F105" s="46"/>
      <c r="G105" s="9">
        <v>7</v>
      </c>
      <c r="H105" s="9" t="s">
        <v>40</v>
      </c>
      <c r="I105" s="9">
        <v>300</v>
      </c>
      <c r="J105" s="9">
        <f t="shared" si="3"/>
        <v>240</v>
      </c>
      <c r="K105" s="18">
        <f t="shared" si="5"/>
        <v>1680</v>
      </c>
      <c r="L105" s="19" t="s">
        <v>108</v>
      </c>
      <c r="M105" s="18"/>
      <c r="N105" s="18"/>
    </row>
    <row r="106" ht="33" customHeight="1" spans="1:14">
      <c r="A106" s="9">
        <v>103</v>
      </c>
      <c r="B106" s="11"/>
      <c r="C106" s="9" t="s">
        <v>178</v>
      </c>
      <c r="D106" s="26" t="s">
        <v>179</v>
      </c>
      <c r="E106" s="58" t="s">
        <v>180</v>
      </c>
      <c r="F106" s="26" t="s">
        <v>181</v>
      </c>
      <c r="G106" s="9">
        <v>9</v>
      </c>
      <c r="H106" s="9" t="s">
        <v>40</v>
      </c>
      <c r="I106" s="9">
        <v>2000</v>
      </c>
      <c r="J106" s="9">
        <f t="shared" si="3"/>
        <v>1600</v>
      </c>
      <c r="K106" s="18">
        <f t="shared" si="5"/>
        <v>14400</v>
      </c>
      <c r="L106" s="19" t="s">
        <v>159</v>
      </c>
      <c r="M106" s="18"/>
      <c r="N106" s="18"/>
    </row>
    <row r="107" ht="36" spans="1:14">
      <c r="A107" s="9">
        <v>104</v>
      </c>
      <c r="B107" s="11"/>
      <c r="C107" s="9" t="s">
        <v>182</v>
      </c>
      <c r="D107" s="9" t="s">
        <v>183</v>
      </c>
      <c r="E107" s="9" t="s">
        <v>184</v>
      </c>
      <c r="F107" s="26" t="s">
        <v>142</v>
      </c>
      <c r="G107" s="9">
        <v>10</v>
      </c>
      <c r="H107" s="9" t="s">
        <v>40</v>
      </c>
      <c r="I107" s="9">
        <v>2000</v>
      </c>
      <c r="J107" s="9">
        <f t="shared" si="3"/>
        <v>1600</v>
      </c>
      <c r="K107" s="18">
        <f t="shared" si="5"/>
        <v>16000</v>
      </c>
      <c r="L107" s="19" t="s">
        <v>185</v>
      </c>
      <c r="M107" s="18"/>
      <c r="N107" s="18"/>
    </row>
    <row r="108" spans="1:14">
      <c r="A108" s="9">
        <v>105</v>
      </c>
      <c r="B108" s="11"/>
      <c r="C108" s="9" t="s">
        <v>146</v>
      </c>
      <c r="D108" s="9" t="s">
        <v>112</v>
      </c>
      <c r="E108" s="9" t="s">
        <v>147</v>
      </c>
      <c r="F108" s="10" t="s">
        <v>107</v>
      </c>
      <c r="G108" s="9">
        <v>1</v>
      </c>
      <c r="H108" s="9" t="s">
        <v>40</v>
      </c>
      <c r="I108" s="9">
        <v>100</v>
      </c>
      <c r="J108" s="9">
        <f t="shared" si="3"/>
        <v>80</v>
      </c>
      <c r="K108" s="18">
        <f t="shared" si="5"/>
        <v>80</v>
      </c>
      <c r="L108" s="19" t="s">
        <v>108</v>
      </c>
      <c r="M108" s="18"/>
      <c r="N108" s="18"/>
    </row>
    <row r="109" spans="1:14">
      <c r="A109" s="9">
        <v>106</v>
      </c>
      <c r="B109" s="11"/>
      <c r="C109" s="9"/>
      <c r="D109" s="9" t="s">
        <v>149</v>
      </c>
      <c r="E109" s="9"/>
      <c r="F109" s="11"/>
      <c r="G109" s="9">
        <v>1</v>
      </c>
      <c r="H109" s="9" t="s">
        <v>40</v>
      </c>
      <c r="I109" s="9">
        <v>250</v>
      </c>
      <c r="J109" s="9">
        <f t="shared" si="3"/>
        <v>200</v>
      </c>
      <c r="K109" s="18">
        <f t="shared" si="5"/>
        <v>200</v>
      </c>
      <c r="L109" s="19" t="s">
        <v>108</v>
      </c>
      <c r="M109" s="18"/>
      <c r="N109" s="18"/>
    </row>
    <row r="110" spans="1:14">
      <c r="A110" s="9">
        <v>107</v>
      </c>
      <c r="B110" s="11"/>
      <c r="C110" s="9"/>
      <c r="D110" s="9" t="s">
        <v>150</v>
      </c>
      <c r="E110" s="9"/>
      <c r="F110" s="11"/>
      <c r="G110" s="9">
        <v>1</v>
      </c>
      <c r="H110" s="9" t="s">
        <v>40</v>
      </c>
      <c r="I110" s="9">
        <v>200</v>
      </c>
      <c r="J110" s="9">
        <f t="shared" si="3"/>
        <v>160</v>
      </c>
      <c r="K110" s="18">
        <f t="shared" si="5"/>
        <v>160</v>
      </c>
      <c r="L110" s="19" t="s">
        <v>108</v>
      </c>
      <c r="M110" s="18"/>
      <c r="N110" s="18"/>
    </row>
    <row r="111" spans="1:14">
      <c r="A111" s="9">
        <v>108</v>
      </c>
      <c r="B111" s="11"/>
      <c r="C111" s="9"/>
      <c r="D111" s="9" t="s">
        <v>151</v>
      </c>
      <c r="E111" s="9"/>
      <c r="F111" s="11"/>
      <c r="G111" s="9">
        <v>1</v>
      </c>
      <c r="H111" s="9" t="s">
        <v>40</v>
      </c>
      <c r="I111" s="9">
        <v>300</v>
      </c>
      <c r="J111" s="9">
        <f t="shared" si="3"/>
        <v>240</v>
      </c>
      <c r="K111" s="18">
        <f t="shared" si="5"/>
        <v>240</v>
      </c>
      <c r="L111" s="19" t="s">
        <v>108</v>
      </c>
      <c r="M111" s="18"/>
      <c r="N111" s="18"/>
    </row>
    <row r="112" spans="1:14">
      <c r="A112" s="9">
        <v>109</v>
      </c>
      <c r="B112" s="13"/>
      <c r="C112" s="9"/>
      <c r="D112" s="9" t="s">
        <v>124</v>
      </c>
      <c r="E112" s="9"/>
      <c r="F112" s="11"/>
      <c r="G112" s="9">
        <v>1</v>
      </c>
      <c r="H112" s="9" t="s">
        <v>40</v>
      </c>
      <c r="I112" s="9">
        <v>400</v>
      </c>
      <c r="J112" s="9">
        <f t="shared" si="3"/>
        <v>320</v>
      </c>
      <c r="K112" s="18">
        <f t="shared" si="5"/>
        <v>320</v>
      </c>
      <c r="L112" s="19" t="s">
        <v>108</v>
      </c>
      <c r="M112" s="18"/>
      <c r="N112" s="18"/>
    </row>
    <row r="113" spans="1:14">
      <c r="A113" s="9">
        <v>110</v>
      </c>
      <c r="B113" s="10" t="s">
        <v>186</v>
      </c>
      <c r="C113" s="10" t="s">
        <v>187</v>
      </c>
      <c r="D113" s="9" t="s">
        <v>124</v>
      </c>
      <c r="E113" s="10" t="s">
        <v>125</v>
      </c>
      <c r="F113" s="10" t="s">
        <v>107</v>
      </c>
      <c r="G113" s="9">
        <v>1</v>
      </c>
      <c r="H113" s="9" t="s">
        <v>40</v>
      </c>
      <c r="I113" s="9">
        <v>120</v>
      </c>
      <c r="J113" s="9">
        <f t="shared" si="3"/>
        <v>96</v>
      </c>
      <c r="K113" s="18">
        <f t="shared" ref="K113:K128" si="6">G113*J113</f>
        <v>96</v>
      </c>
      <c r="L113" s="19" t="s">
        <v>143</v>
      </c>
      <c r="M113" s="18"/>
      <c r="N113" s="18"/>
    </row>
    <row r="114" spans="1:14">
      <c r="A114" s="9">
        <v>111</v>
      </c>
      <c r="B114" s="11"/>
      <c r="C114" s="13"/>
      <c r="D114" s="26" t="s">
        <v>127</v>
      </c>
      <c r="E114" s="13"/>
      <c r="F114" s="13"/>
      <c r="G114" s="9">
        <v>1</v>
      </c>
      <c r="H114" s="9" t="s">
        <v>40</v>
      </c>
      <c r="I114" s="9">
        <v>30</v>
      </c>
      <c r="J114" s="9">
        <f t="shared" si="3"/>
        <v>24</v>
      </c>
      <c r="K114" s="18">
        <f t="shared" si="6"/>
        <v>24</v>
      </c>
      <c r="L114" s="19" t="s">
        <v>108</v>
      </c>
      <c r="M114" s="18"/>
      <c r="N114" s="18"/>
    </row>
    <row r="115" spans="1:14">
      <c r="A115" s="9">
        <v>112</v>
      </c>
      <c r="B115" s="11"/>
      <c r="C115" s="9" t="s">
        <v>146</v>
      </c>
      <c r="D115" s="9" t="s">
        <v>112</v>
      </c>
      <c r="E115" s="9" t="s">
        <v>147</v>
      </c>
      <c r="F115" s="9" t="s">
        <v>107</v>
      </c>
      <c r="G115" s="9">
        <v>1</v>
      </c>
      <c r="H115" s="9" t="s">
        <v>40</v>
      </c>
      <c r="I115" s="9">
        <v>100</v>
      </c>
      <c r="J115" s="9">
        <f t="shared" si="3"/>
        <v>80</v>
      </c>
      <c r="K115" s="18">
        <f t="shared" si="6"/>
        <v>80</v>
      </c>
      <c r="L115" s="19" t="s">
        <v>108</v>
      </c>
      <c r="M115" s="18"/>
      <c r="N115" s="18"/>
    </row>
    <row r="116" spans="1:14">
      <c r="A116" s="9">
        <v>113</v>
      </c>
      <c r="B116" s="11"/>
      <c r="C116" s="9"/>
      <c r="D116" s="9" t="s">
        <v>149</v>
      </c>
      <c r="E116" s="9"/>
      <c r="F116" s="9"/>
      <c r="G116" s="9">
        <v>1</v>
      </c>
      <c r="H116" s="9" t="s">
        <v>40</v>
      </c>
      <c r="I116" s="9">
        <v>250</v>
      </c>
      <c r="J116" s="9">
        <f t="shared" si="3"/>
        <v>200</v>
      </c>
      <c r="K116" s="18">
        <f t="shared" si="6"/>
        <v>200</v>
      </c>
      <c r="L116" s="19" t="s">
        <v>108</v>
      </c>
      <c r="M116" s="18"/>
      <c r="N116" s="18"/>
    </row>
    <row r="117" spans="1:14">
      <c r="A117" s="9">
        <v>114</v>
      </c>
      <c r="B117" s="11"/>
      <c r="C117" s="9"/>
      <c r="D117" s="9" t="s">
        <v>150</v>
      </c>
      <c r="E117" s="9"/>
      <c r="F117" s="9"/>
      <c r="G117" s="9">
        <v>1</v>
      </c>
      <c r="H117" s="9" t="s">
        <v>40</v>
      </c>
      <c r="I117" s="9">
        <v>200</v>
      </c>
      <c r="J117" s="9">
        <f t="shared" si="3"/>
        <v>160</v>
      </c>
      <c r="K117" s="18">
        <f t="shared" si="6"/>
        <v>160</v>
      </c>
      <c r="L117" s="19" t="s">
        <v>108</v>
      </c>
      <c r="M117" s="18"/>
      <c r="N117" s="18"/>
    </row>
    <row r="118" spans="1:14">
      <c r="A118" s="9">
        <v>115</v>
      </c>
      <c r="B118" s="11"/>
      <c r="C118" s="9"/>
      <c r="D118" s="9" t="s">
        <v>151</v>
      </c>
      <c r="E118" s="9"/>
      <c r="F118" s="9"/>
      <c r="G118" s="9">
        <v>1</v>
      </c>
      <c r="H118" s="9" t="s">
        <v>40</v>
      </c>
      <c r="I118" s="9">
        <v>300</v>
      </c>
      <c r="J118" s="9">
        <f t="shared" si="3"/>
        <v>240</v>
      </c>
      <c r="K118" s="18">
        <f t="shared" si="6"/>
        <v>240</v>
      </c>
      <c r="L118" s="19" t="s">
        <v>108</v>
      </c>
      <c r="M118" s="18"/>
      <c r="N118" s="18"/>
    </row>
    <row r="119" spans="1:14">
      <c r="A119" s="9">
        <v>116</v>
      </c>
      <c r="B119" s="11"/>
      <c r="C119" s="9"/>
      <c r="D119" s="9" t="s">
        <v>124</v>
      </c>
      <c r="E119" s="9"/>
      <c r="F119" s="9"/>
      <c r="G119" s="9">
        <v>1</v>
      </c>
      <c r="H119" s="9" t="s">
        <v>40</v>
      </c>
      <c r="I119" s="9">
        <v>400</v>
      </c>
      <c r="J119" s="9">
        <f t="shared" si="3"/>
        <v>320</v>
      </c>
      <c r="K119" s="18">
        <f t="shared" si="6"/>
        <v>320</v>
      </c>
      <c r="L119" s="19" t="s">
        <v>108</v>
      </c>
      <c r="M119" s="18"/>
      <c r="N119" s="18"/>
    </row>
    <row r="120" spans="1:14">
      <c r="A120" s="9">
        <v>117</v>
      </c>
      <c r="B120" s="11"/>
      <c r="C120" s="10" t="s">
        <v>188</v>
      </c>
      <c r="D120" s="9" t="s">
        <v>189</v>
      </c>
      <c r="E120" s="10" t="s">
        <v>190</v>
      </c>
      <c r="F120" s="11" t="s">
        <v>191</v>
      </c>
      <c r="G120" s="9">
        <v>1</v>
      </c>
      <c r="H120" s="9" t="s">
        <v>40</v>
      </c>
      <c r="I120" s="9">
        <v>200</v>
      </c>
      <c r="J120" s="9">
        <f t="shared" si="3"/>
        <v>160</v>
      </c>
      <c r="K120" s="18">
        <f t="shared" si="6"/>
        <v>160</v>
      </c>
      <c r="L120" s="19" t="s">
        <v>192</v>
      </c>
      <c r="M120" s="18"/>
      <c r="N120" s="18"/>
    </row>
    <row r="121" spans="1:14">
      <c r="A121" s="9">
        <v>118</v>
      </c>
      <c r="B121" s="11"/>
      <c r="C121" s="11"/>
      <c r="D121" s="9" t="s">
        <v>45</v>
      </c>
      <c r="E121" s="11"/>
      <c r="F121" s="11"/>
      <c r="G121" s="9">
        <v>1</v>
      </c>
      <c r="H121" s="9" t="s">
        <v>40</v>
      </c>
      <c r="I121" s="9">
        <v>200</v>
      </c>
      <c r="J121" s="9">
        <f t="shared" si="3"/>
        <v>160</v>
      </c>
      <c r="K121" s="18">
        <f t="shared" si="6"/>
        <v>160</v>
      </c>
      <c r="L121" s="19" t="s">
        <v>192</v>
      </c>
      <c r="M121" s="18"/>
      <c r="N121" s="18"/>
    </row>
    <row r="122" spans="1:14">
      <c r="A122" s="9">
        <v>119</v>
      </c>
      <c r="B122" s="11"/>
      <c r="C122" s="11"/>
      <c r="D122" s="9" t="s">
        <v>193</v>
      </c>
      <c r="E122" s="11"/>
      <c r="F122" s="11"/>
      <c r="G122" s="9">
        <v>1</v>
      </c>
      <c r="H122" s="9" t="s">
        <v>40</v>
      </c>
      <c r="I122" s="9">
        <v>100</v>
      </c>
      <c r="J122" s="9">
        <f t="shared" si="3"/>
        <v>80</v>
      </c>
      <c r="K122" s="18">
        <f t="shared" si="6"/>
        <v>80</v>
      </c>
      <c r="L122" s="19" t="s">
        <v>192</v>
      </c>
      <c r="M122" s="18"/>
      <c r="N122" s="18"/>
    </row>
    <row r="123" spans="1:14">
      <c r="A123" s="9">
        <v>120</v>
      </c>
      <c r="B123" s="11"/>
      <c r="C123" s="11"/>
      <c r="D123" s="9" t="s">
        <v>194</v>
      </c>
      <c r="E123" s="11"/>
      <c r="F123" s="11"/>
      <c r="G123" s="9">
        <v>1</v>
      </c>
      <c r="H123" s="9" t="s">
        <v>40</v>
      </c>
      <c r="I123" s="9">
        <v>250</v>
      </c>
      <c r="J123" s="9">
        <f t="shared" si="3"/>
        <v>200</v>
      </c>
      <c r="K123" s="18">
        <f t="shared" si="6"/>
        <v>200</v>
      </c>
      <c r="L123" s="19" t="s">
        <v>192</v>
      </c>
      <c r="M123" s="18"/>
      <c r="N123" s="18"/>
    </row>
    <row r="124" spans="1:14">
      <c r="A124" s="9">
        <v>121</v>
      </c>
      <c r="B124" s="11"/>
      <c r="C124" s="11"/>
      <c r="D124" s="9" t="s">
        <v>195</v>
      </c>
      <c r="E124" s="11"/>
      <c r="F124" s="11"/>
      <c r="G124" s="9">
        <v>1</v>
      </c>
      <c r="H124" s="9" t="s">
        <v>40</v>
      </c>
      <c r="I124" s="9">
        <v>200</v>
      </c>
      <c r="J124" s="9">
        <f t="shared" si="3"/>
        <v>160</v>
      </c>
      <c r="K124" s="18">
        <f t="shared" si="6"/>
        <v>160</v>
      </c>
      <c r="L124" s="19" t="s">
        <v>192</v>
      </c>
      <c r="M124" s="18"/>
      <c r="N124" s="18"/>
    </row>
    <row r="125" spans="1:14">
      <c r="A125" s="9">
        <v>122</v>
      </c>
      <c r="B125" s="11"/>
      <c r="C125" s="11"/>
      <c r="D125" s="9" t="s">
        <v>196</v>
      </c>
      <c r="E125" s="11"/>
      <c r="F125" s="11"/>
      <c r="G125" s="9">
        <v>1</v>
      </c>
      <c r="H125" s="9" t="s">
        <v>40</v>
      </c>
      <c r="I125" s="9">
        <v>250</v>
      </c>
      <c r="J125" s="9">
        <f t="shared" si="3"/>
        <v>200</v>
      </c>
      <c r="K125" s="18">
        <f t="shared" si="6"/>
        <v>200</v>
      </c>
      <c r="L125" s="19" t="s">
        <v>192</v>
      </c>
      <c r="M125" s="18"/>
      <c r="N125" s="18"/>
    </row>
    <row r="126" spans="1:14">
      <c r="A126" s="9">
        <v>123</v>
      </c>
      <c r="B126" s="11"/>
      <c r="C126" s="11"/>
      <c r="D126" s="9" t="s">
        <v>197</v>
      </c>
      <c r="E126" s="11"/>
      <c r="F126" s="11"/>
      <c r="G126" s="9">
        <v>1</v>
      </c>
      <c r="H126" s="9" t="s">
        <v>40</v>
      </c>
      <c r="I126" s="9">
        <v>300</v>
      </c>
      <c r="J126" s="9">
        <f t="shared" si="3"/>
        <v>240</v>
      </c>
      <c r="K126" s="18">
        <f t="shared" si="6"/>
        <v>240</v>
      </c>
      <c r="L126" s="19" t="s">
        <v>192</v>
      </c>
      <c r="M126" s="18"/>
      <c r="N126" s="18"/>
    </row>
    <row r="127" spans="1:14">
      <c r="A127" s="9">
        <v>124</v>
      </c>
      <c r="B127" s="11"/>
      <c r="C127" s="11"/>
      <c r="D127" s="9" t="s">
        <v>198</v>
      </c>
      <c r="E127" s="11"/>
      <c r="F127" s="11"/>
      <c r="G127" s="9">
        <v>1</v>
      </c>
      <c r="H127" s="9" t="s">
        <v>40</v>
      </c>
      <c r="I127" s="9">
        <v>200</v>
      </c>
      <c r="J127" s="9">
        <f t="shared" si="3"/>
        <v>160</v>
      </c>
      <c r="K127" s="18">
        <f t="shared" si="6"/>
        <v>160</v>
      </c>
      <c r="L127" s="19" t="s">
        <v>192</v>
      </c>
      <c r="M127" s="18"/>
      <c r="N127" s="18"/>
    </row>
    <row r="128" spans="1:14">
      <c r="A128" s="9">
        <v>125</v>
      </c>
      <c r="B128" s="13"/>
      <c r="C128" s="13"/>
      <c r="D128" s="9" t="s">
        <v>199</v>
      </c>
      <c r="E128" s="13"/>
      <c r="F128" s="13"/>
      <c r="G128" s="9">
        <v>1</v>
      </c>
      <c r="H128" s="9" t="s">
        <v>40</v>
      </c>
      <c r="I128" s="9">
        <v>300</v>
      </c>
      <c r="J128" s="9">
        <f t="shared" si="3"/>
        <v>240</v>
      </c>
      <c r="K128" s="18">
        <f t="shared" si="6"/>
        <v>240</v>
      </c>
      <c r="L128" s="19" t="s">
        <v>192</v>
      </c>
      <c r="M128" s="18"/>
      <c r="N128" s="18"/>
    </row>
    <row r="129" s="47" customFormat="1" ht="30" customHeight="1" spans="1:14">
      <c r="A129" s="15" t="s">
        <v>200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8">
        <f>SUM(K4:K128)</f>
        <v>219792</v>
      </c>
      <c r="L129" s="22" t="s">
        <v>201</v>
      </c>
      <c r="M129" s="23"/>
      <c r="N129" s="18"/>
    </row>
  </sheetData>
  <mergeCells count="88">
    <mergeCell ref="A1:N1"/>
    <mergeCell ref="E2:H2"/>
    <mergeCell ref="A129:J129"/>
    <mergeCell ref="L129:M129"/>
    <mergeCell ref="A2:A3"/>
    <mergeCell ref="B2:B3"/>
    <mergeCell ref="B4:B39"/>
    <mergeCell ref="B40:B51"/>
    <mergeCell ref="B52:B101"/>
    <mergeCell ref="B102:B112"/>
    <mergeCell ref="B113:B128"/>
    <mergeCell ref="C2:C3"/>
    <mergeCell ref="C4:C8"/>
    <mergeCell ref="C9:C14"/>
    <mergeCell ref="C15:C20"/>
    <mergeCell ref="C21:C29"/>
    <mergeCell ref="C30:C33"/>
    <mergeCell ref="C36:C37"/>
    <mergeCell ref="C40:C42"/>
    <mergeCell ref="C43:C51"/>
    <mergeCell ref="C52:C53"/>
    <mergeCell ref="C58:C63"/>
    <mergeCell ref="C64:C69"/>
    <mergeCell ref="C70:C72"/>
    <mergeCell ref="C73:C76"/>
    <mergeCell ref="C77:C81"/>
    <mergeCell ref="C82:C85"/>
    <mergeCell ref="C86:C87"/>
    <mergeCell ref="C89:C92"/>
    <mergeCell ref="C93:C101"/>
    <mergeCell ref="C103:C105"/>
    <mergeCell ref="C108:C112"/>
    <mergeCell ref="C113:C114"/>
    <mergeCell ref="C115:C119"/>
    <mergeCell ref="C120:C128"/>
    <mergeCell ref="D2:D3"/>
    <mergeCell ref="E4:E8"/>
    <mergeCell ref="E10:E14"/>
    <mergeCell ref="E15:E20"/>
    <mergeCell ref="E21:E29"/>
    <mergeCell ref="E30:E33"/>
    <mergeCell ref="E36:E37"/>
    <mergeCell ref="E40:E42"/>
    <mergeCell ref="E43:E51"/>
    <mergeCell ref="E52:E53"/>
    <mergeCell ref="E59:E63"/>
    <mergeCell ref="E65:E69"/>
    <mergeCell ref="E70:E72"/>
    <mergeCell ref="E73:E76"/>
    <mergeCell ref="E77:E81"/>
    <mergeCell ref="E82:E85"/>
    <mergeCell ref="E86:E87"/>
    <mergeCell ref="E89:E92"/>
    <mergeCell ref="E93:E101"/>
    <mergeCell ref="E103:E105"/>
    <mergeCell ref="E108:E112"/>
    <mergeCell ref="E113:E114"/>
    <mergeCell ref="E115:E119"/>
    <mergeCell ref="E120:E128"/>
    <mergeCell ref="F4:F8"/>
    <mergeCell ref="F10:F14"/>
    <mergeCell ref="F15:F20"/>
    <mergeCell ref="F21:F29"/>
    <mergeCell ref="F30:F33"/>
    <mergeCell ref="F36:F37"/>
    <mergeCell ref="F40:F42"/>
    <mergeCell ref="F43:F51"/>
    <mergeCell ref="F52:F53"/>
    <mergeCell ref="F59:F63"/>
    <mergeCell ref="F65:F69"/>
    <mergeCell ref="F70:F72"/>
    <mergeCell ref="F73:F76"/>
    <mergeCell ref="F77:F81"/>
    <mergeCell ref="F82:F85"/>
    <mergeCell ref="F86:F87"/>
    <mergeCell ref="F89:F92"/>
    <mergeCell ref="F93:F101"/>
    <mergeCell ref="F103:F105"/>
    <mergeCell ref="F108:F112"/>
    <mergeCell ref="F113:F114"/>
    <mergeCell ref="F115:F119"/>
    <mergeCell ref="F120:F128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  <rowBreaks count="3" manualBreakCount="3">
    <brk id="33" max="16383" man="1"/>
    <brk id="85" max="16383" man="1"/>
    <brk id="1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view="pageBreakPreview" zoomScaleNormal="100" workbookViewId="0">
      <selection activeCell="B4" sqref="B4:B24"/>
    </sheetView>
  </sheetViews>
  <sheetFormatPr defaultColWidth="8.75" defaultRowHeight="14.25"/>
  <cols>
    <col min="1" max="1" width="4.875" customWidth="1"/>
    <col min="2" max="2" width="8.375" customWidth="1"/>
    <col min="3" max="3" width="13.625" customWidth="1"/>
    <col min="4" max="4" width="24.375" customWidth="1"/>
    <col min="5" max="5" width="18.5" customWidth="1"/>
    <col min="6" max="6" width="20.625" customWidth="1"/>
    <col min="7" max="8" width="8" customWidth="1"/>
    <col min="9" max="9" width="10.625" customWidth="1"/>
    <col min="10" max="10" width="10.625" style="3" customWidth="1"/>
    <col min="11" max="11" width="9.625" customWidth="1"/>
    <col min="12" max="12" width="29.125" customWidth="1"/>
    <col min="13" max="13" width="9.625" customWidth="1"/>
    <col min="14" max="14" width="12.75" customWidth="1"/>
  </cols>
  <sheetData>
    <row r="1" s="1" customFormat="1" ht="39" customHeight="1" spans="1:14">
      <c r="A1" s="43" t="s">
        <v>202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="2" customFormat="1" ht="42.95" customHeight="1" spans="1:14">
      <c r="A2" s="7" t="s">
        <v>2</v>
      </c>
      <c r="B2" s="7" t="s">
        <v>21</v>
      </c>
      <c r="C2" s="7" t="s">
        <v>22</v>
      </c>
      <c r="D2" s="7" t="s">
        <v>23</v>
      </c>
      <c r="E2" s="7" t="s">
        <v>24</v>
      </c>
      <c r="F2" s="7"/>
      <c r="G2" s="7"/>
      <c r="H2" s="7"/>
      <c r="I2" s="17" t="s">
        <v>25</v>
      </c>
      <c r="J2" s="17" t="s">
        <v>26</v>
      </c>
      <c r="K2" s="17" t="s">
        <v>27</v>
      </c>
      <c r="L2" s="7" t="s">
        <v>28</v>
      </c>
      <c r="M2" s="17" t="s">
        <v>29</v>
      </c>
      <c r="N2" s="17" t="s">
        <v>30</v>
      </c>
    </row>
    <row r="3" s="2" customFormat="1" ht="42.95" customHeight="1" spans="1:14">
      <c r="A3" s="7"/>
      <c r="B3" s="7"/>
      <c r="C3" s="7"/>
      <c r="D3" s="7"/>
      <c r="E3" s="7" t="s">
        <v>31</v>
      </c>
      <c r="F3" s="7" t="s">
        <v>32</v>
      </c>
      <c r="G3" s="8" t="s">
        <v>33</v>
      </c>
      <c r="H3" s="8" t="s">
        <v>34</v>
      </c>
      <c r="I3" s="17"/>
      <c r="J3" s="17"/>
      <c r="K3" s="17"/>
      <c r="L3" s="7"/>
      <c r="M3" s="17"/>
      <c r="N3" s="17"/>
    </row>
    <row r="4" ht="38" customHeight="1" spans="1:14">
      <c r="A4" s="9">
        <v>1</v>
      </c>
      <c r="B4" s="29" t="s">
        <v>203</v>
      </c>
      <c r="C4" s="9" t="s">
        <v>204</v>
      </c>
      <c r="D4" s="9" t="s">
        <v>205</v>
      </c>
      <c r="E4" s="9" t="s">
        <v>206</v>
      </c>
      <c r="F4" s="44" t="s">
        <v>207</v>
      </c>
      <c r="G4" s="9">
        <v>4</v>
      </c>
      <c r="H4" s="10" t="s">
        <v>208</v>
      </c>
      <c r="I4" s="9">
        <v>1000</v>
      </c>
      <c r="J4" s="9">
        <f t="shared" ref="J4:J24" si="0">I4*0.8</f>
        <v>800</v>
      </c>
      <c r="K4" s="18">
        <f>G4*J4</f>
        <v>3200</v>
      </c>
      <c r="L4" s="19" t="s">
        <v>209</v>
      </c>
      <c r="M4" s="18"/>
      <c r="N4" s="18"/>
    </row>
    <row r="5" ht="47" customHeight="1" spans="1:14">
      <c r="A5" s="9">
        <v>2</v>
      </c>
      <c r="B5" s="25"/>
      <c r="C5" s="9"/>
      <c r="D5" s="9" t="s">
        <v>210</v>
      </c>
      <c r="E5" s="9"/>
      <c r="F5" s="45"/>
      <c r="G5" s="9">
        <v>4</v>
      </c>
      <c r="H5" s="13"/>
      <c r="I5" s="9">
        <v>1000</v>
      </c>
      <c r="J5" s="9">
        <f t="shared" si="0"/>
        <v>800</v>
      </c>
      <c r="K5" s="18">
        <f t="shared" ref="K5:K24" si="1">G5*J5</f>
        <v>3200</v>
      </c>
      <c r="L5" s="19" t="s">
        <v>209</v>
      </c>
      <c r="M5" s="18"/>
      <c r="N5" s="18"/>
    </row>
    <row r="6" ht="20" customHeight="1" spans="1:14">
      <c r="A6" s="9">
        <v>3</v>
      </c>
      <c r="B6" s="25"/>
      <c r="C6" s="10" t="s">
        <v>211</v>
      </c>
      <c r="D6" s="9" t="s">
        <v>212</v>
      </c>
      <c r="E6" s="10" t="s">
        <v>213</v>
      </c>
      <c r="F6" s="12" t="s">
        <v>214</v>
      </c>
      <c r="G6" s="9">
        <v>2</v>
      </c>
      <c r="H6" s="10" t="s">
        <v>40</v>
      </c>
      <c r="I6" s="9">
        <v>420</v>
      </c>
      <c r="J6" s="9">
        <f t="shared" si="0"/>
        <v>336</v>
      </c>
      <c r="K6" s="18">
        <f t="shared" si="1"/>
        <v>672</v>
      </c>
      <c r="L6" s="19" t="s">
        <v>215</v>
      </c>
      <c r="M6" s="18"/>
      <c r="N6" s="18"/>
    </row>
    <row r="7" ht="20" customHeight="1" spans="1:14">
      <c r="A7" s="9">
        <v>4</v>
      </c>
      <c r="B7" s="25"/>
      <c r="C7" s="11"/>
      <c r="D7" s="9" t="s">
        <v>216</v>
      </c>
      <c r="E7" s="11"/>
      <c r="F7" s="46"/>
      <c r="G7" s="9">
        <v>2</v>
      </c>
      <c r="H7" s="11"/>
      <c r="I7" s="9">
        <v>600</v>
      </c>
      <c r="J7" s="9">
        <f t="shared" si="0"/>
        <v>480</v>
      </c>
      <c r="K7" s="18">
        <f t="shared" si="1"/>
        <v>960</v>
      </c>
      <c r="L7" s="19" t="s">
        <v>215</v>
      </c>
      <c r="M7" s="18"/>
      <c r="N7" s="18"/>
    </row>
    <row r="8" ht="20" customHeight="1" spans="1:14">
      <c r="A8" s="9">
        <v>5</v>
      </c>
      <c r="B8" s="25"/>
      <c r="C8" s="11"/>
      <c r="D8" s="9" t="s">
        <v>217</v>
      </c>
      <c r="E8" s="11"/>
      <c r="F8" s="46"/>
      <c r="G8" s="9">
        <v>2</v>
      </c>
      <c r="H8" s="11"/>
      <c r="I8" s="9">
        <v>600</v>
      </c>
      <c r="J8" s="9">
        <f t="shared" si="0"/>
        <v>480</v>
      </c>
      <c r="K8" s="18">
        <f t="shared" si="1"/>
        <v>960</v>
      </c>
      <c r="L8" s="19" t="s">
        <v>215</v>
      </c>
      <c r="M8" s="18"/>
      <c r="N8" s="18"/>
    </row>
    <row r="9" ht="20" customHeight="1" spans="1:14">
      <c r="A9" s="9">
        <v>6</v>
      </c>
      <c r="B9" s="25"/>
      <c r="C9" s="11"/>
      <c r="D9" s="9" t="s">
        <v>218</v>
      </c>
      <c r="E9" s="11"/>
      <c r="F9" s="46"/>
      <c r="G9" s="9">
        <v>2</v>
      </c>
      <c r="H9" s="11"/>
      <c r="I9" s="9">
        <v>600</v>
      </c>
      <c r="J9" s="9">
        <f t="shared" si="0"/>
        <v>480</v>
      </c>
      <c r="K9" s="18">
        <f t="shared" si="1"/>
        <v>960</v>
      </c>
      <c r="L9" s="19" t="s">
        <v>215</v>
      </c>
      <c r="M9" s="18"/>
      <c r="N9" s="18"/>
    </row>
    <row r="10" ht="20" customHeight="1" spans="1:14">
      <c r="A10" s="9">
        <v>7</v>
      </c>
      <c r="B10" s="25"/>
      <c r="C10" s="11"/>
      <c r="D10" s="9" t="s">
        <v>219</v>
      </c>
      <c r="E10" s="11"/>
      <c r="F10" s="46"/>
      <c r="G10" s="9">
        <v>2</v>
      </c>
      <c r="H10" s="11"/>
      <c r="I10" s="9">
        <v>1000</v>
      </c>
      <c r="J10" s="9">
        <f t="shared" si="0"/>
        <v>800</v>
      </c>
      <c r="K10" s="18">
        <f t="shared" si="1"/>
        <v>1600</v>
      </c>
      <c r="L10" s="19" t="s">
        <v>215</v>
      </c>
      <c r="M10" s="18"/>
      <c r="N10" s="18"/>
    </row>
    <row r="11" ht="20" customHeight="1" spans="1:14">
      <c r="A11" s="9">
        <v>8</v>
      </c>
      <c r="B11" s="25"/>
      <c r="C11" s="13"/>
      <c r="D11" s="9" t="s">
        <v>220</v>
      </c>
      <c r="E11" s="13"/>
      <c r="F11" s="14"/>
      <c r="G11" s="9">
        <v>2</v>
      </c>
      <c r="H11" s="13"/>
      <c r="I11" s="9">
        <v>250</v>
      </c>
      <c r="J11" s="9">
        <f t="shared" si="0"/>
        <v>200</v>
      </c>
      <c r="K11" s="18">
        <f t="shared" si="1"/>
        <v>400</v>
      </c>
      <c r="L11" s="19" t="s">
        <v>215</v>
      </c>
      <c r="M11" s="18"/>
      <c r="N11" s="18"/>
    </row>
    <row r="12" ht="20" customHeight="1" spans="1:14">
      <c r="A12" s="9">
        <v>9</v>
      </c>
      <c r="B12" s="25"/>
      <c r="C12" s="11" t="s">
        <v>221</v>
      </c>
      <c r="D12" s="9" t="s">
        <v>222</v>
      </c>
      <c r="E12" s="11" t="s">
        <v>223</v>
      </c>
      <c r="F12" s="46" t="s">
        <v>224</v>
      </c>
      <c r="G12" s="9">
        <v>1</v>
      </c>
      <c r="H12" s="11" t="s">
        <v>40</v>
      </c>
      <c r="I12" s="9">
        <v>100</v>
      </c>
      <c r="J12" s="9">
        <f t="shared" si="0"/>
        <v>80</v>
      </c>
      <c r="K12" s="18">
        <f t="shared" si="1"/>
        <v>80</v>
      </c>
      <c r="L12" s="19" t="s">
        <v>225</v>
      </c>
      <c r="M12" s="18"/>
      <c r="N12" s="18"/>
    </row>
    <row r="13" ht="20" customHeight="1" spans="1:14">
      <c r="A13" s="9">
        <v>10</v>
      </c>
      <c r="B13" s="25"/>
      <c r="C13" s="11"/>
      <c r="D13" s="9" t="s">
        <v>226</v>
      </c>
      <c r="E13" s="11"/>
      <c r="F13" s="46"/>
      <c r="G13" s="9">
        <v>1</v>
      </c>
      <c r="H13" s="11"/>
      <c r="I13" s="9">
        <v>100</v>
      </c>
      <c r="J13" s="9">
        <f t="shared" si="0"/>
        <v>80</v>
      </c>
      <c r="K13" s="18">
        <f t="shared" si="1"/>
        <v>80</v>
      </c>
      <c r="L13" s="19" t="s">
        <v>225</v>
      </c>
      <c r="M13" s="18"/>
      <c r="N13" s="18"/>
    </row>
    <row r="14" ht="20" customHeight="1" spans="1:14">
      <c r="A14" s="9">
        <v>11</v>
      </c>
      <c r="B14" s="25"/>
      <c r="C14" s="11"/>
      <c r="D14" s="9" t="s">
        <v>227</v>
      </c>
      <c r="E14" s="11"/>
      <c r="F14" s="46"/>
      <c r="G14" s="9">
        <v>1</v>
      </c>
      <c r="H14" s="11"/>
      <c r="I14" s="9">
        <v>200</v>
      </c>
      <c r="J14" s="9">
        <f t="shared" si="0"/>
        <v>160</v>
      </c>
      <c r="K14" s="18">
        <f t="shared" si="1"/>
        <v>160</v>
      </c>
      <c r="L14" s="19" t="s">
        <v>225</v>
      </c>
      <c r="M14" s="18"/>
      <c r="N14" s="18"/>
    </row>
    <row r="15" ht="20" customHeight="1" spans="1:14">
      <c r="A15" s="9">
        <v>12</v>
      </c>
      <c r="B15" s="25"/>
      <c r="C15" s="11"/>
      <c r="D15" s="9" t="s">
        <v>228</v>
      </c>
      <c r="E15" s="11"/>
      <c r="F15" s="46"/>
      <c r="G15" s="9">
        <v>1</v>
      </c>
      <c r="H15" s="11"/>
      <c r="I15" s="9">
        <v>500</v>
      </c>
      <c r="J15" s="9">
        <f t="shared" si="0"/>
        <v>400</v>
      </c>
      <c r="K15" s="18">
        <f t="shared" si="1"/>
        <v>400</v>
      </c>
      <c r="L15" s="19" t="s">
        <v>225</v>
      </c>
      <c r="M15" s="18"/>
      <c r="N15" s="18"/>
    </row>
    <row r="16" ht="20" customHeight="1" spans="1:14">
      <c r="A16" s="9">
        <v>13</v>
      </c>
      <c r="B16" s="25"/>
      <c r="C16" s="11"/>
      <c r="D16" s="9" t="s">
        <v>229</v>
      </c>
      <c r="E16" s="11"/>
      <c r="F16" s="46"/>
      <c r="G16" s="9">
        <v>1</v>
      </c>
      <c r="H16" s="11"/>
      <c r="I16" s="9">
        <v>300</v>
      </c>
      <c r="J16" s="9">
        <f t="shared" si="0"/>
        <v>240</v>
      </c>
      <c r="K16" s="18">
        <f t="shared" si="1"/>
        <v>240</v>
      </c>
      <c r="L16" s="19" t="s">
        <v>225</v>
      </c>
      <c r="M16" s="18"/>
      <c r="N16" s="18"/>
    </row>
    <row r="17" ht="20" customHeight="1" spans="1:14">
      <c r="A17" s="9">
        <v>14</v>
      </c>
      <c r="B17" s="25"/>
      <c r="C17" s="11"/>
      <c r="D17" s="9" t="s">
        <v>230</v>
      </c>
      <c r="E17" s="11"/>
      <c r="F17" s="46"/>
      <c r="G17" s="9">
        <v>1</v>
      </c>
      <c r="H17" s="11"/>
      <c r="I17" s="9">
        <v>100</v>
      </c>
      <c r="J17" s="9">
        <f t="shared" si="0"/>
        <v>80</v>
      </c>
      <c r="K17" s="18">
        <f t="shared" si="1"/>
        <v>80</v>
      </c>
      <c r="L17" s="19" t="s">
        <v>225</v>
      </c>
      <c r="M17" s="18"/>
      <c r="N17" s="18"/>
    </row>
    <row r="18" ht="20" customHeight="1" spans="1:14">
      <c r="A18" s="9">
        <v>15</v>
      </c>
      <c r="B18" s="25"/>
      <c r="C18" s="13"/>
      <c r="D18" s="9" t="s">
        <v>231</v>
      </c>
      <c r="E18" s="13"/>
      <c r="F18" s="14"/>
      <c r="G18" s="9">
        <v>1</v>
      </c>
      <c r="H18" s="13"/>
      <c r="I18" s="9">
        <v>600</v>
      </c>
      <c r="J18" s="9">
        <f t="shared" si="0"/>
        <v>480</v>
      </c>
      <c r="K18" s="18">
        <f t="shared" si="1"/>
        <v>480</v>
      </c>
      <c r="L18" s="19" t="s">
        <v>225</v>
      </c>
      <c r="M18" s="18"/>
      <c r="N18" s="18"/>
    </row>
    <row r="19" ht="20" customHeight="1" spans="1:14">
      <c r="A19" s="9">
        <v>16</v>
      </c>
      <c r="B19" s="25"/>
      <c r="C19" s="9" t="s">
        <v>232</v>
      </c>
      <c r="D19" s="9" t="s">
        <v>233</v>
      </c>
      <c r="E19" s="9" t="s">
        <v>234</v>
      </c>
      <c r="F19" s="9" t="s">
        <v>235</v>
      </c>
      <c r="G19" s="9">
        <v>4</v>
      </c>
      <c r="H19" s="9" t="s">
        <v>236</v>
      </c>
      <c r="I19" s="9">
        <v>300</v>
      </c>
      <c r="J19" s="9">
        <f t="shared" si="0"/>
        <v>240</v>
      </c>
      <c r="K19" s="18">
        <f t="shared" si="1"/>
        <v>960</v>
      </c>
      <c r="L19" s="19" t="s">
        <v>237</v>
      </c>
      <c r="M19" s="18"/>
      <c r="N19" s="18"/>
    </row>
    <row r="20" ht="20" customHeight="1" spans="1:14">
      <c r="A20" s="9">
        <v>17</v>
      </c>
      <c r="B20" s="25"/>
      <c r="C20" s="10" t="s">
        <v>238</v>
      </c>
      <c r="D20" s="9" t="s">
        <v>239</v>
      </c>
      <c r="E20" s="10" t="s">
        <v>240</v>
      </c>
      <c r="F20" s="10" t="s">
        <v>207</v>
      </c>
      <c r="G20" s="9">
        <v>16</v>
      </c>
      <c r="H20" s="9" t="s">
        <v>241</v>
      </c>
      <c r="I20" s="9">
        <v>800</v>
      </c>
      <c r="J20" s="9">
        <f t="shared" si="0"/>
        <v>640</v>
      </c>
      <c r="K20" s="18">
        <f t="shared" si="1"/>
        <v>10240</v>
      </c>
      <c r="L20" s="19" t="s">
        <v>209</v>
      </c>
      <c r="M20" s="18"/>
      <c r="N20" s="18"/>
    </row>
    <row r="21" ht="20" customHeight="1" spans="1:14">
      <c r="A21" s="9">
        <v>18</v>
      </c>
      <c r="B21" s="25"/>
      <c r="C21" s="13"/>
      <c r="D21" s="9" t="s">
        <v>242</v>
      </c>
      <c r="E21" s="13"/>
      <c r="F21" s="13"/>
      <c r="G21" s="9">
        <v>16</v>
      </c>
      <c r="H21" s="9" t="s">
        <v>241</v>
      </c>
      <c r="I21" s="9">
        <v>800</v>
      </c>
      <c r="J21" s="9">
        <f t="shared" si="0"/>
        <v>640</v>
      </c>
      <c r="K21" s="18">
        <f t="shared" si="1"/>
        <v>10240</v>
      </c>
      <c r="L21" s="19" t="s">
        <v>209</v>
      </c>
      <c r="M21" s="18"/>
      <c r="N21" s="18"/>
    </row>
    <row r="22" ht="20" customHeight="1" spans="1:14">
      <c r="A22" s="9">
        <v>19</v>
      </c>
      <c r="B22" s="25"/>
      <c r="C22" s="9" t="s">
        <v>243</v>
      </c>
      <c r="D22" s="9" t="s">
        <v>244</v>
      </c>
      <c r="E22" s="9" t="s">
        <v>234</v>
      </c>
      <c r="F22" s="26" t="s">
        <v>245</v>
      </c>
      <c r="G22" s="9">
        <v>1</v>
      </c>
      <c r="H22" s="9" t="s">
        <v>246</v>
      </c>
      <c r="I22" s="9">
        <v>2000</v>
      </c>
      <c r="J22" s="9">
        <f t="shared" si="0"/>
        <v>1600</v>
      </c>
      <c r="K22" s="18">
        <f t="shared" si="1"/>
        <v>1600</v>
      </c>
      <c r="L22" s="19" t="s">
        <v>247</v>
      </c>
      <c r="M22" s="18"/>
      <c r="N22" s="18"/>
    </row>
    <row r="23" ht="20" customHeight="1" spans="1:14">
      <c r="A23" s="9">
        <v>20</v>
      </c>
      <c r="B23" s="25"/>
      <c r="C23" s="9"/>
      <c r="D23" s="9" t="s">
        <v>248</v>
      </c>
      <c r="E23" s="9"/>
      <c r="F23" s="26"/>
      <c r="G23" s="9">
        <v>1</v>
      </c>
      <c r="H23" s="9" t="s">
        <v>246</v>
      </c>
      <c r="I23" s="9">
        <v>2000</v>
      </c>
      <c r="J23" s="9">
        <f t="shared" si="0"/>
        <v>1600</v>
      </c>
      <c r="K23" s="18">
        <f t="shared" si="1"/>
        <v>1600</v>
      </c>
      <c r="L23" s="19" t="s">
        <v>247</v>
      </c>
      <c r="M23" s="18"/>
      <c r="N23" s="18"/>
    </row>
    <row r="24" ht="20" customHeight="1" spans="1:14">
      <c r="A24" s="9">
        <v>21</v>
      </c>
      <c r="B24" s="28"/>
      <c r="C24" s="9"/>
      <c r="D24" s="9" t="s">
        <v>249</v>
      </c>
      <c r="E24" s="9"/>
      <c r="F24" s="26"/>
      <c r="G24" s="9">
        <v>1</v>
      </c>
      <c r="H24" s="9" t="s">
        <v>246</v>
      </c>
      <c r="I24" s="9">
        <v>2000</v>
      </c>
      <c r="J24" s="9">
        <f t="shared" si="0"/>
        <v>1600</v>
      </c>
      <c r="K24" s="18">
        <f t="shared" si="1"/>
        <v>1600</v>
      </c>
      <c r="L24" s="19" t="s">
        <v>247</v>
      </c>
      <c r="M24" s="18"/>
      <c r="N24" s="18"/>
    </row>
    <row r="25" ht="30" customHeight="1" spans="1:14">
      <c r="A25" s="15" t="s">
        <v>200</v>
      </c>
      <c r="B25" s="16"/>
      <c r="C25" s="16"/>
      <c r="D25" s="16"/>
      <c r="E25" s="16"/>
      <c r="F25" s="16"/>
      <c r="G25" s="16"/>
      <c r="H25" s="16"/>
      <c r="I25" s="16"/>
      <c r="J25" s="16"/>
      <c r="K25" s="18">
        <f>SUM(K4:K24)</f>
        <v>39712</v>
      </c>
      <c r="L25" s="22" t="s">
        <v>201</v>
      </c>
      <c r="M25" s="23"/>
      <c r="N25" s="18">
        <f>SUM(N4:N24)</f>
        <v>0</v>
      </c>
    </row>
  </sheetData>
  <mergeCells count="33">
    <mergeCell ref="A1:N1"/>
    <mergeCell ref="E2:H2"/>
    <mergeCell ref="A25:J25"/>
    <mergeCell ref="L25:M25"/>
    <mergeCell ref="A2:A3"/>
    <mergeCell ref="B2:B3"/>
    <mergeCell ref="B4:B24"/>
    <mergeCell ref="C2:C3"/>
    <mergeCell ref="C4:C5"/>
    <mergeCell ref="C6:C11"/>
    <mergeCell ref="C12:C18"/>
    <mergeCell ref="C20:C21"/>
    <mergeCell ref="C22:C24"/>
    <mergeCell ref="D2:D3"/>
    <mergeCell ref="E4:E5"/>
    <mergeCell ref="E6:E11"/>
    <mergeCell ref="E12:E18"/>
    <mergeCell ref="E20:E21"/>
    <mergeCell ref="E22:E24"/>
    <mergeCell ref="F4:F5"/>
    <mergeCell ref="F6:F11"/>
    <mergeCell ref="F12:F18"/>
    <mergeCell ref="F20:F21"/>
    <mergeCell ref="F22:F24"/>
    <mergeCell ref="H4:H5"/>
    <mergeCell ref="H6:H11"/>
    <mergeCell ref="H12:H18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view="pageBreakPreview" zoomScaleNormal="100" workbookViewId="0">
      <selection activeCell="B19" sqref="B19"/>
    </sheetView>
  </sheetViews>
  <sheetFormatPr defaultColWidth="8.75" defaultRowHeight="14.25"/>
  <cols>
    <col min="1" max="1" width="4.875" style="33" customWidth="1"/>
    <col min="2" max="2" width="8.375" style="33" customWidth="1"/>
    <col min="3" max="3" width="13.625" style="34" customWidth="1"/>
    <col min="4" max="4" width="24.375" style="35" customWidth="1"/>
    <col min="5" max="5" width="22.375" style="35" customWidth="1"/>
    <col min="6" max="6" width="12.25" style="35" customWidth="1"/>
    <col min="7" max="8" width="8" style="36" customWidth="1"/>
    <col min="9" max="9" width="10.625" style="32" customWidth="1"/>
    <col min="10" max="10" width="10.625" style="37" customWidth="1"/>
    <col min="11" max="11" width="9.625" style="33" customWidth="1"/>
    <col min="12" max="12" width="25.125" style="33" customWidth="1"/>
    <col min="13" max="13" width="9.625" style="33" customWidth="1"/>
    <col min="14" max="14" width="12.75" style="33" customWidth="1"/>
    <col min="15" max="34" width="9" style="33" customWidth="1"/>
    <col min="35" max="16384" width="8.75" style="33"/>
  </cols>
  <sheetData>
    <row r="1" s="31" customFormat="1" ht="39" customHeight="1" spans="1:14">
      <c r="A1" s="38" t="s">
        <v>250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="2" customFormat="1" ht="42.95" customHeight="1" spans="1:14">
      <c r="A2" s="7" t="s">
        <v>2</v>
      </c>
      <c r="B2" s="7" t="s">
        <v>21</v>
      </c>
      <c r="C2" s="7" t="s">
        <v>22</v>
      </c>
      <c r="D2" s="7" t="s">
        <v>23</v>
      </c>
      <c r="E2" s="7" t="s">
        <v>24</v>
      </c>
      <c r="F2" s="7"/>
      <c r="G2" s="7"/>
      <c r="H2" s="7"/>
      <c r="I2" s="17" t="s">
        <v>25</v>
      </c>
      <c r="J2" s="17" t="s">
        <v>26</v>
      </c>
      <c r="K2" s="17" t="s">
        <v>27</v>
      </c>
      <c r="L2" s="7" t="s">
        <v>28</v>
      </c>
      <c r="M2" s="17" t="s">
        <v>29</v>
      </c>
      <c r="N2" s="17" t="s">
        <v>30</v>
      </c>
    </row>
    <row r="3" s="2" customFormat="1" ht="42.95" customHeight="1" spans="1:14">
      <c r="A3" s="7"/>
      <c r="B3" s="7"/>
      <c r="C3" s="7"/>
      <c r="D3" s="7"/>
      <c r="E3" s="7" t="s">
        <v>31</v>
      </c>
      <c r="F3" s="7" t="s">
        <v>32</v>
      </c>
      <c r="G3" s="8" t="s">
        <v>33</v>
      </c>
      <c r="H3" s="8" t="s">
        <v>34</v>
      </c>
      <c r="I3" s="17"/>
      <c r="J3" s="17"/>
      <c r="K3" s="17"/>
      <c r="L3" s="7"/>
      <c r="M3" s="17"/>
      <c r="N3" s="17"/>
    </row>
    <row r="4" s="32" customFormat="1" ht="25" customHeight="1" spans="1:14">
      <c r="A4" s="9">
        <v>1</v>
      </c>
      <c r="B4" s="29" t="s">
        <v>251</v>
      </c>
      <c r="C4" s="39" t="s">
        <v>252</v>
      </c>
      <c r="D4" s="9" t="s">
        <v>253</v>
      </c>
      <c r="E4" s="9" t="s">
        <v>254</v>
      </c>
      <c r="F4" s="26" t="s">
        <v>255</v>
      </c>
      <c r="G4" s="9">
        <v>3</v>
      </c>
      <c r="H4" s="9" t="s">
        <v>40</v>
      </c>
      <c r="I4" s="9">
        <v>800</v>
      </c>
      <c r="J4" s="9">
        <f t="shared" ref="J4:J14" si="0">I4*0.8</f>
        <v>640</v>
      </c>
      <c r="K4" s="18">
        <f>G4*J4</f>
        <v>1920</v>
      </c>
      <c r="L4" s="19" t="s">
        <v>256</v>
      </c>
      <c r="M4" s="18"/>
      <c r="N4" s="18"/>
    </row>
    <row r="5" s="32" customFormat="1" ht="25" customHeight="1" spans="1:14">
      <c r="A5" s="9">
        <v>2</v>
      </c>
      <c r="B5" s="25"/>
      <c r="C5" s="39"/>
      <c r="D5" s="9" t="s">
        <v>257</v>
      </c>
      <c r="E5" s="9" t="s">
        <v>258</v>
      </c>
      <c r="F5" s="26" t="s">
        <v>259</v>
      </c>
      <c r="G5" s="9">
        <v>123</v>
      </c>
      <c r="H5" s="9" t="s">
        <v>246</v>
      </c>
      <c r="I5" s="9">
        <v>500</v>
      </c>
      <c r="J5" s="9">
        <f t="shared" si="0"/>
        <v>400</v>
      </c>
      <c r="K5" s="18">
        <f t="shared" ref="K5:K16" si="1">G5*J5</f>
        <v>49200</v>
      </c>
      <c r="L5" s="19" t="s">
        <v>260</v>
      </c>
      <c r="M5" s="18"/>
      <c r="N5" s="18"/>
    </row>
    <row r="6" s="32" customFormat="1" ht="25" customHeight="1" spans="1:14">
      <c r="A6" s="9">
        <v>3</v>
      </c>
      <c r="B6" s="25"/>
      <c r="C6" s="39"/>
      <c r="D6" s="9" t="s">
        <v>261</v>
      </c>
      <c r="E6" s="9" t="s">
        <v>255</v>
      </c>
      <c r="F6" s="26" t="s">
        <v>255</v>
      </c>
      <c r="G6" s="9">
        <v>2</v>
      </c>
      <c r="H6" s="9" t="s">
        <v>40</v>
      </c>
      <c r="I6" s="9">
        <v>3500</v>
      </c>
      <c r="J6" s="9">
        <f t="shared" si="0"/>
        <v>2800</v>
      </c>
      <c r="K6" s="18">
        <f t="shared" si="1"/>
        <v>5600</v>
      </c>
      <c r="L6" s="19" t="s">
        <v>260</v>
      </c>
      <c r="M6" s="18"/>
      <c r="N6" s="18"/>
    </row>
    <row r="7" s="32" customFormat="1" ht="25" customHeight="1" spans="1:14">
      <c r="A7" s="9">
        <v>4</v>
      </c>
      <c r="B7" s="25"/>
      <c r="C7" s="39"/>
      <c r="D7" s="9" t="s">
        <v>262</v>
      </c>
      <c r="E7" s="9" t="s">
        <v>263</v>
      </c>
      <c r="F7" s="26" t="s">
        <v>264</v>
      </c>
      <c r="G7" s="9">
        <v>8</v>
      </c>
      <c r="H7" s="9" t="s">
        <v>246</v>
      </c>
      <c r="I7" s="9">
        <v>120</v>
      </c>
      <c r="J7" s="9">
        <f t="shared" si="0"/>
        <v>96</v>
      </c>
      <c r="K7" s="18">
        <f t="shared" si="1"/>
        <v>768</v>
      </c>
      <c r="L7" s="19" t="s">
        <v>260</v>
      </c>
      <c r="M7" s="18"/>
      <c r="N7" s="18"/>
    </row>
    <row r="8" s="32" customFormat="1" ht="25" customHeight="1" spans="1:14">
      <c r="A8" s="9">
        <v>5</v>
      </c>
      <c r="B8" s="25"/>
      <c r="C8" s="39"/>
      <c r="D8" s="9" t="s">
        <v>265</v>
      </c>
      <c r="E8" s="9" t="s">
        <v>266</v>
      </c>
      <c r="F8" s="9" t="s">
        <v>267</v>
      </c>
      <c r="G8" s="9">
        <v>1764</v>
      </c>
      <c r="H8" s="9" t="s">
        <v>246</v>
      </c>
      <c r="I8" s="9">
        <v>56</v>
      </c>
      <c r="J8" s="9">
        <f t="shared" si="0"/>
        <v>44.8</v>
      </c>
      <c r="K8" s="18">
        <f t="shared" si="1"/>
        <v>79027.2</v>
      </c>
      <c r="L8" s="19" t="s">
        <v>260</v>
      </c>
      <c r="M8" s="18"/>
      <c r="N8" s="18"/>
    </row>
    <row r="9" s="32" customFormat="1" ht="25" customHeight="1" spans="1:14">
      <c r="A9" s="9">
        <v>6</v>
      </c>
      <c r="B9" s="25"/>
      <c r="C9" s="39"/>
      <c r="D9" s="9" t="s">
        <v>268</v>
      </c>
      <c r="E9" s="9" t="s">
        <v>269</v>
      </c>
      <c r="F9" s="9" t="s">
        <v>270</v>
      </c>
      <c r="G9" s="9">
        <v>43</v>
      </c>
      <c r="H9" s="9" t="s">
        <v>40</v>
      </c>
      <c r="I9" s="9">
        <v>500</v>
      </c>
      <c r="J9" s="9">
        <f t="shared" si="0"/>
        <v>400</v>
      </c>
      <c r="K9" s="18">
        <f t="shared" si="1"/>
        <v>17200</v>
      </c>
      <c r="L9" s="19" t="s">
        <v>260</v>
      </c>
      <c r="M9" s="18"/>
      <c r="N9" s="18"/>
    </row>
    <row r="10" s="32" customFormat="1" ht="25" customHeight="1" spans="1:14">
      <c r="A10" s="9">
        <v>7</v>
      </c>
      <c r="B10" s="25"/>
      <c r="C10" s="39"/>
      <c r="D10" s="9" t="s">
        <v>271</v>
      </c>
      <c r="E10" s="9" t="s">
        <v>272</v>
      </c>
      <c r="F10" s="9" t="s">
        <v>273</v>
      </c>
      <c r="G10" s="9">
        <v>879</v>
      </c>
      <c r="H10" s="9" t="s">
        <v>246</v>
      </c>
      <c r="I10" s="9">
        <v>150</v>
      </c>
      <c r="J10" s="9">
        <f t="shared" si="0"/>
        <v>120</v>
      </c>
      <c r="K10" s="18">
        <f t="shared" si="1"/>
        <v>105480</v>
      </c>
      <c r="L10" s="19" t="s">
        <v>260</v>
      </c>
      <c r="M10" s="18"/>
      <c r="N10" s="18"/>
    </row>
    <row r="11" s="32" customFormat="1" ht="25" customHeight="1" spans="1:14">
      <c r="A11" s="9">
        <v>8</v>
      </c>
      <c r="B11" s="28"/>
      <c r="C11" s="39"/>
      <c r="D11" s="9" t="s">
        <v>274</v>
      </c>
      <c r="E11" s="9" t="s">
        <v>263</v>
      </c>
      <c r="F11" s="26" t="s">
        <v>264</v>
      </c>
      <c r="G11" s="9">
        <v>8</v>
      </c>
      <c r="H11" s="9" t="s">
        <v>246</v>
      </c>
      <c r="I11" s="9">
        <v>50</v>
      </c>
      <c r="J11" s="9">
        <f t="shared" si="0"/>
        <v>40</v>
      </c>
      <c r="K11" s="18">
        <f t="shared" si="1"/>
        <v>320</v>
      </c>
      <c r="L11" s="19" t="s">
        <v>260</v>
      </c>
      <c r="M11" s="18"/>
      <c r="N11" s="18"/>
    </row>
    <row r="12" s="32" customFormat="1" ht="25" customHeight="1" spans="1:14">
      <c r="A12" s="9">
        <v>9</v>
      </c>
      <c r="B12" s="29" t="s">
        <v>275</v>
      </c>
      <c r="C12" s="9" t="s">
        <v>276</v>
      </c>
      <c r="D12" s="9" t="s">
        <v>253</v>
      </c>
      <c r="E12" s="9" t="s">
        <v>254</v>
      </c>
      <c r="F12" s="26" t="s">
        <v>255</v>
      </c>
      <c r="G12" s="9">
        <v>2</v>
      </c>
      <c r="H12" s="9" t="s">
        <v>40</v>
      </c>
      <c r="I12" s="9">
        <v>800</v>
      </c>
      <c r="J12" s="9">
        <f t="shared" si="0"/>
        <v>640</v>
      </c>
      <c r="K12" s="18">
        <f t="shared" si="1"/>
        <v>1280</v>
      </c>
      <c r="L12" s="19" t="s">
        <v>256</v>
      </c>
      <c r="M12" s="18"/>
      <c r="N12" s="18"/>
    </row>
    <row r="13" s="32" customFormat="1" ht="25" customHeight="1" spans="1:14">
      <c r="A13" s="9">
        <v>10</v>
      </c>
      <c r="B13" s="25"/>
      <c r="C13" s="9"/>
      <c r="D13" s="9" t="s">
        <v>271</v>
      </c>
      <c r="E13" s="9" t="s">
        <v>277</v>
      </c>
      <c r="F13" s="9" t="s">
        <v>255</v>
      </c>
      <c r="G13" s="9">
        <v>666</v>
      </c>
      <c r="H13" s="9" t="s">
        <v>246</v>
      </c>
      <c r="I13" s="9">
        <v>150</v>
      </c>
      <c r="J13" s="9">
        <f t="shared" si="0"/>
        <v>120</v>
      </c>
      <c r="K13" s="18">
        <f t="shared" si="1"/>
        <v>79920</v>
      </c>
      <c r="L13" s="19" t="s">
        <v>260</v>
      </c>
      <c r="M13" s="18"/>
      <c r="N13" s="18"/>
    </row>
    <row r="14" s="32" customFormat="1" ht="25" customHeight="1" spans="1:14">
      <c r="A14" s="9">
        <v>11</v>
      </c>
      <c r="B14" s="25"/>
      <c r="C14" s="9"/>
      <c r="D14" s="40" t="s">
        <v>278</v>
      </c>
      <c r="E14" s="9" t="s">
        <v>279</v>
      </c>
      <c r="F14" s="40" t="s">
        <v>255</v>
      </c>
      <c r="G14" s="27">
        <v>1314</v>
      </c>
      <c r="H14" s="9" t="s">
        <v>280</v>
      </c>
      <c r="I14" s="9">
        <v>25</v>
      </c>
      <c r="J14" s="9">
        <f t="shared" si="0"/>
        <v>20</v>
      </c>
      <c r="K14" s="18">
        <f t="shared" si="1"/>
        <v>26280</v>
      </c>
      <c r="L14" s="19" t="s">
        <v>281</v>
      </c>
      <c r="M14" s="18"/>
      <c r="N14" s="18"/>
    </row>
    <row r="15" s="32" customFormat="1" ht="25" customHeight="1" spans="1:14">
      <c r="A15" s="9">
        <v>12</v>
      </c>
      <c r="B15" s="25"/>
      <c r="C15" s="9"/>
      <c r="D15" s="9" t="s">
        <v>282</v>
      </c>
      <c r="E15" s="9" t="s">
        <v>283</v>
      </c>
      <c r="F15" s="40" t="s">
        <v>255</v>
      </c>
      <c r="G15" s="9">
        <v>6528</v>
      </c>
      <c r="H15" s="9" t="s">
        <v>280</v>
      </c>
      <c r="I15" s="9">
        <v>15</v>
      </c>
      <c r="J15" s="9">
        <v>5</v>
      </c>
      <c r="K15" s="18">
        <f t="shared" si="1"/>
        <v>32640</v>
      </c>
      <c r="L15" s="19" t="s">
        <v>281</v>
      </c>
      <c r="M15" s="18"/>
      <c r="N15" s="18"/>
    </row>
    <row r="16" s="32" customFormat="1" ht="25" customHeight="1" spans="1:14">
      <c r="A16" s="9">
        <v>13</v>
      </c>
      <c r="B16" s="28"/>
      <c r="C16" s="9"/>
      <c r="D16" s="9" t="s">
        <v>284</v>
      </c>
      <c r="E16" s="9" t="s">
        <v>285</v>
      </c>
      <c r="F16" s="40" t="s">
        <v>255</v>
      </c>
      <c r="G16" s="9">
        <v>1748</v>
      </c>
      <c r="H16" s="9" t="s">
        <v>280</v>
      </c>
      <c r="I16" s="9">
        <v>68</v>
      </c>
      <c r="J16" s="9">
        <v>20</v>
      </c>
      <c r="K16" s="18">
        <f t="shared" si="1"/>
        <v>34960</v>
      </c>
      <c r="L16" s="19" t="s">
        <v>286</v>
      </c>
      <c r="M16" s="18"/>
      <c r="N16" s="18"/>
    </row>
    <row r="17" s="32" customFormat="1" ht="30" customHeight="1" spans="1:14">
      <c r="A17" s="15" t="s">
        <v>200</v>
      </c>
      <c r="B17" s="16"/>
      <c r="C17" s="16"/>
      <c r="D17" s="16"/>
      <c r="E17" s="16"/>
      <c r="F17" s="16"/>
      <c r="G17" s="16"/>
      <c r="H17" s="16"/>
      <c r="I17" s="16"/>
      <c r="J17" s="16"/>
      <c r="K17" s="18">
        <f>SUM(K4:K16)</f>
        <v>434595.2</v>
      </c>
      <c r="L17" s="41" t="s">
        <v>201</v>
      </c>
      <c r="M17" s="42"/>
      <c r="N17" s="18">
        <f>SUM(N4:N16)</f>
        <v>0</v>
      </c>
    </row>
  </sheetData>
  <mergeCells count="18">
    <mergeCell ref="A1:N1"/>
    <mergeCell ref="E2:H2"/>
    <mergeCell ref="A17:J17"/>
    <mergeCell ref="L17:M17"/>
    <mergeCell ref="A2:A3"/>
    <mergeCell ref="B2:B3"/>
    <mergeCell ref="B4:B11"/>
    <mergeCell ref="B12:B16"/>
    <mergeCell ref="C2:C3"/>
    <mergeCell ref="C4:C11"/>
    <mergeCell ref="C12:C16"/>
    <mergeCell ref="D2:D3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view="pageBreakPreview" zoomScaleNormal="100" workbookViewId="0">
      <selection activeCell="B18" sqref="B18:B21"/>
    </sheetView>
  </sheetViews>
  <sheetFormatPr defaultColWidth="8.75" defaultRowHeight="14.25"/>
  <cols>
    <col min="1" max="1" width="4.875" customWidth="1"/>
    <col min="2" max="2" width="8.375" customWidth="1"/>
    <col min="3" max="3" width="13.625" customWidth="1"/>
    <col min="4" max="4" width="24.375" customWidth="1"/>
    <col min="5" max="5" width="25.75" style="3" customWidth="1"/>
    <col min="6" max="6" width="21.75" style="3" customWidth="1"/>
    <col min="7" max="8" width="8" style="3" customWidth="1"/>
    <col min="9" max="9" width="10.625" customWidth="1"/>
    <col min="10" max="10" width="10.625" style="4" customWidth="1"/>
    <col min="11" max="11" width="9.625" style="3" customWidth="1"/>
    <col min="12" max="12" width="25.125" customWidth="1"/>
    <col min="13" max="13" width="9.625" customWidth="1"/>
    <col min="14" max="14" width="12.75" customWidth="1"/>
  </cols>
  <sheetData>
    <row r="1" s="1" customFormat="1" ht="39" customHeight="1" spans="1:14">
      <c r="A1" s="6" t="s">
        <v>287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4" customFormat="1" ht="42.95" customHeight="1" spans="1:14">
      <c r="A2" s="7" t="s">
        <v>2</v>
      </c>
      <c r="B2" s="7" t="s">
        <v>21</v>
      </c>
      <c r="C2" s="7" t="s">
        <v>22</v>
      </c>
      <c r="D2" s="7" t="s">
        <v>23</v>
      </c>
      <c r="E2" s="7" t="s">
        <v>24</v>
      </c>
      <c r="F2" s="7"/>
      <c r="G2" s="7"/>
      <c r="H2" s="7"/>
      <c r="I2" s="17" t="s">
        <v>25</v>
      </c>
      <c r="J2" s="17" t="s">
        <v>26</v>
      </c>
      <c r="K2" s="17" t="s">
        <v>27</v>
      </c>
      <c r="L2" s="7" t="s">
        <v>28</v>
      </c>
      <c r="M2" s="17" t="s">
        <v>29</v>
      </c>
      <c r="N2" s="17" t="s">
        <v>30</v>
      </c>
    </row>
    <row r="3" s="24" customFormat="1" ht="42.95" customHeight="1" spans="1:14">
      <c r="A3" s="7"/>
      <c r="B3" s="7"/>
      <c r="C3" s="7"/>
      <c r="D3" s="7"/>
      <c r="E3" s="7" t="s">
        <v>31</v>
      </c>
      <c r="F3" s="7" t="s">
        <v>32</v>
      </c>
      <c r="G3" s="8" t="s">
        <v>33</v>
      </c>
      <c r="H3" s="8" t="s">
        <v>34</v>
      </c>
      <c r="I3" s="17"/>
      <c r="J3" s="17"/>
      <c r="K3" s="17"/>
      <c r="L3" s="7"/>
      <c r="M3" s="17"/>
      <c r="N3" s="17"/>
    </row>
    <row r="4" ht="72" spans="1:14">
      <c r="A4" s="9">
        <v>1</v>
      </c>
      <c r="B4" s="25" t="s">
        <v>288</v>
      </c>
      <c r="C4" s="9" t="s">
        <v>289</v>
      </c>
      <c r="D4" s="9" t="s">
        <v>290</v>
      </c>
      <c r="E4" s="9" t="s">
        <v>291</v>
      </c>
      <c r="F4" s="26"/>
      <c r="G4" s="9">
        <v>62</v>
      </c>
      <c r="H4" s="9" t="s">
        <v>246</v>
      </c>
      <c r="I4" s="9">
        <v>7808</v>
      </c>
      <c r="J4" s="9">
        <f t="shared" ref="J4:J14" si="0">I4*0.8</f>
        <v>6246.4</v>
      </c>
      <c r="K4" s="18">
        <f>G4*J4</f>
        <v>387276.8</v>
      </c>
      <c r="L4" s="19" t="s">
        <v>292</v>
      </c>
      <c r="M4" s="18"/>
      <c r="N4" s="18"/>
    </row>
    <row r="5" ht="36" spans="1:14">
      <c r="A5" s="9">
        <v>2</v>
      </c>
      <c r="B5" s="25"/>
      <c r="C5" s="9" t="s">
        <v>293</v>
      </c>
      <c r="D5" s="27" t="s">
        <v>294</v>
      </c>
      <c r="E5" s="9" t="s">
        <v>295</v>
      </c>
      <c r="F5" s="26" t="s">
        <v>296</v>
      </c>
      <c r="G5" s="9">
        <v>30</v>
      </c>
      <c r="H5" s="9" t="s">
        <v>280</v>
      </c>
      <c r="I5" s="9">
        <v>280</v>
      </c>
      <c r="J5" s="9">
        <f t="shared" si="0"/>
        <v>224</v>
      </c>
      <c r="K5" s="18">
        <f t="shared" ref="K5:K28" si="1">G5*J5</f>
        <v>6720</v>
      </c>
      <c r="L5" s="19" t="s">
        <v>297</v>
      </c>
      <c r="M5" s="18"/>
      <c r="N5" s="18"/>
    </row>
    <row r="6" ht="48" spans="1:14">
      <c r="A6" s="9">
        <v>3</v>
      </c>
      <c r="B6" s="25"/>
      <c r="C6" s="9"/>
      <c r="D6" s="9" t="s">
        <v>298</v>
      </c>
      <c r="E6" s="9" t="s">
        <v>299</v>
      </c>
      <c r="F6" s="26"/>
      <c r="G6" s="9">
        <v>5</v>
      </c>
      <c r="H6" s="9" t="s">
        <v>246</v>
      </c>
      <c r="I6" s="9">
        <v>7808</v>
      </c>
      <c r="J6" s="9">
        <f t="shared" si="0"/>
        <v>6246.4</v>
      </c>
      <c r="K6" s="18">
        <f t="shared" si="1"/>
        <v>31232</v>
      </c>
      <c r="L6" s="19" t="s">
        <v>292</v>
      </c>
      <c r="M6" s="18"/>
      <c r="N6" s="18"/>
    </row>
    <row r="7" ht="36" spans="1:14">
      <c r="A7" s="9">
        <v>4</v>
      </c>
      <c r="B7" s="25"/>
      <c r="C7" s="9"/>
      <c r="D7" s="9" t="s">
        <v>300</v>
      </c>
      <c r="E7" s="9" t="s">
        <v>301</v>
      </c>
      <c r="F7" s="26"/>
      <c r="G7" s="9">
        <v>5</v>
      </c>
      <c r="H7" s="9" t="s">
        <v>302</v>
      </c>
      <c r="I7" s="9">
        <v>7808</v>
      </c>
      <c r="J7" s="9">
        <f t="shared" si="0"/>
        <v>6246.4</v>
      </c>
      <c r="K7" s="18">
        <f t="shared" si="1"/>
        <v>31232</v>
      </c>
      <c r="L7" s="19" t="s">
        <v>303</v>
      </c>
      <c r="M7" s="18"/>
      <c r="N7" s="18"/>
    </row>
    <row r="8" ht="36" spans="1:14">
      <c r="A8" s="9">
        <v>5</v>
      </c>
      <c r="B8" s="25"/>
      <c r="C8" s="9" t="s">
        <v>304</v>
      </c>
      <c r="D8" s="27" t="s">
        <v>294</v>
      </c>
      <c r="E8" s="9" t="s">
        <v>295</v>
      </c>
      <c r="F8" s="26" t="s">
        <v>305</v>
      </c>
      <c r="G8" s="9">
        <v>30</v>
      </c>
      <c r="H8" s="9" t="s">
        <v>280</v>
      </c>
      <c r="I8" s="9">
        <v>280</v>
      </c>
      <c r="J8" s="9">
        <f t="shared" si="0"/>
        <v>224</v>
      </c>
      <c r="K8" s="18">
        <f t="shared" si="1"/>
        <v>6720</v>
      </c>
      <c r="L8" s="19" t="s">
        <v>297</v>
      </c>
      <c r="M8" s="18"/>
      <c r="N8" s="18"/>
    </row>
    <row r="9" ht="48" spans="1:14">
      <c r="A9" s="9">
        <v>6</v>
      </c>
      <c r="B9" s="25"/>
      <c r="C9" s="9"/>
      <c r="D9" s="9" t="s">
        <v>298</v>
      </c>
      <c r="E9" s="9" t="s">
        <v>299</v>
      </c>
      <c r="F9" s="26"/>
      <c r="G9" s="9">
        <v>5</v>
      </c>
      <c r="H9" s="9" t="s">
        <v>246</v>
      </c>
      <c r="I9" s="9">
        <v>7808</v>
      </c>
      <c r="J9" s="9">
        <f t="shared" si="0"/>
        <v>6246.4</v>
      </c>
      <c r="K9" s="18">
        <f t="shared" si="1"/>
        <v>31232</v>
      </c>
      <c r="L9" s="19" t="s">
        <v>292</v>
      </c>
      <c r="M9" s="18"/>
      <c r="N9" s="18"/>
    </row>
    <row r="10" ht="36" spans="1:14">
      <c r="A10" s="9">
        <v>7</v>
      </c>
      <c r="B10" s="25"/>
      <c r="C10" s="9"/>
      <c r="D10" s="9" t="s">
        <v>300</v>
      </c>
      <c r="E10" s="9" t="s">
        <v>301</v>
      </c>
      <c r="F10" s="26"/>
      <c r="G10" s="9">
        <v>5</v>
      </c>
      <c r="H10" s="9" t="s">
        <v>302</v>
      </c>
      <c r="I10" s="9">
        <v>7808</v>
      </c>
      <c r="J10" s="9">
        <f t="shared" si="0"/>
        <v>6246.4</v>
      </c>
      <c r="K10" s="18">
        <f t="shared" si="1"/>
        <v>31232</v>
      </c>
      <c r="L10" s="19" t="s">
        <v>303</v>
      </c>
      <c r="M10" s="18"/>
      <c r="N10" s="18"/>
    </row>
    <row r="11" ht="36" spans="1:14">
      <c r="A11" s="9">
        <v>8</v>
      </c>
      <c r="B11" s="25"/>
      <c r="C11" s="9" t="s">
        <v>306</v>
      </c>
      <c r="D11" s="27" t="s">
        <v>307</v>
      </c>
      <c r="E11" s="9" t="s">
        <v>308</v>
      </c>
      <c r="F11" s="9" t="s">
        <v>309</v>
      </c>
      <c r="G11" s="27">
        <f>10*0.6</f>
        <v>6</v>
      </c>
      <c r="H11" s="9" t="s">
        <v>280</v>
      </c>
      <c r="I11" s="9">
        <v>200</v>
      </c>
      <c r="J11" s="9">
        <f t="shared" si="0"/>
        <v>160</v>
      </c>
      <c r="K11" s="18">
        <f t="shared" si="1"/>
        <v>960</v>
      </c>
      <c r="L11" s="19" t="s">
        <v>310</v>
      </c>
      <c r="M11" s="18"/>
      <c r="N11" s="18"/>
    </row>
    <row r="12" ht="34" customHeight="1" spans="1:14">
      <c r="A12" s="9">
        <v>9</v>
      </c>
      <c r="B12" s="25"/>
      <c r="C12" s="9" t="s">
        <v>311</v>
      </c>
      <c r="D12" s="27" t="s">
        <v>312</v>
      </c>
      <c r="E12" s="9" t="s">
        <v>313</v>
      </c>
      <c r="F12" s="9" t="s">
        <v>314</v>
      </c>
      <c r="G12" s="27">
        <f>16*1.5</f>
        <v>24</v>
      </c>
      <c r="H12" s="9" t="s">
        <v>280</v>
      </c>
      <c r="I12" s="9">
        <v>350</v>
      </c>
      <c r="J12" s="9">
        <f t="shared" ref="J12:J28" si="2">I12*0.8</f>
        <v>280</v>
      </c>
      <c r="K12" s="18">
        <f t="shared" si="1"/>
        <v>6720</v>
      </c>
      <c r="L12" s="19" t="s">
        <v>310</v>
      </c>
      <c r="M12" s="18"/>
      <c r="N12" s="18"/>
    </row>
    <row r="13" ht="34" customHeight="1" spans="1:14">
      <c r="A13" s="9">
        <v>10</v>
      </c>
      <c r="B13" s="28"/>
      <c r="C13" s="9"/>
      <c r="D13" s="27" t="s">
        <v>290</v>
      </c>
      <c r="E13" s="9" t="s">
        <v>315</v>
      </c>
      <c r="F13" s="9"/>
      <c r="G13" s="27">
        <v>3</v>
      </c>
      <c r="H13" s="9" t="s">
        <v>246</v>
      </c>
      <c r="I13" s="9">
        <v>7808</v>
      </c>
      <c r="J13" s="9">
        <f t="shared" si="2"/>
        <v>6246.4</v>
      </c>
      <c r="K13" s="18">
        <f t="shared" si="1"/>
        <v>18739.2</v>
      </c>
      <c r="L13" s="19" t="s">
        <v>292</v>
      </c>
      <c r="M13" s="18"/>
      <c r="N13" s="18"/>
    </row>
    <row r="14" ht="24" spans="1:14">
      <c r="A14" s="9">
        <v>11</v>
      </c>
      <c r="B14" s="29" t="s">
        <v>316</v>
      </c>
      <c r="C14" s="9" t="s">
        <v>317</v>
      </c>
      <c r="D14" s="9" t="s">
        <v>318</v>
      </c>
      <c r="E14" s="9" t="s">
        <v>319</v>
      </c>
      <c r="F14" s="9" t="s">
        <v>320</v>
      </c>
      <c r="G14" s="9">
        <f>173*0.5*0.6</f>
        <v>51.9</v>
      </c>
      <c r="H14" s="9" t="s">
        <v>280</v>
      </c>
      <c r="I14" s="9">
        <v>200</v>
      </c>
      <c r="J14" s="9">
        <f t="shared" si="2"/>
        <v>160</v>
      </c>
      <c r="K14" s="18">
        <f t="shared" si="1"/>
        <v>8304</v>
      </c>
      <c r="L14" s="19" t="s">
        <v>310</v>
      </c>
      <c r="M14" s="18"/>
      <c r="N14" s="18"/>
    </row>
    <row r="15" ht="24" spans="1:14">
      <c r="A15" s="9">
        <v>12</v>
      </c>
      <c r="B15" s="25"/>
      <c r="C15" s="7"/>
      <c r="D15" s="9" t="s">
        <v>321</v>
      </c>
      <c r="E15" s="9"/>
      <c r="F15" s="9" t="s">
        <v>322</v>
      </c>
      <c r="G15" s="9">
        <f>153*0.6</f>
        <v>91.8</v>
      </c>
      <c r="H15" s="9" t="s">
        <v>280</v>
      </c>
      <c r="I15" s="9">
        <v>200</v>
      </c>
      <c r="J15" s="9">
        <f t="shared" si="2"/>
        <v>160</v>
      </c>
      <c r="K15" s="18">
        <f t="shared" si="1"/>
        <v>14688</v>
      </c>
      <c r="L15" s="19" t="s">
        <v>310</v>
      </c>
      <c r="M15" s="18"/>
      <c r="N15" s="18"/>
    </row>
    <row r="16" ht="24" spans="1:14">
      <c r="A16" s="9">
        <v>13</v>
      </c>
      <c r="B16" s="25"/>
      <c r="C16" s="7"/>
      <c r="D16" s="9" t="s">
        <v>323</v>
      </c>
      <c r="E16" s="9"/>
      <c r="F16" s="9" t="s">
        <v>324</v>
      </c>
      <c r="G16" s="9">
        <f>85*0.6</f>
        <v>51</v>
      </c>
      <c r="H16" s="9" t="s">
        <v>280</v>
      </c>
      <c r="I16" s="9">
        <v>200</v>
      </c>
      <c r="J16" s="9">
        <f t="shared" si="2"/>
        <v>160</v>
      </c>
      <c r="K16" s="18">
        <f t="shared" si="1"/>
        <v>8160</v>
      </c>
      <c r="L16" s="19" t="s">
        <v>310</v>
      </c>
      <c r="M16" s="18"/>
      <c r="N16" s="18"/>
    </row>
    <row r="17" ht="36" spans="1:14">
      <c r="A17" s="9">
        <v>14</v>
      </c>
      <c r="B17" s="28"/>
      <c r="C17" s="7"/>
      <c r="D17" s="9" t="s">
        <v>325</v>
      </c>
      <c r="E17" s="19" t="s">
        <v>326</v>
      </c>
      <c r="F17" s="9" t="s">
        <v>327</v>
      </c>
      <c r="G17" s="9">
        <f>101*0.6</f>
        <v>60.6</v>
      </c>
      <c r="H17" s="9" t="s">
        <v>280</v>
      </c>
      <c r="I17" s="9">
        <v>200</v>
      </c>
      <c r="J17" s="9">
        <f t="shared" si="2"/>
        <v>160</v>
      </c>
      <c r="K17" s="18">
        <f t="shared" si="1"/>
        <v>9696</v>
      </c>
      <c r="L17" s="19" t="s">
        <v>310</v>
      </c>
      <c r="M17" s="18"/>
      <c r="N17" s="18"/>
    </row>
    <row r="18" ht="24" spans="1:14">
      <c r="A18" s="9">
        <v>15</v>
      </c>
      <c r="B18" s="29" t="s">
        <v>328</v>
      </c>
      <c r="C18" s="10" t="s">
        <v>329</v>
      </c>
      <c r="D18" s="27" t="s">
        <v>330</v>
      </c>
      <c r="E18" s="19" t="s">
        <v>331</v>
      </c>
      <c r="F18" s="9" t="s">
        <v>332</v>
      </c>
      <c r="G18" s="9">
        <v>2640</v>
      </c>
      <c r="H18" s="9" t="s">
        <v>333</v>
      </c>
      <c r="I18" s="9">
        <v>30</v>
      </c>
      <c r="J18" s="9">
        <f t="shared" si="2"/>
        <v>24</v>
      </c>
      <c r="K18" s="18">
        <f t="shared" si="1"/>
        <v>63360</v>
      </c>
      <c r="L18" s="19" t="s">
        <v>334</v>
      </c>
      <c r="M18" s="18"/>
      <c r="N18" s="18"/>
    </row>
    <row r="19" ht="24" spans="1:14">
      <c r="A19" s="9">
        <v>16</v>
      </c>
      <c r="B19" s="25"/>
      <c r="C19" s="11"/>
      <c r="D19" s="27" t="s">
        <v>335</v>
      </c>
      <c r="E19" s="19" t="s">
        <v>336</v>
      </c>
      <c r="F19" s="9"/>
      <c r="G19" s="9">
        <v>180</v>
      </c>
      <c r="H19" s="9" t="s">
        <v>280</v>
      </c>
      <c r="I19" s="9">
        <v>400</v>
      </c>
      <c r="J19" s="9">
        <f t="shared" si="2"/>
        <v>320</v>
      </c>
      <c r="K19" s="18">
        <f t="shared" si="1"/>
        <v>57600</v>
      </c>
      <c r="L19" s="19" t="s">
        <v>297</v>
      </c>
      <c r="M19" s="18"/>
      <c r="N19" s="18"/>
    </row>
    <row r="20" ht="24" spans="1:14">
      <c r="A20" s="9">
        <v>17</v>
      </c>
      <c r="B20" s="25"/>
      <c r="C20" s="11"/>
      <c r="D20" s="27" t="s">
        <v>337</v>
      </c>
      <c r="E20" s="9" t="s">
        <v>338</v>
      </c>
      <c r="F20" s="9"/>
      <c r="G20" s="9">
        <v>3</v>
      </c>
      <c r="H20" s="9" t="s">
        <v>302</v>
      </c>
      <c r="I20" s="9">
        <v>20000</v>
      </c>
      <c r="J20" s="9">
        <f t="shared" si="2"/>
        <v>16000</v>
      </c>
      <c r="K20" s="18">
        <f t="shared" si="1"/>
        <v>48000</v>
      </c>
      <c r="L20" s="19" t="s">
        <v>339</v>
      </c>
      <c r="M20" s="18"/>
      <c r="N20" s="18"/>
    </row>
    <row r="21" ht="27" customHeight="1" spans="1:14">
      <c r="A21" s="9">
        <v>18</v>
      </c>
      <c r="B21" s="28"/>
      <c r="C21" s="11"/>
      <c r="D21" s="27"/>
      <c r="E21" s="9"/>
      <c r="F21" s="9"/>
      <c r="G21" s="9">
        <v>2</v>
      </c>
      <c r="H21" s="9" t="s">
        <v>302</v>
      </c>
      <c r="I21" s="9">
        <v>30000</v>
      </c>
      <c r="J21" s="9">
        <f t="shared" si="2"/>
        <v>24000</v>
      </c>
      <c r="K21" s="18">
        <f t="shared" si="1"/>
        <v>48000</v>
      </c>
      <c r="L21" s="19" t="s">
        <v>339</v>
      </c>
      <c r="M21" s="18"/>
      <c r="N21" s="18"/>
    </row>
    <row r="22" ht="36" spans="1:14">
      <c r="A22" s="9">
        <v>19</v>
      </c>
      <c r="B22" s="30" t="s">
        <v>340</v>
      </c>
      <c r="C22" s="9" t="s">
        <v>317</v>
      </c>
      <c r="D22" s="27" t="s">
        <v>341</v>
      </c>
      <c r="E22" s="9" t="s">
        <v>326</v>
      </c>
      <c r="F22" s="9" t="s">
        <v>342</v>
      </c>
      <c r="G22" s="27">
        <f>7*0.6</f>
        <v>4.2</v>
      </c>
      <c r="H22" s="9" t="s">
        <v>280</v>
      </c>
      <c r="I22" s="9">
        <v>200</v>
      </c>
      <c r="J22" s="9">
        <f t="shared" si="2"/>
        <v>160</v>
      </c>
      <c r="K22" s="18">
        <f t="shared" si="1"/>
        <v>672</v>
      </c>
      <c r="L22" s="19" t="s">
        <v>310</v>
      </c>
      <c r="M22" s="18"/>
      <c r="N22" s="18"/>
    </row>
    <row r="23" ht="84" spans="1:14">
      <c r="A23" s="9">
        <v>20</v>
      </c>
      <c r="B23" s="30"/>
      <c r="C23" s="9"/>
      <c r="D23" s="27" t="s">
        <v>343</v>
      </c>
      <c r="E23" s="9" t="s">
        <v>319</v>
      </c>
      <c r="F23" s="9" t="s">
        <v>344</v>
      </c>
      <c r="G23" s="27">
        <f>84*0.6</f>
        <v>50.4</v>
      </c>
      <c r="H23" s="9" t="s">
        <v>280</v>
      </c>
      <c r="I23" s="9">
        <v>200</v>
      </c>
      <c r="J23" s="9">
        <f t="shared" si="2"/>
        <v>160</v>
      </c>
      <c r="K23" s="18">
        <f t="shared" si="1"/>
        <v>8064</v>
      </c>
      <c r="L23" s="19" t="s">
        <v>310</v>
      </c>
      <c r="M23" s="18"/>
      <c r="N23" s="18"/>
    </row>
    <row r="24" ht="36" spans="1:14">
      <c r="A24" s="9">
        <v>21</v>
      </c>
      <c r="B24" s="30"/>
      <c r="C24" s="9"/>
      <c r="D24" s="27" t="s">
        <v>307</v>
      </c>
      <c r="E24" s="9" t="s">
        <v>345</v>
      </c>
      <c r="F24" s="9" t="s">
        <v>346</v>
      </c>
      <c r="G24" s="27">
        <f>10*0.6</f>
        <v>6</v>
      </c>
      <c r="H24" s="9" t="s">
        <v>280</v>
      </c>
      <c r="I24" s="9">
        <v>200</v>
      </c>
      <c r="J24" s="9">
        <f t="shared" si="2"/>
        <v>160</v>
      </c>
      <c r="K24" s="18">
        <f t="shared" si="1"/>
        <v>960</v>
      </c>
      <c r="L24" s="19" t="s">
        <v>310</v>
      </c>
      <c r="M24" s="18"/>
      <c r="N24" s="18"/>
    </row>
    <row r="25" ht="36" spans="1:14">
      <c r="A25" s="9">
        <v>22</v>
      </c>
      <c r="B25" s="30"/>
      <c r="C25" s="9"/>
      <c r="D25" s="9" t="s">
        <v>347</v>
      </c>
      <c r="E25" s="9" t="s">
        <v>348</v>
      </c>
      <c r="F25" s="9" t="s">
        <v>349</v>
      </c>
      <c r="G25" s="9">
        <f>150*0.6</f>
        <v>90</v>
      </c>
      <c r="H25" s="9" t="s">
        <v>280</v>
      </c>
      <c r="I25" s="9">
        <v>200</v>
      </c>
      <c r="J25" s="9">
        <f t="shared" si="2"/>
        <v>160</v>
      </c>
      <c r="K25" s="18">
        <f t="shared" si="1"/>
        <v>14400</v>
      </c>
      <c r="L25" s="19" t="s">
        <v>310</v>
      </c>
      <c r="M25" s="18"/>
      <c r="N25" s="18"/>
    </row>
    <row r="26" ht="36" spans="1:14">
      <c r="A26" s="9">
        <v>23</v>
      </c>
      <c r="B26" s="29" t="s">
        <v>350</v>
      </c>
      <c r="C26" s="9" t="s">
        <v>317</v>
      </c>
      <c r="D26" s="27" t="s">
        <v>351</v>
      </c>
      <c r="E26" s="9" t="s">
        <v>319</v>
      </c>
      <c r="F26" s="9" t="s">
        <v>352</v>
      </c>
      <c r="G26" s="27">
        <f>193*0.6</f>
        <v>115.8</v>
      </c>
      <c r="H26" s="9" t="s">
        <v>280</v>
      </c>
      <c r="I26" s="9">
        <v>200</v>
      </c>
      <c r="J26" s="9">
        <f t="shared" si="2"/>
        <v>160</v>
      </c>
      <c r="K26" s="18">
        <f t="shared" si="1"/>
        <v>18528</v>
      </c>
      <c r="L26" s="19" t="s">
        <v>310</v>
      </c>
      <c r="M26" s="18"/>
      <c r="N26" s="18"/>
    </row>
    <row r="27" ht="36" spans="1:14">
      <c r="A27" s="9">
        <v>24</v>
      </c>
      <c r="B27" s="25"/>
      <c r="C27" s="9"/>
      <c r="D27" s="27" t="s">
        <v>353</v>
      </c>
      <c r="E27" s="9" t="s">
        <v>319</v>
      </c>
      <c r="F27" s="9" t="s">
        <v>354</v>
      </c>
      <c r="G27" s="27">
        <f>73*0.6</f>
        <v>43.8</v>
      </c>
      <c r="H27" s="9" t="s">
        <v>280</v>
      </c>
      <c r="I27" s="9">
        <v>200</v>
      </c>
      <c r="J27" s="9">
        <f t="shared" si="2"/>
        <v>160</v>
      </c>
      <c r="K27" s="18">
        <f t="shared" si="1"/>
        <v>7008</v>
      </c>
      <c r="L27" s="19" t="s">
        <v>310</v>
      </c>
      <c r="M27" s="18"/>
      <c r="N27" s="18"/>
    </row>
    <row r="28" ht="36" spans="1:14">
      <c r="A28" s="9">
        <v>25</v>
      </c>
      <c r="B28" s="28"/>
      <c r="C28" s="9"/>
      <c r="D28" s="27" t="s">
        <v>355</v>
      </c>
      <c r="E28" s="9" t="s">
        <v>319</v>
      </c>
      <c r="F28" s="9" t="s">
        <v>356</v>
      </c>
      <c r="G28" s="27">
        <f>87*0.6</f>
        <v>52.2</v>
      </c>
      <c r="H28" s="9" t="s">
        <v>280</v>
      </c>
      <c r="I28" s="9">
        <v>200</v>
      </c>
      <c r="J28" s="9">
        <f t="shared" si="2"/>
        <v>160</v>
      </c>
      <c r="K28" s="18">
        <f t="shared" si="1"/>
        <v>8352</v>
      </c>
      <c r="L28" s="19" t="s">
        <v>310</v>
      </c>
      <c r="M28" s="18"/>
      <c r="N28" s="18"/>
    </row>
    <row r="29" ht="30" customHeight="1" spans="1:14">
      <c r="A29" s="15" t="s">
        <v>200</v>
      </c>
      <c r="B29" s="16"/>
      <c r="C29" s="16"/>
      <c r="D29" s="16"/>
      <c r="E29" s="16"/>
      <c r="F29" s="16"/>
      <c r="G29" s="16"/>
      <c r="H29" s="16"/>
      <c r="I29" s="16"/>
      <c r="J29" s="16"/>
      <c r="K29" s="18">
        <f>SUM(K4:K28)</f>
        <v>867856</v>
      </c>
      <c r="L29" s="22" t="s">
        <v>201</v>
      </c>
      <c r="M29" s="23"/>
      <c r="N29" s="18">
        <f>SUM(N4:N28)</f>
        <v>0</v>
      </c>
    </row>
  </sheetData>
  <mergeCells count="33">
    <mergeCell ref="A1:N1"/>
    <mergeCell ref="E2:H2"/>
    <mergeCell ref="A29:J29"/>
    <mergeCell ref="L29:M29"/>
    <mergeCell ref="A2:A3"/>
    <mergeCell ref="B2:B3"/>
    <mergeCell ref="B4:B13"/>
    <mergeCell ref="B14:B17"/>
    <mergeCell ref="B18:B21"/>
    <mergeCell ref="B22:B25"/>
    <mergeCell ref="B26:B28"/>
    <mergeCell ref="C2:C3"/>
    <mergeCell ref="C5:C7"/>
    <mergeCell ref="C8:C10"/>
    <mergeCell ref="C12:C13"/>
    <mergeCell ref="C14:C17"/>
    <mergeCell ref="C18:C21"/>
    <mergeCell ref="C22:C25"/>
    <mergeCell ref="C26:C28"/>
    <mergeCell ref="D2:D3"/>
    <mergeCell ref="D20:D21"/>
    <mergeCell ref="E14:E16"/>
    <mergeCell ref="E20:E21"/>
    <mergeCell ref="F5:F7"/>
    <mergeCell ref="F8:F10"/>
    <mergeCell ref="F12:F13"/>
    <mergeCell ref="F18:F21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B19" sqref="B19"/>
    </sheetView>
  </sheetViews>
  <sheetFormatPr defaultColWidth="8.75" defaultRowHeight="14.25" outlineLevelRow="6"/>
  <cols>
    <col min="1" max="1" width="4.875" customWidth="1"/>
    <col min="2" max="2" width="8.375" customWidth="1"/>
    <col min="3" max="3" width="13.625" customWidth="1"/>
    <col min="4" max="4" width="24.375" customWidth="1"/>
    <col min="5" max="5" width="20.25" customWidth="1"/>
    <col min="6" max="6" width="12.25" customWidth="1"/>
    <col min="7" max="8" width="8" style="3" customWidth="1"/>
    <col min="9" max="9" width="10.625" customWidth="1"/>
    <col min="10" max="10" width="10.625" style="4" customWidth="1"/>
    <col min="11" max="11" width="9.625" style="5" customWidth="1"/>
    <col min="12" max="12" width="25.125" style="5" customWidth="1"/>
    <col min="13" max="13" width="9.625" customWidth="1"/>
    <col min="14" max="14" width="12.75" customWidth="1"/>
  </cols>
  <sheetData>
    <row r="1" s="1" customFormat="1" ht="39" customHeight="1" spans="1:14">
      <c r="A1" s="6" t="s">
        <v>357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42.95" customHeight="1" spans="1:14">
      <c r="A2" s="7" t="s">
        <v>2</v>
      </c>
      <c r="B2" s="7" t="s">
        <v>21</v>
      </c>
      <c r="C2" s="7" t="s">
        <v>22</v>
      </c>
      <c r="D2" s="7" t="s">
        <v>23</v>
      </c>
      <c r="E2" s="7" t="s">
        <v>24</v>
      </c>
      <c r="F2" s="7"/>
      <c r="G2" s="7"/>
      <c r="H2" s="7"/>
      <c r="I2" s="17" t="s">
        <v>25</v>
      </c>
      <c r="J2" s="17" t="s">
        <v>26</v>
      </c>
      <c r="K2" s="17" t="s">
        <v>27</v>
      </c>
      <c r="L2" s="7" t="s">
        <v>28</v>
      </c>
      <c r="M2" s="17" t="s">
        <v>29</v>
      </c>
      <c r="N2" s="17" t="s">
        <v>30</v>
      </c>
    </row>
    <row r="3" s="2" customFormat="1" ht="42.95" customHeight="1" spans="1:14">
      <c r="A3" s="7"/>
      <c r="B3" s="7"/>
      <c r="C3" s="7"/>
      <c r="D3" s="7"/>
      <c r="E3" s="7" t="s">
        <v>31</v>
      </c>
      <c r="F3" s="7" t="s">
        <v>32</v>
      </c>
      <c r="G3" s="8" t="s">
        <v>33</v>
      </c>
      <c r="H3" s="8" t="s">
        <v>34</v>
      </c>
      <c r="I3" s="17"/>
      <c r="J3" s="17"/>
      <c r="K3" s="17"/>
      <c r="L3" s="7"/>
      <c r="M3" s="17"/>
      <c r="N3" s="17"/>
    </row>
    <row r="4" ht="36" spans="1:14">
      <c r="A4" s="9">
        <v>1</v>
      </c>
      <c r="B4" s="7" t="s">
        <v>358</v>
      </c>
      <c r="C4" s="10" t="s">
        <v>359</v>
      </c>
      <c r="D4" s="9" t="s">
        <v>360</v>
      </c>
      <c r="E4" s="9" t="s">
        <v>361</v>
      </c>
      <c r="F4" s="9" t="s">
        <v>362</v>
      </c>
      <c r="G4" s="9">
        <v>2</v>
      </c>
      <c r="H4" s="9" t="s">
        <v>363</v>
      </c>
      <c r="I4" s="9">
        <f>30000+(30-25)*700+5000+2310</f>
        <v>40810</v>
      </c>
      <c r="J4" s="9">
        <f t="shared" ref="J4:J6" si="0">I4*0.8</f>
        <v>32648</v>
      </c>
      <c r="K4" s="18">
        <f>G4*J4</f>
        <v>65296</v>
      </c>
      <c r="L4" s="19" t="s">
        <v>364</v>
      </c>
      <c r="M4" s="18"/>
      <c r="N4" s="18"/>
    </row>
    <row r="5" ht="45" customHeight="1" spans="1:14">
      <c r="A5" s="9">
        <v>2</v>
      </c>
      <c r="B5" s="7"/>
      <c r="C5" s="11"/>
      <c r="D5" s="10" t="s">
        <v>365</v>
      </c>
      <c r="E5" s="10" t="s">
        <v>366</v>
      </c>
      <c r="F5" s="12" t="s">
        <v>367</v>
      </c>
      <c r="G5" s="9">
        <v>1</v>
      </c>
      <c r="H5" s="9" t="s">
        <v>368</v>
      </c>
      <c r="I5" s="9">
        <f>51000+(30-25)*800+20000+4500</f>
        <v>79500</v>
      </c>
      <c r="J5" s="9">
        <f t="shared" si="0"/>
        <v>63600</v>
      </c>
      <c r="K5" s="18">
        <f>G5*J5</f>
        <v>63600</v>
      </c>
      <c r="L5" s="19" t="s">
        <v>364</v>
      </c>
      <c r="M5" s="18"/>
      <c r="N5" s="18"/>
    </row>
    <row r="6" ht="42" customHeight="1" spans="1:14">
      <c r="A6" s="9">
        <v>3</v>
      </c>
      <c r="B6" s="7"/>
      <c r="C6" s="13"/>
      <c r="D6" s="13"/>
      <c r="E6" s="13"/>
      <c r="F6" s="14"/>
      <c r="G6" s="9">
        <v>1</v>
      </c>
      <c r="H6" s="9" t="s">
        <v>368</v>
      </c>
      <c r="I6" s="9">
        <f>25000+(30-25)*250+2000+1695</f>
        <v>29945</v>
      </c>
      <c r="J6" s="9">
        <f t="shared" si="0"/>
        <v>23956</v>
      </c>
      <c r="K6" s="18">
        <f>G6*J6</f>
        <v>23956</v>
      </c>
      <c r="L6" s="20"/>
      <c r="M6" s="21"/>
      <c r="N6" s="18"/>
    </row>
    <row r="7" ht="30" customHeight="1" spans="1:14">
      <c r="A7" s="15" t="s">
        <v>200</v>
      </c>
      <c r="B7" s="16"/>
      <c r="C7" s="16"/>
      <c r="D7" s="16"/>
      <c r="E7" s="16"/>
      <c r="F7" s="16"/>
      <c r="G7" s="16"/>
      <c r="H7" s="16"/>
      <c r="I7" s="16"/>
      <c r="J7" s="16"/>
      <c r="K7" s="18">
        <f>SUM(K4:K6)</f>
        <v>152852</v>
      </c>
      <c r="L7" s="22" t="s">
        <v>201</v>
      </c>
      <c r="M7" s="23"/>
      <c r="N7" s="18">
        <f>SUM(N4:N5)</f>
        <v>0</v>
      </c>
    </row>
  </sheetData>
  <mergeCells count="19">
    <mergeCell ref="A1:N1"/>
    <mergeCell ref="E2:H2"/>
    <mergeCell ref="A7:J7"/>
    <mergeCell ref="L7:M7"/>
    <mergeCell ref="A2:A3"/>
    <mergeCell ref="B2:B3"/>
    <mergeCell ref="B4:B6"/>
    <mergeCell ref="C2:C3"/>
    <mergeCell ref="C4:C6"/>
    <mergeCell ref="D2:D3"/>
    <mergeCell ref="D5:D6"/>
    <mergeCell ref="E5:E6"/>
    <mergeCell ref="F5:F6"/>
    <mergeCell ref="I2:I3"/>
    <mergeCell ref="J2:J3"/>
    <mergeCell ref="K2:K3"/>
    <mergeCell ref="L2:L3"/>
    <mergeCell ref="M2:M3"/>
    <mergeCell ref="N2:N3"/>
  </mergeCells>
  <printOptions horizontalCentered="1"/>
  <pageMargins left="0.700694444444445" right="0.700694444444445" top="0.751388888888889" bottom="0.751388888888889" header="0.298611111111111" footer="0.298611111111111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材料</vt:lpstr>
      <vt:lpstr>电气</vt:lpstr>
      <vt:lpstr>土工</vt:lpstr>
      <vt:lpstr>地基</vt:lpstr>
      <vt:lpstr>桥梁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2013-08-19T13:23:00Z</dcterms:created>
  <cp:lastPrinted>2019-01-09T12:02:00Z</cp:lastPrinted>
  <dcterms:modified xsi:type="dcterms:W3CDTF">2023-03-10T02:04:40Z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EACB4356033144C99675A1041B019B74</vt:lpwstr>
  </property>
</Properties>
</file>