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firstSheet="3" activeTab="3"/>
  </bookViews>
  <sheets>
    <sheet name="总体收费标准" sheetId="2" state="hidden" r:id="rId1"/>
    <sheet name="施工配合费" sheetId="4" state="hidden" r:id="rId2"/>
    <sheet name="安全监控" sheetId="5" state="hidden" r:id="rId3"/>
    <sheet name="投标汇总表" sheetId="10" r:id="rId4"/>
    <sheet name="清单" sheetId="11" r:id="rId5"/>
  </sheets>
  <definedNames>
    <definedName name="HTML_CodePage" hidden="1">936</definedName>
    <definedName name="HTML_Control" hidden="1">{"'现金流量表（全部投资）'!$B$4:$P$23"}</definedName>
    <definedName name="_xlnm.Print_Area" localSheetId="4">清单!$A$1:$H$17</definedName>
    <definedName name="_xlnm.Print_Titles" localSheetId="4">清单!$1:$2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<sst xmlns="http://schemas.openxmlformats.org/spreadsheetml/2006/main" count="148" uniqueCount="137">
  <si>
    <t>广州市黄埔区庙头三期项目费用统计</t>
  </si>
  <si>
    <t>安全监控</t>
  </si>
  <si>
    <t>结构监测</t>
  </si>
  <si>
    <t>总计</t>
  </si>
  <si>
    <t>本表仅做费用测算使用，不得外传！！！！</t>
  </si>
  <si>
    <t>计算输入：庙头三期复建房项目。工期17个月，影响范围上下行各310米，预计监测断面上下行共64个。</t>
  </si>
  <si>
    <t>广州市城市轨道交通保护区建设工程有偿服务标准</t>
  </si>
  <si>
    <t>服务项目</t>
  </si>
  <si>
    <t>工作内容</t>
  </si>
  <si>
    <t>人工投入标准（人次·工日）</t>
  </si>
  <si>
    <t>标准说明</t>
  </si>
  <si>
    <t>标准来源</t>
  </si>
  <si>
    <t>计价依据</t>
  </si>
  <si>
    <t>支持文件</t>
  </si>
  <si>
    <t>预估工程量</t>
  </si>
  <si>
    <t>预估金额（元）</t>
  </si>
  <si>
    <t>计算过程</t>
  </si>
  <si>
    <t>特级</t>
  </si>
  <si>
    <t>一级</t>
  </si>
  <si>
    <t>二级</t>
  </si>
  <si>
    <t>施工配合</t>
  </si>
  <si>
    <t>1、施工许可办理</t>
  </si>
  <si>
    <t>3人次×工日（工日按预计发生计量）</t>
  </si>
  <si>
    <t>施工许可办理含方案接受、系统审批、施工许可证发放等环节，1名管理人员，对施工、监测单位提交的施工方案进行审查、提供咨询意见等工作，涉及中心、部门层级各1名管理人员，共计3名管理人员，需约5-10工日</t>
  </si>
  <si>
    <t>结合运营总部实际运作模式</t>
  </si>
  <si>
    <r>
      <rPr>
        <sz val="9"/>
        <rFont val="仿宋_GB2312"/>
        <charset val="134"/>
      </rPr>
      <t xml:space="preserve">广州市人社局发布的《广州市2022年人力资源市场工资价位及2021年企业人工成本信息》
</t>
    </r>
    <r>
      <rPr>
        <b/>
        <sz val="9"/>
        <rFont val="仿宋_GB2312"/>
        <charset val="134"/>
      </rPr>
      <t xml:space="preserve">人工成本为1267元/工日 </t>
    </r>
    <r>
      <rPr>
        <sz val="9"/>
        <rFont val="仿宋_GB2312"/>
        <charset val="134"/>
      </rPr>
      <t xml:space="preserve">
</t>
    </r>
  </si>
  <si>
    <t xml:space="preserve">《广东省铁路安全管理条件》第十九条、第二十二条；《铁路营业线施工安全管理办法》国铁运输监〔2021〕31号第二十四条
</t>
  </si>
  <si>
    <t>窗口受案——中心生产管理——安技部——部门——分部，合计10工日</t>
  </si>
  <si>
    <t>2、作业点办理</t>
  </si>
  <si>
    <t>作业点审批包含月度计划申报、审查、审批环节（各环节1名管理人员），需约10-15工日</t>
  </si>
  <si>
    <t>作业点办理预计需要15工日。</t>
  </si>
  <si>
    <t>3、接挂地线配合</t>
  </si>
  <si>
    <t>2人次×工日（工日按预计发生计量）</t>
  </si>
  <si>
    <t>接挂地线每次2人，按照一个项目12个作业点考虑，需约12工日。</t>
  </si>
  <si>
    <t>顶部点安拆各4个作业点，共8个作业点，每次2人配合</t>
  </si>
  <si>
    <t>4、结构设施状态调查</t>
  </si>
  <si>
    <t>分为工前普查、施工中普查、工后普查三个阶段，三个阶段每次2个工日（含三维激光扫描配合），运营总部每次安排2人次配合，需约4-6工日。</t>
  </si>
  <si>
    <t>《城市轨道交通既有结构保护监测技术标准》
5.1.2 城市轨道交通既有结构调查包括工前调查、过程调查及工后确认。外部作业在开工前应对城市轨道交通既有结构进行工前调查，在施工过程中对出现的问题进行过程调查，完工后进行工后确认。既有结构调查应清晰、准确，宜采用技术先进、信息全面的检测手段，并充分结合影像数据对病害发生部位及当前状态进行详细描述。</t>
  </si>
  <si>
    <t>工前、工中、工后普查，共计3次普查，每次一个技术人员+一名工班配合人员，每次2人。3*2=6工日</t>
  </si>
  <si>
    <t>5、地保监测点安拆配合</t>
  </si>
  <si>
    <t>安装：2人次×工日（工日按预计发生计量）
拆除：2人次×工日（工日按预计发生计量）</t>
  </si>
  <si>
    <t>1.监测设备安装配合每个作业点2人次，按照1个月内安装完成，每月15个作业点，需约30工日；
2.监测设备安装配合每个作业点2人次，按照5个作业点拆除完毕，需约10工日。</t>
  </si>
  <si>
    <t>《GL-JS-13-2021-M1运营事业总部地保变形监测管理办法（1.1）》
6.1.4  各项作业手续办理完成后，运营中心配合地保监测单位开展监测设备现场安装工作，监督地保监测单位按已通过审批的监测方案安装。自监测单位完成施工审批手续及作业准备后提出作业申请之日起，原则上30日内完成监测设备现场安装工作。
6.3.4  停止监测后，地保监测单位按照监测方案对监测设备等进行拆除，拆除完成后，由地保监测单位填写形成《监测设备拆除报备单》（见附录E），交各运营中心备案。</t>
  </si>
  <si>
    <t>安装15个作业点，拆除10个作业点，每次2人配合，共50人次</t>
  </si>
  <si>
    <t>6、监测设备布设附着修复</t>
  </si>
  <si>
    <t>100元/附着点</t>
  </si>
  <si>
    <r>
      <rPr>
        <sz val="10"/>
        <rFont val="宋体"/>
        <charset val="134"/>
      </rPr>
      <t>预估上下行共</t>
    </r>
    <r>
      <rPr>
        <sz val="10"/>
        <color rgb="FF000000"/>
        <rFont val="宋体"/>
        <charset val="134"/>
      </rPr>
      <t>64个监测断面，每个断面5个棱镜；附着点数：64*5=320个</t>
    </r>
  </si>
  <si>
    <t>每个点修复费用100元。</t>
  </si>
  <si>
    <t>7、监测设备定期检查配合</t>
  </si>
  <si>
    <t>2人次/月×1工日×N月份数</t>
  </si>
  <si>
    <t>每月至少开展一次监测设备检查，每次配合需2人次，N为监测周期。</t>
  </si>
  <si>
    <t>《GL-JS-13-2021-M1运营事业总部地保变形监测管理办法（1.1）》
6.2.2  原则上地保监测单位每月对监测基准点进行复核，最长不得超过45日，验证基准点的稳定性、可靠性，形成基准点复核报告。</t>
  </si>
  <si>
    <t>工期17个月，计划每月一次，每次2人配合，2人次*17=34工日。</t>
  </si>
  <si>
    <t>8、轨道交通设备设施安全检查</t>
  </si>
  <si>
    <t>4人次×（N月份数×30天/7天）</t>
  </si>
  <si>
    <t xml:space="preserve">每七天至少开展一次轨道交通设备设施状态检查，每次4人次，N为项目周期。
</t>
  </si>
  <si>
    <t>《运营事业总部线路专业设备检修技术通则》
4.2.5线路巡道作为安全行车的保障，是优先级别最高的施工作业。正线包含关键道岔的线路原则上每日巡检，如通特殊情况（工程车占用等），不得出现连续两日不巡道。正线其余线路按I档线路四日一巡，Ⅱ、Ⅲ档线路七日一巡，试车线每周一巡执行，车辆段其余线路结合定期检修工作开辰，各中心应充分利用既有巡检设备辅助开展巡检工作。</t>
  </si>
  <si>
    <t>每七天至少开展一次轨道交通设备设施状态检查，每次4人次，17*30/7*4=291工日。</t>
  </si>
  <si>
    <t>9、预防性措施施工配合</t>
  </si>
  <si>
    <t>按预计发生收取</t>
  </si>
  <si>
    <t>最终结算时如有发生对应项工程量，根据实际发生工程量收取该项费用。</t>
  </si>
  <si>
    <t>10、运营保障值班</t>
  </si>
  <si>
    <t>3人次×工日（工日按穿越工期计量）</t>
  </si>
  <si>
    <t>需运营保障值班的重大影响项目按照每天24小时值守，每天三班，每班1人次。</t>
  </si>
  <si>
    <t xml:space="preserve"> 根据《运营事业总部地铁设施保护管理办法》，为保障在建盾构隧道上跨下穿既有线施工，目前各运营中心在"盾构机刀盘进入运营隧道结构投影面至盾尾脱出结构投影面"阶段进行24小时值守。 为进一步强化盾构上跨下穿既有线地保风险防控，自2023年9月1日起，24小时值守阶段调整为“刀盘进入运营隧道结构投影面前一倍洞径至盾尾脱出结构投影面后一倍洞径“（洞径取拟建隧道、既有隧道洞径较大者）。</t>
  </si>
  <si>
    <t>11、运营应急管理</t>
  </si>
  <si>
    <t>5人次×工日（工日按预计发生计量）</t>
  </si>
  <si>
    <t>含应急预案编制、应急准备、应急演练工作，需约5-10工日。</t>
  </si>
  <si>
    <t xml:space="preserve"> 《运营事业总部地铁设施保护管理办法》
8.2.1.5 影响等级为二级及以上的地保项目，运营中心应制定运营专项应急预案，预案需涵盖该项目可能引起主要风险及处置措施，组织配备应急队伍和物资，并在施工前组织参建单位开展一次应急演练，对于内部项目应急演练由建设单位组织，运营中心参加。</t>
  </si>
  <si>
    <t>含应急预案编制、应急准备、应急演练工作需10工日。</t>
  </si>
  <si>
    <t>12、项目风险管理</t>
  </si>
  <si>
    <t>人次/月×1工日×N月份数</t>
  </si>
  <si>
    <t>含开工前地保风险交底，地保警示标识设置复核等工作；重大节假日及特殊防护期对项目开展检查、再交底等运营风险管控工作；项目实施阶段运营结构日常监测数据复核，数据分析工作；暴雨台风前与运营接口防风防汛检查；上跨下穿期间检查等工作。每月2-3次，每次0.5工日。</t>
  </si>
  <si>
    <t>17个月，每月检查3次，每次0.5人次，17*3*0.5=25.5，计25工日</t>
  </si>
  <si>
    <t>广州市黄埔区庙头三期项目地铁保护监控服务费用报价</t>
  </si>
  <si>
    <t>编制单位：广州地铁工程咨询有限公司</t>
  </si>
  <si>
    <t>序号</t>
  </si>
  <si>
    <r>
      <rPr>
        <sz val="10.5"/>
        <rFont val="宋体"/>
        <charset val="134"/>
      </rPr>
      <t>费</t>
    </r>
    <r>
      <rPr>
        <sz val="10.5"/>
        <rFont val="Times New Roman"/>
        <charset val="0"/>
      </rPr>
      <t xml:space="preserve">  </t>
    </r>
    <r>
      <rPr>
        <sz val="10.5"/>
        <rFont val="宋体"/>
        <charset val="134"/>
      </rPr>
      <t>用</t>
    </r>
    <r>
      <rPr>
        <sz val="10.5"/>
        <rFont val="Times New Roman"/>
        <charset val="0"/>
      </rPr>
      <t xml:space="preserve">  </t>
    </r>
    <r>
      <rPr>
        <sz val="10.5"/>
        <rFont val="宋体"/>
        <charset val="134"/>
      </rPr>
      <t>名</t>
    </r>
    <r>
      <rPr>
        <sz val="10.5"/>
        <rFont val="Times New Roman"/>
        <charset val="0"/>
      </rPr>
      <t xml:space="preserve">  </t>
    </r>
    <r>
      <rPr>
        <sz val="10.5"/>
        <rFont val="宋体"/>
        <charset val="134"/>
      </rPr>
      <t>称</t>
    </r>
  </si>
  <si>
    <t>服务期限（月）</t>
  </si>
  <si>
    <r>
      <rPr>
        <sz val="10.5"/>
        <rFont val="宋体"/>
        <charset val="134"/>
      </rPr>
      <t>费</t>
    </r>
    <r>
      <rPr>
        <sz val="10.5"/>
        <rFont val="Times New Roman"/>
        <charset val="0"/>
      </rPr>
      <t xml:space="preserve">  </t>
    </r>
    <r>
      <rPr>
        <sz val="10.5"/>
        <rFont val="宋体"/>
        <charset val="134"/>
      </rPr>
      <t>率</t>
    </r>
  </si>
  <si>
    <t>金额</t>
  </si>
  <si>
    <t>备注</t>
  </si>
  <si>
    <t>（元／月）</t>
  </si>
  <si>
    <t>（元）</t>
  </si>
  <si>
    <t>专业工程师（3人）</t>
  </si>
  <si>
    <t>专业工程师按《广州市人社局发布的《广州市2022年人力资源市场工资价位及2021年企业人工成本信息》P57，科学研究和技术服务业，建筑工程技术人员。 专业技术人员工资，工日费用标准每工日取费1267元。每月按30个工日计算。</t>
  </si>
  <si>
    <t>合计</t>
  </si>
  <si>
    <t>备注：
1.工作内容:本工程的围护结构、桩基础、土方开挖、主体结构、土方回填、堆载等地铁保护区域范围内涉及到地铁保护方面的工程施工过程监控。
2.服务期限:暂定17个月【从施工单位进场或监测单位进入地铁布置监测点或实际工作开始时（三者在前的时间）时开始至完成±0.00以下结构的全过程施工时间，具体进场时间以进场确认单为准，服务结束时间以广州地铁集团有限公司（以下简称“地铁集团公司”）地保办确定的日期为准。
3、本次报价按工期17个月，如项目实际工期超过本合同工期，则服务费相应增加，增加的服务费按以下方式计算：增加的服务时间×（合同总价÷合同工期）。</t>
  </si>
  <si>
    <t>广州市黄埔区庙头旧改项目-复建三期AP0905003地块地铁保护监测服务投标报价汇总表</t>
  </si>
  <si>
    <t>项目名称</t>
  </si>
  <si>
    <t>含税最高投标限价（元）</t>
  </si>
  <si>
    <t>含税投标报价总价（元）</t>
  </si>
  <si>
    <t>不含税投标报价总价（元）</t>
  </si>
  <si>
    <t>税率</t>
  </si>
  <si>
    <t>税金（元）</t>
  </si>
  <si>
    <t>监测费</t>
  </si>
  <si>
    <r>
      <rPr>
        <u/>
        <sz val="12"/>
        <color theme="1"/>
        <rFont val="宋体"/>
        <charset val="134"/>
        <scheme val="minor"/>
      </rPr>
      <t xml:space="preserve">  </t>
    </r>
    <r>
      <rPr>
        <sz val="12"/>
        <color theme="1"/>
        <rFont val="宋体"/>
        <charset val="134"/>
        <scheme val="minor"/>
      </rPr>
      <t xml:space="preserve">%  </t>
    </r>
  </si>
  <si>
    <t>施工配合费</t>
  </si>
  <si>
    <t>广州市黄埔区庙头旧改项目-复建三期AP0905003地块地铁保护监测服务投标报价
工程量清单</t>
  </si>
  <si>
    <t>项   目</t>
  </si>
  <si>
    <t>预计工作量</t>
  </si>
  <si>
    <t>计费单位</t>
  </si>
  <si>
    <t xml:space="preserve">含税全费用综合单价限价
(元)  </t>
  </si>
  <si>
    <t xml:space="preserve">含税全费用投标
综合单价
(元)  </t>
  </si>
  <si>
    <t xml:space="preserve">投标全费用
综合合价
(元)  </t>
  </si>
  <si>
    <t>一</t>
  </si>
  <si>
    <t>材料及安装费</t>
  </si>
  <si>
    <t>材料及安装费
（全站仪自动化监测）</t>
  </si>
  <si>
    <t>断面</t>
  </si>
  <si>
    <t>监测范围左右线各262米，每10米布设一个断面，两侧各延伸2个监测断面，左右线各布设31个断面，共计62个断面</t>
  </si>
  <si>
    <t>材料及安装费小计</t>
  </si>
  <si>
    <t>二</t>
  </si>
  <si>
    <t>全站仪自动化监测费</t>
  </si>
  <si>
    <t>全站仪自动化监测</t>
  </si>
  <si>
    <t>62*18</t>
  </si>
  <si>
    <t>断面·月</t>
  </si>
  <si>
    <t>监测工期18个月（含1个月工后观察期）</t>
  </si>
  <si>
    <t>全站仪自动化监测费小计</t>
  </si>
  <si>
    <t>三</t>
  </si>
  <si>
    <t xml:space="preserve"> 现状调查费</t>
  </si>
  <si>
    <t>三维激光扫描</t>
  </si>
  <si>
    <t>km</t>
  </si>
  <si>
    <t>不足1km按1km计算，工期工后各一次</t>
  </si>
  <si>
    <t>人工现状调查</t>
  </si>
  <si>
    <t>次</t>
  </si>
  <si>
    <t>工前、工后各普查一次，共2次。</t>
  </si>
  <si>
    <t xml:space="preserve"> 现状调查费小计</t>
  </si>
  <si>
    <t>四</t>
  </si>
  <si>
    <t>监测费合计(元)</t>
  </si>
  <si>
    <t>（一+二+三）</t>
  </si>
  <si>
    <t>五</t>
  </si>
  <si>
    <t>施工动态配合费</t>
  </si>
  <si>
    <t>项</t>
  </si>
  <si>
    <t>施工配合费小计</t>
  </si>
  <si>
    <t>六</t>
  </si>
  <si>
    <t>总计(元)</t>
  </si>
  <si>
    <t>（四+五）</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</si>
</sst>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00_);[Red]\(0.00\)"/>
    <numFmt numFmtId="179" formatCode="0_ "/>
  </numFmts>
  <fonts count="52">
    <font>
      <sz val="11"/>
      <color theme="1"/>
      <name val="宋体"/>
      <charset val="134"/>
      <scheme val="minor"/>
    </font>
    <font>
      <b/>
      <sz val="11"/>
      <color theme="1"/>
      <name val="宋体"/>
      <charset val="134"/>
      <scheme val="minor"/>
    </font>
    <font>
      <sz val="10"/>
      <name val="宋体"/>
      <charset val="134"/>
    </font>
    <font>
      <b/>
      <sz val="14"/>
      <name val="仿宋_GB2312"/>
      <charset val="134"/>
    </font>
    <font>
      <b/>
      <sz val="12"/>
      <name val="仿宋_GB2312"/>
      <charset val="134"/>
    </font>
    <font>
      <b/>
      <sz val="10"/>
      <name val="宋体"/>
      <charset val="134"/>
    </font>
    <font>
      <sz val="10"/>
      <color theme="1"/>
      <name val="宋体"/>
      <charset val="134"/>
      <scheme val="minor"/>
    </font>
    <font>
      <sz val="12"/>
      <name val="宋体"/>
      <charset val="134"/>
    </font>
    <font>
      <b/>
      <sz val="14"/>
      <color theme="1"/>
      <name val="宋体"/>
      <charset val="134"/>
      <scheme val="minor"/>
    </font>
    <font>
      <b/>
      <sz val="12"/>
      <color theme="1"/>
      <name val="宋体"/>
      <charset val="134"/>
      <scheme val="minor"/>
    </font>
    <font>
      <b/>
      <sz val="12"/>
      <name val="宋体"/>
      <charset val="134"/>
      <scheme val="minor"/>
    </font>
    <font>
      <sz val="12"/>
      <color theme="1"/>
      <name val="宋体"/>
      <charset val="134"/>
      <scheme val="minor"/>
    </font>
    <font>
      <u/>
      <sz val="12"/>
      <color theme="1"/>
      <name val="宋体"/>
      <charset val="134"/>
      <scheme val="minor"/>
    </font>
    <font>
      <b/>
      <sz val="12"/>
      <name val="宋体"/>
      <charset val="134"/>
    </font>
    <font>
      <b/>
      <sz val="16"/>
      <name val="宋体"/>
      <charset val="134"/>
    </font>
    <font>
      <sz val="11"/>
      <name val="宋体"/>
      <charset val="134"/>
    </font>
    <font>
      <sz val="10.5"/>
      <name val="宋体"/>
      <charset val="134"/>
    </font>
    <font>
      <sz val="10.5"/>
      <name val="Times New Roman"/>
      <charset val="0"/>
    </font>
    <font>
      <sz val="11"/>
      <color rgb="FF000000"/>
      <name val="Times New Roman"/>
      <charset val="0"/>
    </font>
    <font>
      <sz val="11"/>
      <color indexed="8"/>
      <name val="宋体"/>
      <charset val="134"/>
    </font>
    <font>
      <b/>
      <sz val="10.5"/>
      <name val="宋体"/>
      <charset val="134"/>
    </font>
    <font>
      <sz val="11"/>
      <name val="仿宋_GB2312"/>
      <charset val="134"/>
    </font>
    <font>
      <sz val="11"/>
      <color rgb="FF000000"/>
      <name val="仿宋_GB2312"/>
      <charset val="134"/>
    </font>
    <font>
      <b/>
      <sz val="11"/>
      <color rgb="FFFF0000"/>
      <name val="仿宋_GB2312"/>
      <charset val="134"/>
    </font>
    <font>
      <b/>
      <sz val="11"/>
      <name val="仿宋_GB2312"/>
      <charset val="134"/>
    </font>
    <font>
      <b/>
      <sz val="9"/>
      <name val="仿宋_GB2312"/>
      <charset val="134"/>
    </font>
    <font>
      <b/>
      <sz val="9"/>
      <color rgb="FF000000"/>
      <name val="仿宋_GB2312"/>
      <charset val="134"/>
    </font>
    <font>
      <b/>
      <sz val="11"/>
      <color rgb="FF000000"/>
      <name val="仿宋_GB2312"/>
      <charset val="134"/>
    </font>
    <font>
      <sz val="10"/>
      <name val="仿宋_GB2312"/>
      <charset val="134"/>
    </font>
    <font>
      <sz val="9"/>
      <name val="仿宋_GB2312"/>
      <charset val="134"/>
    </font>
    <font>
      <sz val="10"/>
      <color rgb="FF000000"/>
      <name val="宋体"/>
      <charset val="134"/>
    </font>
    <font>
      <sz val="12"/>
      <color rgb="FF000000"/>
      <name val="宋体"/>
      <charset val="134"/>
      <scheme val="minor"/>
    </font>
    <font>
      <b/>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6" borderId="13"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4" applyNumberFormat="0" applyFill="0" applyAlignment="0" applyProtection="0">
      <alignment vertical="center"/>
    </xf>
    <xf numFmtId="0" fontId="39" fillId="0" borderId="14" applyNumberFormat="0" applyFill="0" applyAlignment="0" applyProtection="0">
      <alignment vertical="center"/>
    </xf>
    <xf numFmtId="0" fontId="40" fillId="0" borderId="15" applyNumberFormat="0" applyFill="0" applyAlignment="0" applyProtection="0">
      <alignment vertical="center"/>
    </xf>
    <xf numFmtId="0" fontId="40" fillId="0" borderId="0" applyNumberFormat="0" applyFill="0" applyBorder="0" applyAlignment="0" applyProtection="0">
      <alignment vertical="center"/>
    </xf>
    <xf numFmtId="0" fontId="41" fillId="7" borderId="16" applyNumberFormat="0" applyAlignment="0" applyProtection="0">
      <alignment vertical="center"/>
    </xf>
    <xf numFmtId="0" fontId="42" fillId="8" borderId="17" applyNumberFormat="0" applyAlignment="0" applyProtection="0">
      <alignment vertical="center"/>
    </xf>
    <xf numFmtId="0" fontId="43" fillId="8" borderId="16" applyNumberFormat="0" applyAlignment="0" applyProtection="0">
      <alignment vertical="center"/>
    </xf>
    <xf numFmtId="0" fontId="44" fillId="9" borderId="18" applyNumberFormat="0" applyAlignment="0" applyProtection="0">
      <alignment vertical="center"/>
    </xf>
    <xf numFmtId="0" fontId="45" fillId="0" borderId="19" applyNumberFormat="0" applyFill="0" applyAlignment="0" applyProtection="0">
      <alignment vertical="center"/>
    </xf>
    <xf numFmtId="0" fontId="46" fillId="0" borderId="20" applyNumberFormat="0" applyFill="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51" fillId="34" borderId="0" applyNumberFormat="0" applyBorder="0" applyAlignment="0" applyProtection="0">
      <alignment vertical="center"/>
    </xf>
    <xf numFmtId="0" fontId="51" fillId="35" borderId="0" applyNumberFormat="0" applyBorder="0" applyAlignment="0" applyProtection="0">
      <alignment vertical="center"/>
    </xf>
    <xf numFmtId="0" fontId="50" fillId="36" borderId="0" applyNumberFormat="0" applyBorder="0" applyAlignment="0" applyProtection="0">
      <alignment vertical="center"/>
    </xf>
    <xf numFmtId="0" fontId="0" fillId="0" borderId="0">
      <alignment vertical="center"/>
    </xf>
    <xf numFmtId="0" fontId="7" fillId="0" borderId="0"/>
    <xf numFmtId="0" fontId="19" fillId="0" borderId="0">
      <alignment vertical="center"/>
    </xf>
    <xf numFmtId="0" fontId="7" fillId="0" borderId="0">
      <alignment vertical="center"/>
    </xf>
    <xf numFmtId="0" fontId="7" fillId="0" borderId="0">
      <alignment vertical="center"/>
    </xf>
  </cellStyleXfs>
  <cellXfs count="96">
    <xf numFmtId="0" fontId="0" fillId="0" borderId="0" xfId="0"/>
    <xf numFmtId="0" fontId="0" fillId="0" borderId="0" xfId="0" applyFill="1" applyAlignment="1">
      <alignment vertical="center"/>
    </xf>
    <xf numFmtId="0" fontId="1" fillId="0" borderId="0" xfId="0" applyFont="1" applyFill="1" applyAlignment="1">
      <alignment vertical="center"/>
    </xf>
    <xf numFmtId="0" fontId="2" fillId="2" borderId="0" xfId="53" applyFont="1" applyFill="1" applyAlignment="1">
      <alignment horizontal="center" vertical="center" wrapText="1"/>
    </xf>
    <xf numFmtId="0" fontId="2" fillId="0" borderId="0" xfId="53" applyFont="1" applyAlignment="1">
      <alignment horizontal="center" vertical="center" wrapText="1"/>
    </xf>
    <xf numFmtId="0" fontId="3" fillId="0" borderId="0" xfId="50" applyFont="1" applyBorder="1" applyAlignment="1">
      <alignment horizontal="center" vertical="center" wrapText="1"/>
    </xf>
    <xf numFmtId="0" fontId="4" fillId="0" borderId="0" xfId="50" applyFont="1" applyBorder="1" applyAlignment="1">
      <alignment horizontal="center" vertical="center" wrapText="1"/>
    </xf>
    <xf numFmtId="0" fontId="5" fillId="2" borderId="1" xfId="53" applyFont="1" applyFill="1" applyBorder="1" applyAlignment="1">
      <alignment horizontal="center" vertical="center" wrapText="1"/>
    </xf>
    <xf numFmtId="0" fontId="5" fillId="2" borderId="1" xfId="53" applyFont="1" applyFill="1" applyBorder="1" applyAlignment="1">
      <alignment horizontal="left" vertical="center" wrapText="1"/>
    </xf>
    <xf numFmtId="0" fontId="2" fillId="2" borderId="1" xfId="53" applyFont="1" applyFill="1" applyBorder="1" applyAlignment="1">
      <alignment horizontal="center" vertical="center" wrapText="1"/>
    </xf>
    <xf numFmtId="9" fontId="2" fillId="2" borderId="1" xfId="3" applyFont="1" applyFill="1" applyBorder="1" applyAlignment="1" applyProtection="1">
      <alignment horizontal="center" vertical="center" wrapText="1"/>
    </xf>
    <xf numFmtId="0" fontId="2" fillId="2" borderId="1" xfId="53" applyFont="1" applyFill="1" applyBorder="1" applyAlignment="1">
      <alignment horizontal="left" vertical="center" wrapText="1"/>
    </xf>
    <xf numFmtId="49" fontId="2" fillId="2" borderId="1" xfId="53" applyNumberFormat="1" applyFont="1" applyFill="1" applyBorder="1" applyAlignment="1">
      <alignment horizontal="center" vertical="center" wrapText="1"/>
    </xf>
    <xf numFmtId="176" fontId="2" fillId="2" borderId="1" xfId="53" applyNumberFormat="1" applyFont="1" applyFill="1" applyBorder="1" applyAlignment="1">
      <alignment horizontal="center" vertical="center" wrapText="1"/>
    </xf>
    <xf numFmtId="0" fontId="5" fillId="2" borderId="2" xfId="53" applyFont="1" applyFill="1" applyBorder="1" applyAlignment="1">
      <alignment horizontal="left" vertical="center" wrapText="1"/>
    </xf>
    <xf numFmtId="0" fontId="5" fillId="2" borderId="1" xfId="53" applyFont="1" applyFill="1" applyBorder="1" applyAlignment="1">
      <alignment vertical="center" wrapText="1"/>
    </xf>
    <xf numFmtId="0" fontId="2" fillId="2" borderId="1" xfId="53" applyFont="1" applyFill="1" applyBorder="1" applyAlignment="1">
      <alignment vertical="center" wrapText="1"/>
    </xf>
    <xf numFmtId="177" fontId="2" fillId="2" borderId="1" xfId="53" applyNumberFormat="1" applyFont="1" applyFill="1" applyBorder="1" applyAlignment="1">
      <alignment horizontal="center" vertical="center" wrapText="1"/>
    </xf>
    <xf numFmtId="0" fontId="5" fillId="2" borderId="3" xfId="53" applyFont="1" applyFill="1" applyBorder="1" applyAlignment="1">
      <alignment horizontal="center" vertical="center" wrapText="1"/>
    </xf>
    <xf numFmtId="0" fontId="5" fillId="2" borderId="2" xfId="53" applyFont="1" applyFill="1" applyBorder="1" applyAlignment="1">
      <alignment horizontal="center" vertical="center" wrapText="1"/>
    </xf>
    <xf numFmtId="0" fontId="5" fillId="2" borderId="4" xfId="53" applyFont="1" applyFill="1" applyBorder="1" applyAlignment="1">
      <alignment horizontal="center" vertical="center" wrapText="1"/>
    </xf>
    <xf numFmtId="0" fontId="6" fillId="0" borderId="1" xfId="0" applyFont="1" applyBorder="1" applyAlignment="1">
      <alignment horizontal="left" vertical="center" wrapText="1"/>
    </xf>
    <xf numFmtId="178" fontId="2" fillId="2" borderId="0" xfId="53" applyNumberFormat="1" applyFont="1" applyFill="1" applyAlignment="1">
      <alignment horizontal="center" vertical="center" wrapText="1"/>
    </xf>
    <xf numFmtId="0" fontId="7" fillId="2" borderId="1" xfId="53" applyFont="1" applyFill="1" applyBorder="1" applyAlignment="1">
      <alignment horizontal="left" vertical="center" wrapText="1"/>
    </xf>
    <xf numFmtId="0" fontId="0" fillId="0" borderId="0" xfId="0" applyFont="1"/>
    <xf numFmtId="0" fontId="8" fillId="0" borderId="0" xfId="0" applyFont="1" applyBorder="1" applyAlignment="1">
      <alignment horizontal="center" vertical="center" wrapText="1"/>
    </xf>
    <xf numFmtId="0" fontId="9" fillId="0" borderId="1" xfId="0" applyFont="1" applyBorder="1" applyAlignment="1">
      <alignment horizontal="center" vertical="center"/>
    </xf>
    <xf numFmtId="176" fontId="10" fillId="0" borderId="1" xfId="0" applyNumberFormat="1" applyFont="1" applyFill="1" applyBorder="1" applyAlignment="1">
      <alignment horizontal="center" vertical="center" wrapText="1"/>
    </xf>
    <xf numFmtId="0" fontId="11" fillId="0" borderId="1" xfId="0" applyFont="1" applyBorder="1" applyAlignment="1">
      <alignment horizontal="center" vertical="center"/>
    </xf>
    <xf numFmtId="176" fontId="11" fillId="0" borderId="1" xfId="0" applyNumberFormat="1" applyFont="1" applyBorder="1" applyAlignment="1">
      <alignment horizontal="center" vertical="center"/>
    </xf>
    <xf numFmtId="0" fontId="12" fillId="0" borderId="1" xfId="0" applyFont="1" applyBorder="1" applyAlignment="1">
      <alignment horizontal="center" vertical="center"/>
    </xf>
    <xf numFmtId="0" fontId="0" fillId="0" borderId="1" xfId="0" applyFont="1" applyBorder="1"/>
    <xf numFmtId="178" fontId="0" fillId="0" borderId="1" xfId="0" applyNumberFormat="1" applyFont="1" applyBorder="1"/>
    <xf numFmtId="178" fontId="0" fillId="0" borderId="0" xfId="0" applyNumberFormat="1" applyFont="1"/>
    <xf numFmtId="176" fontId="9" fillId="0" borderId="1" xfId="0" applyNumberFormat="1" applyFont="1" applyBorder="1" applyAlignment="1">
      <alignment horizontal="center" vertical="center"/>
    </xf>
    <xf numFmtId="178" fontId="0" fillId="0" borderId="1" xfId="0" applyNumberFormat="1" applyBorder="1"/>
    <xf numFmtId="178" fontId="0" fillId="0" borderId="0" xfId="0" applyNumberFormat="1"/>
    <xf numFmtId="0" fontId="0" fillId="0" borderId="0" xfId="0" applyAlignment="1">
      <alignment horizontal="center" vertical="center"/>
    </xf>
    <xf numFmtId="178" fontId="0" fillId="0" borderId="0" xfId="0" applyNumberFormat="1" applyAlignment="1">
      <alignment horizontal="center" vertical="center"/>
    </xf>
    <xf numFmtId="0" fontId="7" fillId="0" borderId="0" xfId="0" applyFont="1" applyFill="1" applyBorder="1" applyAlignment="1">
      <alignment vertical="center"/>
    </xf>
    <xf numFmtId="0" fontId="13" fillId="0" borderId="0" xfId="0" applyFont="1" applyFill="1" applyBorder="1" applyAlignment="1">
      <alignment vertical="center"/>
    </xf>
    <xf numFmtId="0" fontId="14" fillId="0" borderId="0" xfId="0" applyFont="1" applyFill="1" applyBorder="1" applyAlignment="1">
      <alignment horizontal="center" vertical="center" wrapText="1"/>
    </xf>
    <xf numFmtId="0" fontId="15" fillId="0" borderId="0" xfId="0" applyFont="1" applyFill="1" applyBorder="1" applyAlignment="1">
      <alignment horizontal="left" vertical="center"/>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76" fontId="16" fillId="0" borderId="1" xfId="0" applyNumberFormat="1" applyFont="1" applyFill="1" applyBorder="1" applyAlignment="1">
      <alignment horizontal="right" vertical="center" wrapText="1"/>
    </xf>
    <xf numFmtId="0" fontId="19"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2" fontId="20" fillId="0" borderId="1" xfId="0" applyNumberFormat="1" applyFont="1" applyFill="1" applyBorder="1" applyAlignment="1">
      <alignment horizontal="center" vertical="center" wrapText="1"/>
    </xf>
    <xf numFmtId="0" fontId="15" fillId="0" borderId="5" xfId="0" applyFont="1" applyFill="1" applyBorder="1" applyAlignment="1">
      <alignment horizontal="left" vertical="center" wrapText="1"/>
    </xf>
    <xf numFmtId="0" fontId="15" fillId="0" borderId="5" xfId="0" applyFont="1" applyFill="1" applyBorder="1" applyAlignment="1">
      <alignment horizontal="left" vertical="center"/>
    </xf>
    <xf numFmtId="0" fontId="21" fillId="0" borderId="0" xfId="0" applyFont="1" applyFill="1" applyAlignment="1">
      <alignment wrapText="1"/>
    </xf>
    <xf numFmtId="0" fontId="21" fillId="0" borderId="0" xfId="0" applyFont="1" applyFill="1" applyAlignment="1">
      <alignment vertical="center" wrapText="1"/>
    </xf>
    <xf numFmtId="0" fontId="21" fillId="0" borderId="0" xfId="0" applyFont="1" applyFill="1" applyAlignment="1">
      <alignment horizontal="left" vertical="center" wrapText="1"/>
    </xf>
    <xf numFmtId="0" fontId="22" fillId="0" borderId="0" xfId="0" applyFont="1" applyFill="1" applyAlignment="1">
      <alignment horizontal="center" wrapText="1"/>
    </xf>
    <xf numFmtId="0" fontId="22" fillId="0" borderId="0" xfId="0" applyFont="1" applyFill="1" applyAlignment="1">
      <alignment wrapText="1"/>
    </xf>
    <xf numFmtId="0" fontId="23" fillId="0" borderId="0" xfId="0" applyFont="1" applyFill="1" applyAlignment="1">
      <alignment horizontal="left" wrapText="1"/>
    </xf>
    <xf numFmtId="0" fontId="0" fillId="3" borderId="5" xfId="0" applyFont="1" applyFill="1" applyBorder="1" applyAlignment="1">
      <alignment horizontal="left" vertical="center" wrapText="1"/>
    </xf>
    <xf numFmtId="0" fontId="24" fillId="0" borderId="6" xfId="0" applyFont="1" applyFill="1" applyBorder="1" applyAlignment="1">
      <alignment horizontal="center" wrapText="1"/>
    </xf>
    <xf numFmtId="0" fontId="0" fillId="3" borderId="6"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179" fontId="30"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5" fillId="0" borderId="9"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31" fillId="0" borderId="0" xfId="0" applyFont="1" applyFill="1" applyAlignment="1">
      <alignment horizontal="center" vertical="center" wrapText="1"/>
    </xf>
    <xf numFmtId="0" fontId="21" fillId="0" borderId="0" xfId="0" applyFont="1" applyFill="1" applyAlignment="1">
      <alignment horizontal="center" vertical="center" wrapText="1"/>
    </xf>
    <xf numFmtId="179" fontId="32" fillId="0" borderId="0" xfId="0" applyNumberFormat="1" applyFont="1" applyFill="1" applyAlignment="1">
      <alignment horizontal="center" vertical="center" wrapText="1"/>
    </xf>
    <xf numFmtId="0" fontId="0" fillId="0" borderId="0" xfId="0" applyFont="1" applyFill="1" applyBorder="1" applyAlignment="1"/>
    <xf numFmtId="0" fontId="1" fillId="0" borderId="1" xfId="0" applyFont="1" applyFill="1" applyBorder="1" applyAlignment="1">
      <alignment horizontal="center" vertical="center" wrapText="1"/>
    </xf>
    <xf numFmtId="0" fontId="0" fillId="0" borderId="1" xfId="0" applyFont="1" applyFill="1" applyBorder="1" applyAlignment="1">
      <alignment horizontal="center"/>
    </xf>
    <xf numFmtId="178" fontId="0" fillId="0" borderId="1" xfId="0" applyNumberFormat="1" applyFont="1" applyFill="1" applyBorder="1" applyAlignment="1">
      <alignment horizontal="center"/>
    </xf>
    <xf numFmtId="0" fontId="0" fillId="0" borderId="3" xfId="0" applyFont="1" applyFill="1" applyBorder="1" applyAlignment="1">
      <alignment horizontal="center"/>
    </xf>
    <xf numFmtId="0" fontId="0" fillId="0" borderId="4" xfId="0" applyFont="1" applyFill="1" applyBorder="1" applyAlignment="1">
      <alignment horizontal="center"/>
    </xf>
    <xf numFmtId="178" fontId="0" fillId="0" borderId="3" xfId="0" applyNumberFormat="1" applyFont="1" applyFill="1" applyBorder="1" applyAlignment="1">
      <alignment horizontal="center"/>
    </xf>
    <xf numFmtId="178" fontId="0" fillId="0" borderId="4" xfId="0" applyNumberFormat="1" applyFont="1" applyFill="1" applyBorder="1" applyAlignment="1">
      <alignment horizontal="center"/>
    </xf>
    <xf numFmtId="0" fontId="1" fillId="0" borderId="1" xfId="0" applyFont="1" applyFill="1" applyBorder="1" applyAlignment="1">
      <alignment horizontal="center"/>
    </xf>
    <xf numFmtId="178" fontId="1" fillId="0" borderId="1" xfId="0" applyNumberFormat="1" applyFont="1" applyFill="1" applyBorder="1" applyAlignment="1">
      <alignment horizont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2" xfId="50"/>
    <cellStyle name="常规 2_Xl0000010" xfId="51"/>
    <cellStyle name="常规 5" xfId="52"/>
    <cellStyle name="常规 2" xfId="53"/>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D4"/>
  <sheetViews>
    <sheetView zoomScale="85" zoomScaleNormal="85" workbookViewId="0">
      <selection activeCell="C5" sqref="C5"/>
    </sheetView>
  </sheetViews>
  <sheetFormatPr defaultColWidth="9.16666666666667" defaultRowHeight="13.5" outlineLevelRow="3" outlineLevelCol="3"/>
  <cols>
    <col min="1" max="2" width="13.5" style="86" customWidth="1"/>
    <col min="3" max="4" width="14.5166666666667" style="86" customWidth="1"/>
    <col min="5" max="16384" width="9.16666666666667" style="86"/>
  </cols>
  <sheetData>
    <row r="1" s="86" customFormat="1" ht="30" customHeight="1" spans="1:4">
      <c r="A1" s="87" t="s">
        <v>0</v>
      </c>
      <c r="B1" s="87"/>
      <c r="C1" s="87"/>
      <c r="D1" s="87"/>
    </row>
    <row r="2" s="86" customFormat="1" ht="24" customHeight="1" spans="1:4">
      <c r="A2" s="88" t="s">
        <v>1</v>
      </c>
      <c r="B2" s="88"/>
      <c r="C2" s="89">
        <f>安全监控!E6</f>
        <v>1938510</v>
      </c>
      <c r="D2" s="89"/>
    </row>
    <row r="3" s="86" customFormat="1" ht="24" customHeight="1" spans="1:4">
      <c r="A3" s="90" t="s">
        <v>2</v>
      </c>
      <c r="B3" s="91"/>
      <c r="C3" s="92" t="e">
        <f>#REF!</f>
        <v>#REF!</v>
      </c>
      <c r="D3" s="93"/>
    </row>
    <row r="4" s="86" customFormat="1" ht="25" customHeight="1" spans="1:4">
      <c r="A4" s="94" t="s">
        <v>3</v>
      </c>
      <c r="B4" s="94"/>
      <c r="C4" s="95" t="e">
        <f>SUM(C2:D3)</f>
        <v>#REF!</v>
      </c>
      <c r="D4" s="95"/>
    </row>
  </sheetData>
  <mergeCells count="7">
    <mergeCell ref="A1:D1"/>
    <mergeCell ref="A2:B2"/>
    <mergeCell ref="C2:D2"/>
    <mergeCell ref="A3:B3"/>
    <mergeCell ref="C3:D3"/>
    <mergeCell ref="A4:B4"/>
    <mergeCell ref="C4:D4"/>
  </mergeCells>
  <printOptions horizontalCentered="1" verticalCentered="1"/>
  <pageMargins left="0" right="0" top="0" bottom="0" header="0" footer="0"/>
  <pageSetup paperSize="8" scale="8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N18"/>
  <sheetViews>
    <sheetView zoomScale="115" zoomScaleNormal="115" topLeftCell="K12" workbookViewId="0">
      <selection activeCell="C5" sqref="C5:E5"/>
    </sheetView>
  </sheetViews>
  <sheetFormatPr defaultColWidth="9" defaultRowHeight="13.5"/>
  <cols>
    <col min="1" max="1" width="13.2583333333333" style="55" customWidth="1"/>
    <col min="2" max="2" width="16.875" style="55" customWidth="1"/>
    <col min="3" max="3" width="12" style="55" customWidth="1"/>
    <col min="4" max="4" width="9" style="55" customWidth="1"/>
    <col min="5" max="5" width="7.625" style="55" customWidth="1"/>
    <col min="6" max="7" width="21" style="55" customWidth="1"/>
    <col min="8" max="8" width="15.2583333333333" style="55" customWidth="1"/>
    <col min="9" max="9" width="38.5" style="56" customWidth="1"/>
    <col min="10" max="10" width="19.5" style="55" customWidth="1"/>
    <col min="11" max="11" width="18.7583333333333" style="54" customWidth="1"/>
    <col min="12" max="12" width="20.2583333333333" style="57" customWidth="1"/>
    <col min="13" max="13" width="11.2583333333333" style="58" customWidth="1"/>
    <col min="14" max="14" width="24.2583333333333" style="54" customWidth="1"/>
    <col min="15" max="16384" width="9" style="54"/>
  </cols>
  <sheetData>
    <row r="1" s="54" customFormat="1" customHeight="1" spans="1:14">
      <c r="A1" s="59" t="s">
        <v>4</v>
      </c>
      <c r="B1" s="59"/>
      <c r="C1" s="59"/>
      <c r="D1" s="59"/>
      <c r="E1" s="59"/>
      <c r="F1" s="59"/>
      <c r="G1" s="59"/>
      <c r="H1" s="59"/>
      <c r="I1" s="59"/>
      <c r="J1" s="59"/>
      <c r="K1" s="59"/>
      <c r="L1" s="60" t="s">
        <v>5</v>
      </c>
      <c r="M1" s="60"/>
      <c r="N1" s="60"/>
    </row>
    <row r="2" s="54" customFormat="1" ht="36" customHeight="1" spans="1:14">
      <c r="A2" s="61" t="s">
        <v>6</v>
      </c>
      <c r="B2" s="61"/>
      <c r="C2" s="61"/>
      <c r="D2" s="61"/>
      <c r="E2" s="61"/>
      <c r="F2" s="61"/>
      <c r="G2" s="61"/>
      <c r="H2" s="61"/>
      <c r="I2" s="61"/>
      <c r="J2" s="61"/>
      <c r="K2" s="61"/>
      <c r="L2" s="62"/>
      <c r="M2" s="62"/>
      <c r="N2" s="62"/>
    </row>
    <row r="3" s="54" customFormat="1" spans="1:14">
      <c r="A3" s="63" t="s">
        <v>7</v>
      </c>
      <c r="B3" s="63" t="s">
        <v>8</v>
      </c>
      <c r="C3" s="63" t="s">
        <v>9</v>
      </c>
      <c r="D3" s="63"/>
      <c r="E3" s="63"/>
      <c r="F3" s="63" t="s">
        <v>10</v>
      </c>
      <c r="G3" s="63"/>
      <c r="H3" s="63"/>
      <c r="I3" s="63" t="s">
        <v>11</v>
      </c>
      <c r="J3" s="63" t="s">
        <v>12</v>
      </c>
      <c r="K3" s="63" t="s">
        <v>13</v>
      </c>
      <c r="L3" s="64" t="s">
        <v>14</v>
      </c>
      <c r="M3" s="65" t="s">
        <v>15</v>
      </c>
      <c r="N3" s="66" t="s">
        <v>16</v>
      </c>
    </row>
    <row r="4" s="54" customFormat="1" spans="1:14">
      <c r="A4" s="63"/>
      <c r="B4" s="63"/>
      <c r="C4" s="63" t="s">
        <v>17</v>
      </c>
      <c r="D4" s="63" t="s">
        <v>18</v>
      </c>
      <c r="E4" s="63" t="s">
        <v>19</v>
      </c>
      <c r="F4" s="63"/>
      <c r="G4" s="63"/>
      <c r="H4" s="63"/>
      <c r="I4" s="63"/>
      <c r="J4" s="63"/>
      <c r="K4" s="63"/>
      <c r="L4" s="64"/>
      <c r="M4" s="65"/>
      <c r="N4" s="66"/>
    </row>
    <row r="5" s="54" customFormat="1" ht="67.5" customHeight="1" spans="1:14">
      <c r="A5" s="67" t="s">
        <v>20</v>
      </c>
      <c r="B5" s="68" t="s">
        <v>21</v>
      </c>
      <c r="C5" s="69" t="s">
        <v>22</v>
      </c>
      <c r="D5" s="69"/>
      <c r="E5" s="69"/>
      <c r="F5" s="70" t="s">
        <v>23</v>
      </c>
      <c r="G5" s="68"/>
      <c r="H5" s="68"/>
      <c r="I5" s="71" t="s">
        <v>24</v>
      </c>
      <c r="J5" s="71" t="s">
        <v>25</v>
      </c>
      <c r="K5" s="71" t="s">
        <v>26</v>
      </c>
      <c r="L5" s="72">
        <v>10</v>
      </c>
      <c r="M5" s="73">
        <f t="shared" ref="M5:M9" si="0">L5*1267</f>
        <v>12670</v>
      </c>
      <c r="N5" s="74" t="s">
        <v>27</v>
      </c>
    </row>
    <row r="6" s="54" customFormat="1" ht="47.25" customHeight="1" spans="1:14">
      <c r="A6" s="75"/>
      <c r="B6" s="68" t="s">
        <v>28</v>
      </c>
      <c r="C6" s="69" t="s">
        <v>22</v>
      </c>
      <c r="D6" s="69"/>
      <c r="E6" s="69"/>
      <c r="F6" s="70" t="s">
        <v>29</v>
      </c>
      <c r="G6" s="70"/>
      <c r="H6" s="70"/>
      <c r="I6" s="76"/>
      <c r="J6" s="76"/>
      <c r="K6" s="76"/>
      <c r="L6" s="72">
        <v>15</v>
      </c>
      <c r="M6" s="73">
        <f t="shared" si="0"/>
        <v>19005</v>
      </c>
      <c r="N6" s="74" t="s">
        <v>30</v>
      </c>
    </row>
    <row r="7" s="54" customFormat="1" ht="24" spans="1:14">
      <c r="A7" s="75"/>
      <c r="B7" s="68" t="s">
        <v>31</v>
      </c>
      <c r="C7" s="69" t="s">
        <v>32</v>
      </c>
      <c r="D7" s="69"/>
      <c r="E7" s="69"/>
      <c r="F7" s="70" t="s">
        <v>33</v>
      </c>
      <c r="G7" s="70"/>
      <c r="H7" s="70"/>
      <c r="I7" s="77"/>
      <c r="J7" s="76"/>
      <c r="K7" s="76"/>
      <c r="L7" s="78">
        <v>16</v>
      </c>
      <c r="M7" s="73">
        <f t="shared" si="0"/>
        <v>20272</v>
      </c>
      <c r="N7" s="74" t="s">
        <v>34</v>
      </c>
    </row>
    <row r="8" s="54" customFormat="1" ht="78.75" spans="1:14">
      <c r="A8" s="75"/>
      <c r="B8" s="68" t="s">
        <v>35</v>
      </c>
      <c r="C8" s="69" t="s">
        <v>32</v>
      </c>
      <c r="D8" s="69"/>
      <c r="E8" s="69"/>
      <c r="F8" s="70" t="s">
        <v>36</v>
      </c>
      <c r="G8" s="70"/>
      <c r="H8" s="70"/>
      <c r="I8" s="70" t="s">
        <v>37</v>
      </c>
      <c r="J8" s="76"/>
      <c r="K8" s="76"/>
      <c r="L8" s="78">
        <v>6</v>
      </c>
      <c r="M8" s="73">
        <f t="shared" si="0"/>
        <v>7602</v>
      </c>
      <c r="N8" s="74" t="s">
        <v>38</v>
      </c>
    </row>
    <row r="9" s="54" customFormat="1" ht="123.75" spans="1:14">
      <c r="A9" s="75"/>
      <c r="B9" s="68" t="s">
        <v>39</v>
      </c>
      <c r="C9" s="69" t="s">
        <v>40</v>
      </c>
      <c r="D9" s="69"/>
      <c r="E9" s="69"/>
      <c r="F9" s="70" t="s">
        <v>41</v>
      </c>
      <c r="G9" s="70"/>
      <c r="H9" s="70"/>
      <c r="I9" s="70" t="s">
        <v>42</v>
      </c>
      <c r="J9" s="76"/>
      <c r="K9" s="76"/>
      <c r="L9" s="78">
        <v>50</v>
      </c>
      <c r="M9" s="73">
        <f t="shared" si="0"/>
        <v>63350</v>
      </c>
      <c r="N9" s="72" t="s">
        <v>43</v>
      </c>
    </row>
    <row r="10" s="54" customFormat="1" ht="36" spans="1:14">
      <c r="A10" s="75"/>
      <c r="B10" s="68" t="s">
        <v>44</v>
      </c>
      <c r="C10" s="69" t="s">
        <v>45</v>
      </c>
      <c r="D10" s="69"/>
      <c r="E10" s="69"/>
      <c r="F10" s="70"/>
      <c r="G10" s="70"/>
      <c r="H10" s="70"/>
      <c r="I10" s="70"/>
      <c r="J10" s="76"/>
      <c r="K10" s="76"/>
      <c r="L10" s="72" t="s">
        <v>46</v>
      </c>
      <c r="M10" s="73">
        <v>32000</v>
      </c>
      <c r="N10" s="74" t="s">
        <v>47</v>
      </c>
    </row>
    <row r="11" s="54" customFormat="1" ht="56.25" spans="1:14">
      <c r="A11" s="75"/>
      <c r="B11" s="68" t="s">
        <v>48</v>
      </c>
      <c r="C11" s="69" t="s">
        <v>49</v>
      </c>
      <c r="D11" s="69"/>
      <c r="E11" s="69"/>
      <c r="F11" s="70" t="s">
        <v>50</v>
      </c>
      <c r="G11" s="70"/>
      <c r="H11" s="70"/>
      <c r="I11" s="70" t="s">
        <v>51</v>
      </c>
      <c r="J11" s="76"/>
      <c r="K11" s="76"/>
      <c r="L11" s="78">
        <v>34</v>
      </c>
      <c r="M11" s="73">
        <f t="shared" ref="M11:M16" si="1">L11*1267</f>
        <v>43078</v>
      </c>
      <c r="N11" s="74" t="s">
        <v>52</v>
      </c>
    </row>
    <row r="12" s="54" customFormat="1" ht="90" spans="1:14">
      <c r="A12" s="75"/>
      <c r="B12" s="68" t="s">
        <v>53</v>
      </c>
      <c r="C12" s="69" t="s">
        <v>54</v>
      </c>
      <c r="D12" s="69"/>
      <c r="E12" s="69"/>
      <c r="F12" s="70" t="s">
        <v>55</v>
      </c>
      <c r="G12" s="70"/>
      <c r="H12" s="70"/>
      <c r="I12" s="70" t="s">
        <v>56</v>
      </c>
      <c r="J12" s="76"/>
      <c r="K12" s="76"/>
      <c r="L12" s="73">
        <v>291</v>
      </c>
      <c r="M12" s="73">
        <f t="shared" si="1"/>
        <v>368697</v>
      </c>
      <c r="N12" s="74" t="s">
        <v>57</v>
      </c>
    </row>
    <row r="13" s="54" customFormat="1" ht="36" spans="1:14">
      <c r="A13" s="75"/>
      <c r="B13" s="68" t="s">
        <v>58</v>
      </c>
      <c r="C13" s="69" t="s">
        <v>59</v>
      </c>
      <c r="D13" s="69"/>
      <c r="E13" s="69"/>
      <c r="F13" s="70"/>
      <c r="G13" s="70"/>
      <c r="H13" s="70"/>
      <c r="I13" s="70"/>
      <c r="J13" s="76"/>
      <c r="K13" s="76"/>
      <c r="L13" s="78">
        <v>0</v>
      </c>
      <c r="M13" s="73">
        <v>0</v>
      </c>
      <c r="N13" s="74" t="s">
        <v>60</v>
      </c>
    </row>
    <row r="14" s="54" customFormat="1" ht="90" spans="1:14">
      <c r="A14" s="75"/>
      <c r="B14" s="68" t="s">
        <v>61</v>
      </c>
      <c r="C14" s="69" t="s">
        <v>62</v>
      </c>
      <c r="D14" s="69"/>
      <c r="E14" s="69"/>
      <c r="F14" s="70" t="s">
        <v>63</v>
      </c>
      <c r="G14" s="70"/>
      <c r="H14" s="70"/>
      <c r="I14" s="70" t="s">
        <v>64</v>
      </c>
      <c r="J14" s="76"/>
      <c r="K14" s="76"/>
      <c r="L14" s="78">
        <v>0</v>
      </c>
      <c r="M14" s="73">
        <v>0</v>
      </c>
      <c r="N14" s="74" t="s">
        <v>60</v>
      </c>
    </row>
    <row r="15" s="54" customFormat="1" ht="67.5" spans="1:14">
      <c r="A15" s="75"/>
      <c r="B15" s="68" t="s">
        <v>65</v>
      </c>
      <c r="C15" s="69" t="s">
        <v>66</v>
      </c>
      <c r="D15" s="69"/>
      <c r="E15" s="69"/>
      <c r="F15" s="79" t="s">
        <v>67</v>
      </c>
      <c r="G15" s="80"/>
      <c r="H15" s="81"/>
      <c r="I15" s="70" t="s">
        <v>68</v>
      </c>
      <c r="J15" s="76"/>
      <c r="K15" s="76"/>
      <c r="L15" s="78">
        <v>10</v>
      </c>
      <c r="M15" s="73">
        <f t="shared" si="1"/>
        <v>12670</v>
      </c>
      <c r="N15" s="74" t="s">
        <v>69</v>
      </c>
    </row>
    <row r="16" s="54" customFormat="1" ht="180.75" customHeight="1" spans="1:14">
      <c r="A16" s="82"/>
      <c r="B16" s="68" t="s">
        <v>70</v>
      </c>
      <c r="C16" s="69" t="s">
        <v>71</v>
      </c>
      <c r="D16" s="69"/>
      <c r="E16" s="69"/>
      <c r="F16" s="70" t="s">
        <v>72</v>
      </c>
      <c r="G16" s="70"/>
      <c r="H16" s="70"/>
      <c r="I16" s="70" t="s">
        <v>24</v>
      </c>
      <c r="J16" s="77"/>
      <c r="K16" s="77"/>
      <c r="L16" s="73">
        <v>25</v>
      </c>
      <c r="M16" s="73">
        <f t="shared" si="1"/>
        <v>31675</v>
      </c>
      <c r="N16" s="74" t="s">
        <v>73</v>
      </c>
    </row>
    <row r="17" s="54" customFormat="1" ht="14.25" spans="1:14">
      <c r="A17" s="55"/>
      <c r="B17" s="55"/>
      <c r="C17" s="55"/>
      <c r="D17" s="55"/>
      <c r="E17" s="55"/>
      <c r="F17" s="55"/>
      <c r="G17" s="55"/>
      <c r="H17" s="55"/>
      <c r="I17" s="56"/>
      <c r="J17" s="55"/>
      <c r="L17" s="83"/>
      <c r="M17" s="83"/>
      <c r="N17" s="84"/>
    </row>
    <row r="18" s="54" customFormat="1" ht="14.25" spans="1:14">
      <c r="A18" s="55"/>
      <c r="B18" s="55"/>
      <c r="C18" s="55"/>
      <c r="D18" s="55"/>
      <c r="E18" s="55"/>
      <c r="F18" s="55"/>
      <c r="G18" s="55"/>
      <c r="H18" s="55"/>
      <c r="I18" s="56"/>
      <c r="J18" s="55"/>
      <c r="L18" s="83"/>
      <c r="M18" s="85">
        <f>SUM(M5:M16)</f>
        <v>611019</v>
      </c>
      <c r="N18" s="84"/>
    </row>
  </sheetData>
  <mergeCells count="41">
    <mergeCell ref="A1:K1"/>
    <mergeCell ref="A2:K2"/>
    <mergeCell ref="C3:E3"/>
    <mergeCell ref="C5:E5"/>
    <mergeCell ref="F5:H5"/>
    <mergeCell ref="C6:E6"/>
    <mergeCell ref="F6:H6"/>
    <mergeCell ref="C7:E7"/>
    <mergeCell ref="F7:H7"/>
    <mergeCell ref="C8:E8"/>
    <mergeCell ref="F8:H8"/>
    <mergeCell ref="C9:E9"/>
    <mergeCell ref="F9:H9"/>
    <mergeCell ref="C10:E10"/>
    <mergeCell ref="F10:H10"/>
    <mergeCell ref="C11:E11"/>
    <mergeCell ref="F11:H11"/>
    <mergeCell ref="C12:E12"/>
    <mergeCell ref="F12:H12"/>
    <mergeCell ref="C13:E13"/>
    <mergeCell ref="F13:H13"/>
    <mergeCell ref="C14:E14"/>
    <mergeCell ref="F14:H14"/>
    <mergeCell ref="C15:E15"/>
    <mergeCell ref="F15:H15"/>
    <mergeCell ref="C16:E16"/>
    <mergeCell ref="F16:H16"/>
    <mergeCell ref="A3:A4"/>
    <mergeCell ref="A5:A16"/>
    <mergeCell ref="B3:B4"/>
    <mergeCell ref="I3:I4"/>
    <mergeCell ref="I5:I7"/>
    <mergeCell ref="J3:J4"/>
    <mergeCell ref="J5:J16"/>
    <mergeCell ref="K3:K4"/>
    <mergeCell ref="K5:K16"/>
    <mergeCell ref="L3:L4"/>
    <mergeCell ref="M3:M4"/>
    <mergeCell ref="N3:N4"/>
    <mergeCell ref="L1:N2"/>
    <mergeCell ref="F3:H4"/>
  </mergeCells>
  <pageMargins left="0.7" right="0.7" top="0.75" bottom="0.75" header="0.3" footer="0.3"/>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F7"/>
  <sheetViews>
    <sheetView workbookViewId="0">
      <selection activeCell="C5" sqref="C5"/>
    </sheetView>
  </sheetViews>
  <sheetFormatPr defaultColWidth="9" defaultRowHeight="14.25" outlineLevelRow="6" outlineLevelCol="5"/>
  <cols>
    <col min="1" max="1" width="9" style="39"/>
    <col min="2" max="2" width="14.2583333333333" style="39" customWidth="1"/>
    <col min="3" max="3" width="9" style="39"/>
    <col min="4" max="4" width="10.2583333333333" style="39" customWidth="1"/>
    <col min="5" max="5" width="12.7583333333333" style="39" customWidth="1"/>
    <col min="6" max="6" width="27.2583333333333" style="39" customWidth="1"/>
    <col min="7" max="16384" width="9" style="39"/>
  </cols>
  <sheetData>
    <row r="1" s="39" customFormat="1" ht="40.25" customHeight="1" spans="1:6">
      <c r="A1" s="41" t="s">
        <v>74</v>
      </c>
      <c r="B1" s="41"/>
      <c r="C1" s="41"/>
      <c r="D1" s="41"/>
      <c r="E1" s="41"/>
      <c r="F1" s="41"/>
    </row>
    <row r="2" s="39" customFormat="1" ht="28.5" customHeight="1" spans="1:6">
      <c r="A2" s="42" t="s">
        <v>75</v>
      </c>
      <c r="B2" s="42"/>
      <c r="C2" s="42"/>
      <c r="D2" s="42"/>
      <c r="E2" s="42"/>
      <c r="F2" s="42"/>
    </row>
    <row r="3" s="39" customFormat="1" spans="1:6">
      <c r="A3" s="43" t="s">
        <v>76</v>
      </c>
      <c r="B3" s="43" t="s">
        <v>77</v>
      </c>
      <c r="C3" s="43" t="s">
        <v>78</v>
      </c>
      <c r="D3" s="43" t="s">
        <v>79</v>
      </c>
      <c r="E3" s="43" t="s">
        <v>80</v>
      </c>
      <c r="F3" s="43" t="s">
        <v>81</v>
      </c>
    </row>
    <row r="4" s="39" customFormat="1" spans="1:6">
      <c r="A4" s="43"/>
      <c r="B4" s="43"/>
      <c r="C4" s="43"/>
      <c r="D4" s="43" t="s">
        <v>82</v>
      </c>
      <c r="E4" s="43" t="s">
        <v>83</v>
      </c>
      <c r="F4" s="43"/>
    </row>
    <row r="5" s="39" customFormat="1" ht="120.9" customHeight="1" spans="1:6">
      <c r="A5" s="44">
        <v>1</v>
      </c>
      <c r="B5" s="43" t="s">
        <v>84</v>
      </c>
      <c r="C5" s="45">
        <f>17*3</f>
        <v>51</v>
      </c>
      <c r="D5" s="46">
        <f>1267*30</f>
        <v>38010</v>
      </c>
      <c r="E5" s="46">
        <f>C5*D5</f>
        <v>1938510</v>
      </c>
      <c r="F5" s="47" t="s">
        <v>85</v>
      </c>
    </row>
    <row r="6" s="40" customFormat="1" ht="36" customHeight="1" spans="1:6">
      <c r="A6" s="48"/>
      <c r="B6" s="48" t="s">
        <v>86</v>
      </c>
      <c r="C6" s="49"/>
      <c r="D6" s="50"/>
      <c r="E6" s="51">
        <f>SUM(E5:E5)</f>
        <v>1938510</v>
      </c>
      <c r="F6" s="48"/>
    </row>
    <row r="7" s="39" customFormat="1" ht="158" customHeight="1" spans="1:6">
      <c r="A7" s="52" t="s">
        <v>87</v>
      </c>
      <c r="B7" s="53"/>
      <c r="C7" s="53"/>
      <c r="D7" s="53"/>
      <c r="E7" s="53"/>
      <c r="F7" s="53"/>
    </row>
  </sheetData>
  <mergeCells count="8">
    <mergeCell ref="A1:F1"/>
    <mergeCell ref="A2:F2"/>
    <mergeCell ref="C6:D6"/>
    <mergeCell ref="A7:F7"/>
    <mergeCell ref="A3:A4"/>
    <mergeCell ref="B3:B4"/>
    <mergeCell ref="C3:C4"/>
    <mergeCell ref="F3:F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I10"/>
  <sheetViews>
    <sheetView tabSelected="1" workbookViewId="0">
      <selection activeCell="D13" sqref="D13"/>
    </sheetView>
  </sheetViews>
  <sheetFormatPr defaultColWidth="9" defaultRowHeight="13.5"/>
  <cols>
    <col min="1" max="1" width="7.625" customWidth="1"/>
    <col min="2" max="2" width="24" customWidth="1"/>
    <col min="3" max="3" width="20.5" customWidth="1"/>
    <col min="4" max="5" width="21.5" customWidth="1"/>
    <col min="6" max="6" width="9.875" customWidth="1"/>
    <col min="7" max="7" width="13.5" customWidth="1"/>
    <col min="8" max="8" width="13.6333333333333" customWidth="1"/>
    <col min="9" max="9" width="13.725" customWidth="1"/>
  </cols>
  <sheetData>
    <row r="1" customFormat="1" ht="54" customHeight="1" spans="1:9">
      <c r="A1" s="25" t="s">
        <v>88</v>
      </c>
      <c r="B1" s="25"/>
      <c r="C1" s="25"/>
      <c r="D1" s="25"/>
      <c r="E1" s="25"/>
      <c r="F1" s="25"/>
      <c r="G1" s="25"/>
      <c r="H1" s="25"/>
    </row>
    <row r="2" customFormat="1" ht="30" customHeight="1" spans="1:9">
      <c r="A2" s="26" t="s">
        <v>76</v>
      </c>
      <c r="B2" s="26" t="s">
        <v>89</v>
      </c>
      <c r="C2" s="27" t="s">
        <v>90</v>
      </c>
      <c r="D2" s="27" t="s">
        <v>91</v>
      </c>
      <c r="E2" s="27" t="s">
        <v>92</v>
      </c>
      <c r="F2" s="27" t="s">
        <v>93</v>
      </c>
      <c r="G2" s="27" t="s">
        <v>94</v>
      </c>
      <c r="H2" s="26" t="s">
        <v>81</v>
      </c>
    </row>
    <row r="3" s="24" customFormat="1" ht="45" customHeight="1" spans="1:9">
      <c r="A3" s="28">
        <v>1</v>
      </c>
      <c r="B3" s="28" t="s">
        <v>95</v>
      </c>
      <c r="C3" s="29">
        <v>4209244.8</v>
      </c>
      <c r="D3" s="28"/>
      <c r="E3" s="28"/>
      <c r="F3" s="30" t="s">
        <v>96</v>
      </c>
      <c r="G3" s="28"/>
      <c r="H3" s="31"/>
    </row>
    <row r="4" s="24" customFormat="1" ht="47" customHeight="1" spans="1:9">
      <c r="A4" s="28">
        <v>2</v>
      </c>
      <c r="B4" s="29" t="s">
        <v>97</v>
      </c>
      <c r="C4" s="29">
        <v>611019</v>
      </c>
      <c r="D4" s="28"/>
      <c r="E4" s="28"/>
      <c r="F4" s="30" t="s">
        <v>96</v>
      </c>
      <c r="G4" s="28"/>
      <c r="H4" s="32"/>
      <c r="I4" s="33"/>
    </row>
    <row r="5" ht="43" customHeight="1" spans="1:9">
      <c r="A5" s="26" t="s">
        <v>86</v>
      </c>
      <c r="B5" s="26"/>
      <c r="C5" s="34">
        <f>+C4+C3</f>
        <v>4820263.8</v>
      </c>
      <c r="D5" s="26"/>
      <c r="E5" s="26"/>
      <c r="F5" s="26"/>
      <c r="G5" s="26"/>
      <c r="H5" s="35"/>
      <c r="I5" s="36"/>
    </row>
    <row r="6" customFormat="1" ht="20" customHeight="1" spans="1:9">
      <c r="A6" s="37"/>
      <c r="B6" s="37"/>
      <c r="C6" s="37"/>
      <c r="D6" s="37"/>
      <c r="E6" s="37"/>
      <c r="F6" s="37"/>
      <c r="G6" s="37"/>
    </row>
    <row r="7" customFormat="1" ht="20" customHeight="1" spans="1:9">
      <c r="A7" s="37"/>
      <c r="B7" s="38"/>
      <c r="C7" s="37"/>
      <c r="D7" s="37"/>
      <c r="E7" s="37"/>
      <c r="F7" s="37"/>
      <c r="G7" s="37"/>
    </row>
    <row r="8" customFormat="1" ht="20" customHeight="1" spans="1:9">
      <c r="A8" s="37"/>
      <c r="B8" s="37"/>
      <c r="C8" s="37"/>
      <c r="D8" s="37"/>
      <c r="E8" s="37"/>
      <c r="F8" s="37"/>
      <c r="G8" s="37"/>
    </row>
    <row r="9" customFormat="1" ht="20" customHeight="1" spans="1:9">
      <c r="A9" s="37"/>
      <c r="B9" s="37"/>
      <c r="C9" s="37"/>
      <c r="D9" s="37"/>
      <c r="E9" s="37"/>
      <c r="F9" s="37"/>
      <c r="G9" s="37"/>
    </row>
    <row r="10" customFormat="1" ht="20" customHeight="1" spans="1:9">
      <c r="A10" s="37"/>
      <c r="B10" s="37"/>
      <c r="C10" s="37"/>
      <c r="D10" s="37"/>
      <c r="E10" s="37"/>
      <c r="F10" s="37"/>
      <c r="G10" s="37"/>
    </row>
  </sheetData>
  <mergeCells count="2">
    <mergeCell ref="A1:H1"/>
    <mergeCell ref="A5:B5"/>
  </mergeCells>
  <printOptions horizontalCentered="1"/>
  <pageMargins left="0.751388888888889" right="0.751388888888889" top="1" bottom="1"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20"/>
  <sheetViews>
    <sheetView view="pageBreakPreview" zoomScaleNormal="100" topLeftCell="A5" workbookViewId="0">
      <selection activeCell="N6" sqref="N6"/>
    </sheetView>
  </sheetViews>
  <sheetFormatPr defaultColWidth="9" defaultRowHeight="13.5"/>
  <cols>
    <col min="1" max="1" width="11.5" style="1" customWidth="1"/>
    <col min="2" max="2" width="21.625" style="1" customWidth="1"/>
    <col min="3" max="3" width="10.375" style="1" customWidth="1"/>
    <col min="4" max="4" width="12.7583333333333" style="1" customWidth="1"/>
    <col min="5" max="5" width="15.625" style="1" customWidth="1"/>
    <col min="6" max="6" width="14.125" style="4" customWidth="1"/>
    <col min="7" max="7" width="12.875" style="4" customWidth="1"/>
    <col min="8" max="8" width="31.125" style="1" customWidth="1"/>
    <col min="9" max="16384" width="9" style="1"/>
  </cols>
  <sheetData>
    <row r="1" s="1" customFormat="1" ht="54" customHeight="1" spans="1:10">
      <c r="A1" s="5" t="s">
        <v>98</v>
      </c>
      <c r="B1" s="5"/>
      <c r="C1" s="5"/>
      <c r="D1" s="5"/>
      <c r="E1" s="5"/>
      <c r="F1" s="6"/>
      <c r="G1" s="6"/>
      <c r="H1" s="5"/>
    </row>
    <row r="2" s="2" customFormat="1" ht="36" spans="1:10">
      <c r="A2" s="7" t="s">
        <v>76</v>
      </c>
      <c r="B2" s="7" t="s">
        <v>99</v>
      </c>
      <c r="C2" s="7" t="s">
        <v>100</v>
      </c>
      <c r="D2" s="7" t="s">
        <v>101</v>
      </c>
      <c r="E2" s="7" t="s">
        <v>102</v>
      </c>
      <c r="F2" s="7" t="s">
        <v>103</v>
      </c>
      <c r="G2" s="7" t="s">
        <v>104</v>
      </c>
      <c r="H2" s="7" t="s">
        <v>81</v>
      </c>
    </row>
    <row r="3" s="1" customFormat="1" ht="28" customHeight="1" spans="1:10">
      <c r="A3" s="7" t="s">
        <v>105</v>
      </c>
      <c r="B3" s="8" t="s">
        <v>106</v>
      </c>
      <c r="C3" s="8"/>
      <c r="D3" s="8"/>
      <c r="E3" s="8"/>
      <c r="F3" s="8"/>
      <c r="G3" s="8"/>
      <c r="H3" s="8"/>
    </row>
    <row r="4" s="1" customFormat="1" ht="69" customHeight="1" spans="1:10">
      <c r="A4" s="9">
        <v>1.1</v>
      </c>
      <c r="B4" s="9" t="s">
        <v>107</v>
      </c>
      <c r="C4" s="9">
        <v>62</v>
      </c>
      <c r="D4" s="9" t="s">
        <v>108</v>
      </c>
      <c r="E4" s="9">
        <v>1125</v>
      </c>
      <c r="F4" s="10"/>
      <c r="G4" s="10"/>
      <c r="H4" s="11" t="s">
        <v>109</v>
      </c>
    </row>
    <row r="5" s="1" customFormat="1" ht="35" customHeight="1" spans="1:10">
      <c r="A5" s="9">
        <v>1.2</v>
      </c>
      <c r="B5" s="9" t="s">
        <v>110</v>
      </c>
      <c r="C5" s="12"/>
      <c r="D5" s="12"/>
      <c r="E5" s="12"/>
      <c r="F5" s="13"/>
      <c r="G5" s="13"/>
      <c r="H5" s="11"/>
    </row>
    <row r="6" s="1" customFormat="1" ht="35" customHeight="1" spans="1:10">
      <c r="A6" s="7" t="s">
        <v>111</v>
      </c>
      <c r="B6" s="8" t="s">
        <v>112</v>
      </c>
      <c r="C6" s="8"/>
      <c r="D6" s="8"/>
      <c r="E6" s="8"/>
      <c r="F6" s="14"/>
      <c r="G6" s="14"/>
      <c r="H6" s="8"/>
    </row>
    <row r="7" s="1" customFormat="1" ht="35" customHeight="1" spans="1:10">
      <c r="A7" s="9">
        <v>2.1</v>
      </c>
      <c r="B7" s="9" t="s">
        <v>113</v>
      </c>
      <c r="C7" s="9" t="s">
        <v>114</v>
      </c>
      <c r="D7" s="9" t="s">
        <v>115</v>
      </c>
      <c r="E7" s="9">
        <v>3660.3</v>
      </c>
      <c r="F7" s="10"/>
      <c r="G7" s="10"/>
      <c r="H7" s="9" t="s">
        <v>116</v>
      </c>
    </row>
    <row r="8" s="1" customFormat="1" ht="35" customHeight="1" spans="1:10">
      <c r="A8" s="9">
        <v>2.2</v>
      </c>
      <c r="B8" s="9" t="s">
        <v>117</v>
      </c>
      <c r="C8" s="12"/>
      <c r="D8" s="12"/>
      <c r="E8" s="12"/>
      <c r="F8" s="13"/>
      <c r="G8" s="13"/>
      <c r="H8" s="11"/>
    </row>
    <row r="9" s="1" customFormat="1" ht="35" customHeight="1" spans="1:10">
      <c r="A9" s="7" t="s">
        <v>118</v>
      </c>
      <c r="B9" s="15" t="s">
        <v>119</v>
      </c>
      <c r="C9" s="11"/>
      <c r="D9" s="11"/>
      <c r="E9" s="11"/>
      <c r="F9" s="14"/>
      <c r="G9" s="14"/>
      <c r="H9" s="16"/>
    </row>
    <row r="10" s="1" customFormat="1" ht="35" customHeight="1" spans="1:10">
      <c r="A10" s="9">
        <v>3.1</v>
      </c>
      <c r="B10" s="9" t="s">
        <v>120</v>
      </c>
      <c r="C10" s="9">
        <v>2</v>
      </c>
      <c r="D10" s="9" t="s">
        <v>121</v>
      </c>
      <c r="E10" s="9">
        <v>19000</v>
      </c>
      <c r="F10" s="10"/>
      <c r="G10" s="10"/>
      <c r="H10" s="9" t="s">
        <v>122</v>
      </c>
    </row>
    <row r="11" s="1" customFormat="1" ht="35" customHeight="1" spans="1:10">
      <c r="A11" s="9">
        <v>3.2</v>
      </c>
      <c r="B11" s="9" t="s">
        <v>123</v>
      </c>
      <c r="C11" s="9">
        <v>2</v>
      </c>
      <c r="D11" s="9" t="s">
        <v>124</v>
      </c>
      <c r="E11" s="9">
        <v>8300</v>
      </c>
      <c r="F11" s="10"/>
      <c r="G11" s="10"/>
      <c r="H11" s="17" t="s">
        <v>125</v>
      </c>
    </row>
    <row r="12" s="1" customFormat="1" ht="35" customHeight="1" spans="1:10">
      <c r="A12" s="9">
        <v>3.3</v>
      </c>
      <c r="B12" s="9" t="s">
        <v>126</v>
      </c>
      <c r="C12" s="9"/>
      <c r="D12" s="9"/>
      <c r="E12" s="9"/>
      <c r="F12" s="13"/>
      <c r="G12" s="13"/>
      <c r="H12" s="17"/>
    </row>
    <row r="13" s="3" customFormat="1" ht="35" customHeight="1" spans="1:10">
      <c r="A13" s="7" t="s">
        <v>127</v>
      </c>
      <c r="B13" s="15" t="s">
        <v>128</v>
      </c>
      <c r="C13" s="18" t="s">
        <v>129</v>
      </c>
      <c r="D13" s="19"/>
      <c r="E13" s="20"/>
      <c r="F13" s="10"/>
      <c r="G13" s="10"/>
      <c r="H13" s="21"/>
      <c r="I13" s="22"/>
      <c r="J13" s="22"/>
    </row>
    <row r="14" s="1" customFormat="1" ht="35" customHeight="1" spans="1:10">
      <c r="A14" s="7" t="s">
        <v>130</v>
      </c>
      <c r="B14" s="7" t="s">
        <v>20</v>
      </c>
      <c r="C14" s="9"/>
      <c r="D14" s="9"/>
      <c r="E14" s="9"/>
      <c r="F14" s="10"/>
      <c r="G14" s="10"/>
      <c r="H14" s="17"/>
    </row>
    <row r="15" s="1" customFormat="1" ht="35" customHeight="1" spans="1:10">
      <c r="A15" s="9">
        <v>4.1</v>
      </c>
      <c r="B15" s="9" t="s">
        <v>131</v>
      </c>
      <c r="C15" s="9">
        <v>1</v>
      </c>
      <c r="D15" s="9" t="s">
        <v>132</v>
      </c>
      <c r="E15" s="9">
        <v>611019</v>
      </c>
      <c r="F15" s="10"/>
      <c r="G15" s="10"/>
      <c r="H15" s="17"/>
    </row>
    <row r="16" s="1" customFormat="1" ht="35" customHeight="1" spans="1:10">
      <c r="A16" s="9">
        <v>4.2</v>
      </c>
      <c r="B16" s="9" t="s">
        <v>133</v>
      </c>
      <c r="C16" s="9"/>
      <c r="D16" s="9"/>
      <c r="E16" s="9"/>
      <c r="F16" s="10"/>
      <c r="G16" s="10"/>
      <c r="H16" s="17"/>
    </row>
    <row r="17" s="1" customFormat="1" ht="35" customHeight="1" spans="1:8">
      <c r="A17" s="7" t="s">
        <v>134</v>
      </c>
      <c r="B17" s="8" t="s">
        <v>135</v>
      </c>
      <c r="C17" s="18" t="s">
        <v>136</v>
      </c>
      <c r="D17" s="19"/>
      <c r="E17" s="20"/>
      <c r="F17" s="10"/>
      <c r="G17" s="10"/>
      <c r="H17" s="23"/>
    </row>
    <row r="18" s="1" customFormat="1"/>
    <row r="19" s="1" customFormat="1" spans="1:8">
      <c r="F19" s="4"/>
      <c r="G19" s="4"/>
    </row>
    <row r="20" s="1" customFormat="1" spans="1:8">
      <c r="F20" s="4"/>
      <c r="G20" s="4"/>
    </row>
  </sheetData>
  <mergeCells count="3">
    <mergeCell ref="A1:H1"/>
    <mergeCell ref="C13:E13"/>
    <mergeCell ref="C17:E17"/>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总体收费标准</vt:lpstr>
      <vt:lpstr>施工配合费</vt:lpstr>
      <vt:lpstr>安全监控</vt:lpstr>
      <vt:lpstr>投标汇总表</vt:lpstr>
      <vt:lpstr>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李俊聪</cp:lastModifiedBy>
  <dcterms:created xsi:type="dcterms:W3CDTF">2006-09-16T00:00:00Z</dcterms:created>
  <dcterms:modified xsi:type="dcterms:W3CDTF">2025-12-08T03:14:57Z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5C57DE6BE2F44F4DA3231074227B8AC2_13</vt:lpwstr>
  </property>
  <property fmtid="{D5CDD505-2E9C-101B-9397-08002B2CF9AE}" pid="3" name="KSOProductBuildVer">
    <vt:lpwstr>2052-12.1.0.23542</vt:lpwstr>
  </property>
  <property fmtid="{D5CDD505-2E9C-101B-9397-08002B2CF9AE}" pid="4" name="CalculationRule">
    <vt:i4>0</vt:i4>
  </property>
</Properties>
</file>