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7"/>
  </bookViews>
  <sheets>
    <sheet name="封面" sheetId="26" r:id="rId1"/>
    <sheet name="汇总表 " sheetId="27" r:id="rId2"/>
    <sheet name="1.材料见证检验" sheetId="1" r:id="rId3"/>
    <sheet name="2.地基与基础、基坑支护检测" sheetId="4" r:id="rId4"/>
    <sheet name="3.主体结构及人防检测" sheetId="18" r:id="rId5"/>
    <sheet name="4.基坑监测" sheetId="10" r:id="rId6"/>
    <sheet name="5.主体沉降观测" sheetId="11" r:id="rId7"/>
    <sheet name="6.高支模监测" sheetId="12" r:id="rId8"/>
    <sheet name="7.室内环境检测" sheetId="14" r:id="rId9"/>
    <sheet name="8.防雷检测" sheetId="13" r:id="rId10"/>
    <sheet name="9.幕墙门窗检测" sheetId="20" r:id="rId11"/>
    <sheet name="10.消防检测" sheetId="15" r:id="rId12"/>
    <sheet name="11.节能与绿建检测" sheetId="16" r:id="rId13"/>
    <sheet name="12.智能检测" sheetId="17" r:id="rId14"/>
    <sheet name="13.园林绿化" sheetId="22" r:id="rId15"/>
    <sheet name="14.实体检测" sheetId="23" r:id="rId16"/>
    <sheet name="15.施工周边鉴定" sheetId="24" r:id="rId17"/>
    <sheet name="16.水土保持" sheetId="25" r:id="rId18"/>
  </sheets>
  <definedNames>
    <definedName name="_xlnm._FilterDatabase" localSheetId="2" hidden="1">'1.材料见证检验'!$A$1:$J$124</definedName>
    <definedName name="_xlnm._FilterDatabase" localSheetId="3" hidden="1">'2.地基与基础、基坑支护检测'!$A$1:$K$18</definedName>
    <definedName name="_xlnm._FilterDatabase" localSheetId="4" hidden="1">'3.主体结构及人防检测'!$A$1:$J$44</definedName>
    <definedName name="_xlnm._FilterDatabase" localSheetId="5" hidden="1">'4.基坑监测'!$A$1:$I$36</definedName>
    <definedName name="_xlnm._FilterDatabase" localSheetId="12" hidden="1">'11.节能与绿建检测'!$A$1:$J$47</definedName>
    <definedName name="_xlnm._FilterDatabase" localSheetId="13" hidden="1">'12.智能检测'!$A$1:$J$44</definedName>
    <definedName name="_xlnm._FilterDatabase" localSheetId="15" hidden="1">'14.实体检测'!$A$1:$K$43</definedName>
    <definedName name="_xlnm.Print_Area" localSheetId="3">'2.地基与基础、基坑支护检测'!$A$1:$J$10</definedName>
    <definedName name="_xlnm.Print_Area" localSheetId="5">'4.基坑监测'!$A$1:$I$23</definedName>
    <definedName name="_xlnm.Print_Area" localSheetId="6">'6.高支模监测'!$A$1:$I$18</definedName>
    <definedName name="_xlnm.Print_Area" localSheetId="10">'9.幕墙门窗检测'!$A$1:$J$14</definedName>
    <definedName name="_xlnm.Print_Titles" localSheetId="2">'1.材料见证检验'!$2:$2</definedName>
    <definedName name="_xlnm.Print_Titles" localSheetId="11">'10.消防检测'!$3:$3</definedName>
    <definedName name="_xlnm.Print_Titles" localSheetId="12">'11.节能与绿建检测'!$2:$2</definedName>
    <definedName name="_xlnm.Print_Titles" localSheetId="13">'12.智能检测'!$2:$2</definedName>
    <definedName name="_xlnm.Print_Titles" localSheetId="3">'2.地基与基础、基坑支护检测'!$2:$2</definedName>
    <definedName name="_xlnm.Print_Titles" localSheetId="4">'3.主体结构及人防检测'!#REF!</definedName>
    <definedName name="_xlnm.Print_Titles" localSheetId="7">'6.高支模监测'!#REF!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001</author>
  </authors>
  <commentList>
    <comment ref="E19" authorId="0">
      <text>
        <r>
          <rPr>
            <b/>
            <sz val="9"/>
            <rFont val="宋体"/>
            <charset val="134"/>
          </rPr>
          <t>001:</t>
        </r>
        <r>
          <rPr>
            <sz val="9"/>
            <rFont val="宋体"/>
            <charset val="134"/>
          </rPr>
          <t xml:space="preserve">
最大间隙：每20m（路宽＜9m；1点、路宽9~15m；2点、路宽＞15m；3点）</t>
        </r>
      </text>
    </comment>
  </commentList>
</comments>
</file>

<file path=xl/sharedStrings.xml><?xml version="1.0" encoding="utf-8"?>
<sst xmlns="http://schemas.openxmlformats.org/spreadsheetml/2006/main" count="1645" uniqueCount="966">
  <si>
    <t>新塘牛仔时尚产业中心项目
第三方检测与监测服务工程量清单</t>
  </si>
  <si>
    <t>清 单 明 细 表</t>
  </si>
  <si>
    <t>投标单位：</t>
  </si>
  <si>
    <t>日期：</t>
  </si>
  <si>
    <t>新塘牛仔时尚产业中心项目第三方检测与监测服务
工程量清单</t>
  </si>
  <si>
    <t>序号</t>
  </si>
  <si>
    <t>检测项目</t>
  </si>
  <si>
    <t>检测费用（元）</t>
  </si>
  <si>
    <t>备注</t>
  </si>
  <si>
    <t>材料见证检验</t>
  </si>
  <si>
    <t>地基与基础、基坑支护检测</t>
  </si>
  <si>
    <t>主体结构及人防检测</t>
  </si>
  <si>
    <t>基坑监测</t>
  </si>
  <si>
    <t>主体沉降观测</t>
  </si>
  <si>
    <t>高支模监测</t>
  </si>
  <si>
    <t>室内环境检测</t>
  </si>
  <si>
    <t>防雷检测</t>
  </si>
  <si>
    <t>幕墙门窗检测</t>
  </si>
  <si>
    <t>消防检测</t>
  </si>
  <si>
    <t>节能与绿建检测</t>
  </si>
  <si>
    <t>智能检测</t>
  </si>
  <si>
    <t>园林绿化检测</t>
  </si>
  <si>
    <t>实体检测(含海绵城市)</t>
  </si>
  <si>
    <t>1-14项为本新建工程检测监测费合计</t>
  </si>
  <si>
    <r>
      <rPr>
        <sz val="11"/>
        <rFont val="宋体"/>
        <charset val="134"/>
      </rPr>
      <t xml:space="preserve">施工周边既有建筑鉴定
</t>
    </r>
    <r>
      <rPr>
        <sz val="11"/>
        <rFont val="Times New Roman"/>
        <charset val="134"/>
      </rPr>
      <t>(</t>
    </r>
    <r>
      <rPr>
        <sz val="11"/>
        <rFont val="宋体"/>
        <charset val="134"/>
      </rPr>
      <t>施工前鉴定）</t>
    </r>
  </si>
  <si>
    <t>深基坑施工前鉴定（若需）</t>
  </si>
  <si>
    <r>
      <rPr>
        <sz val="11"/>
        <rFont val="宋体"/>
        <charset val="134"/>
      </rPr>
      <t xml:space="preserve">施工周边既有建筑鉴定
</t>
    </r>
    <r>
      <rPr>
        <sz val="11"/>
        <rFont val="Times New Roman"/>
        <charset val="134"/>
      </rPr>
      <t>(</t>
    </r>
    <r>
      <rPr>
        <sz val="11"/>
        <rFont val="宋体"/>
        <charset val="134"/>
      </rPr>
      <t>施工后鉴定）</t>
    </r>
  </si>
  <si>
    <t>水土保持</t>
  </si>
  <si>
    <t>1-16项总计（元）</t>
  </si>
  <si>
    <t>材料见证取样工程量清单</t>
  </si>
  <si>
    <t>项目名称</t>
  </si>
  <si>
    <t>检测参数</t>
  </si>
  <si>
    <t>检测频率</t>
  </si>
  <si>
    <t>单位</t>
  </si>
  <si>
    <t>数量</t>
  </si>
  <si>
    <t>投标单价(元)</t>
  </si>
  <si>
    <t>合价（元）</t>
  </si>
  <si>
    <t>综合单价限价（元）</t>
  </si>
  <si>
    <t>球墨铸铁管</t>
  </si>
  <si>
    <t>外观、尺寸、布氏硬度</t>
  </si>
  <si>
    <t>按规格批次抽
带标识管段20cm+1个5cm正方形铁块表面磨掉黑漆</t>
  </si>
  <si>
    <t>组</t>
  </si>
  <si>
    <t>衬塑复合压力管</t>
  </si>
  <si>
    <r>
      <rPr>
        <sz val="10"/>
        <rFont val="宋体"/>
        <charset val="134"/>
      </rPr>
      <t>外观、尺寸、结合强度、弯曲性能（</t>
    </r>
    <r>
      <rPr>
        <sz val="10"/>
        <rFont val="Times New Roman"/>
        <charset val="134"/>
      </rPr>
      <t>DN≤50mm</t>
    </r>
    <r>
      <rPr>
        <sz val="10"/>
        <rFont val="宋体"/>
        <charset val="134"/>
      </rPr>
      <t>）或压扁性能（</t>
    </r>
    <r>
      <rPr>
        <sz val="10"/>
        <rFont val="Times New Roman"/>
        <charset val="134"/>
      </rPr>
      <t>DN</t>
    </r>
    <r>
      <rPr>
        <sz val="10"/>
        <rFont val="宋体"/>
        <charset val="134"/>
      </rPr>
      <t>＞</t>
    </r>
    <r>
      <rPr>
        <sz val="10"/>
        <rFont val="Times New Roman"/>
        <charset val="134"/>
      </rPr>
      <t>50mm</t>
    </r>
    <r>
      <rPr>
        <sz val="10"/>
        <rFont val="宋体"/>
        <charset val="134"/>
      </rPr>
      <t>）、耐冷热循环</t>
    </r>
  </si>
  <si>
    <t>按规格批次抽
1×1m+3×20mm</t>
  </si>
  <si>
    <t>弯曲和压扁只做其一</t>
  </si>
  <si>
    <t>给水用钢丝网增强聚乙烯复合管材</t>
  </si>
  <si>
    <t>外观、尺寸、静液压试验、爆破试验、受开压稳定性</t>
  </si>
  <si>
    <t>按规格批次抽
4×1m</t>
  </si>
  <si>
    <r>
      <rPr>
        <sz val="10"/>
        <rFont val="Times New Roman"/>
        <charset val="134"/>
      </rPr>
      <t>PP-R</t>
    </r>
    <r>
      <rPr>
        <sz val="10"/>
        <rFont val="宋体"/>
        <charset val="134"/>
      </rPr>
      <t>给水管材</t>
    </r>
  </si>
  <si>
    <t>外观、尺寸、纵向回缩率、静液压试验、简支梁冲击试验</t>
  </si>
  <si>
    <r>
      <rPr>
        <sz val="10"/>
        <rFont val="Times New Roman"/>
        <charset val="134"/>
      </rPr>
      <t>PP-R</t>
    </r>
    <r>
      <rPr>
        <sz val="10"/>
        <rFont val="宋体"/>
        <charset val="134"/>
      </rPr>
      <t>给水管件</t>
    </r>
  </si>
  <si>
    <t>外观、尺寸、液压试验</t>
  </si>
  <si>
    <t>按规格批次抽
9个</t>
  </si>
  <si>
    <r>
      <rPr>
        <sz val="10"/>
        <rFont val="Times New Roman"/>
        <charset val="134"/>
      </rPr>
      <t>PE</t>
    </r>
    <r>
      <rPr>
        <sz val="10"/>
        <rFont val="宋体"/>
        <charset val="134"/>
      </rPr>
      <t>给水管材</t>
    </r>
  </si>
  <si>
    <t>外观、尺寸、纵向回缩率、拉伸性能、静液压试验</t>
  </si>
  <si>
    <r>
      <rPr>
        <sz val="10"/>
        <rFont val="Times New Roman"/>
        <charset val="134"/>
      </rPr>
      <t>PE</t>
    </r>
    <r>
      <rPr>
        <sz val="10"/>
        <rFont val="宋体"/>
        <charset val="134"/>
      </rPr>
      <t>给水管件</t>
    </r>
  </si>
  <si>
    <t>外观、尺寸、静液压试验</t>
  </si>
  <si>
    <t>按规格批次抽4个（3个两端接300mm管材的管件+1个管件）</t>
  </si>
  <si>
    <t>阀门</t>
  </si>
  <si>
    <t>上密封试验、壳体试验、密封试验</t>
  </si>
  <si>
    <t xml:space="preserve">按规格批次抽
2个  </t>
  </si>
  <si>
    <r>
      <rPr>
        <sz val="10"/>
        <rFont val="Times New Roman"/>
        <charset val="134"/>
      </rPr>
      <t>PVC-U</t>
    </r>
    <r>
      <rPr>
        <sz val="10"/>
        <rFont val="宋体"/>
        <charset val="134"/>
      </rPr>
      <t>排水管材</t>
    </r>
  </si>
  <si>
    <t>外观、密度、尺寸、纵向回缩率、维卡软化温度、拉伸性能、落锤冲击试验</t>
  </si>
  <si>
    <r>
      <rPr>
        <sz val="10"/>
        <rFont val="Times New Roman"/>
        <charset val="134"/>
      </rPr>
      <t>PVC-U</t>
    </r>
    <r>
      <rPr>
        <sz val="10"/>
        <rFont val="宋体"/>
        <charset val="134"/>
      </rPr>
      <t>排水管件</t>
    </r>
  </si>
  <si>
    <t>外观、密度、尺寸、烘箱试验、坠落试验、维卡软化温度</t>
  </si>
  <si>
    <r>
      <rPr>
        <sz val="10"/>
        <rFont val="Times New Roman"/>
        <charset val="134"/>
      </rPr>
      <t>PVC-U</t>
    </r>
    <r>
      <rPr>
        <sz val="10"/>
        <rFont val="宋体"/>
        <charset val="134"/>
      </rPr>
      <t>胶粘剂</t>
    </r>
  </si>
  <si>
    <t>外观、溶解性、粘度、粘结强度、水压爆破强度</t>
  </si>
  <si>
    <r>
      <rPr>
        <sz val="10"/>
        <rFont val="宋体"/>
        <charset val="134"/>
      </rPr>
      <t>按规格批次抽</t>
    </r>
    <r>
      <rPr>
        <sz val="10"/>
        <rFont val="Times New Roman"/>
        <charset val="134"/>
      </rPr>
      <t>500ml</t>
    </r>
  </si>
  <si>
    <r>
      <rPr>
        <sz val="10"/>
        <rFont val="宋体"/>
        <charset val="134"/>
      </rPr>
      <t>高密度聚乙烯（</t>
    </r>
    <r>
      <rPr>
        <sz val="10"/>
        <rFont val="Times New Roman"/>
        <charset val="134"/>
      </rPr>
      <t>HDPE</t>
    </r>
    <r>
      <rPr>
        <sz val="10"/>
        <rFont val="宋体"/>
        <charset val="134"/>
      </rPr>
      <t>）排水管材</t>
    </r>
  </si>
  <si>
    <t>外观、尺寸、纵向回缩率、环刚度、静液压试验</t>
  </si>
  <si>
    <r>
      <rPr>
        <sz val="10"/>
        <rFont val="宋体"/>
        <charset val="134"/>
      </rPr>
      <t>高密度聚乙烯（</t>
    </r>
    <r>
      <rPr>
        <sz val="10"/>
        <rFont val="Times New Roman"/>
        <charset val="134"/>
      </rPr>
      <t>HDPE</t>
    </r>
    <r>
      <rPr>
        <sz val="10"/>
        <rFont val="宋体"/>
        <charset val="134"/>
      </rPr>
      <t>）排水管件</t>
    </r>
  </si>
  <si>
    <t>外观、尺寸、烘箱试验、静液压试验</t>
  </si>
  <si>
    <t>按规格批次抽6个（其中3个两端接300mm长配套管材）</t>
  </si>
  <si>
    <r>
      <rPr>
        <sz val="10"/>
        <rFont val="宋体"/>
        <charset val="134"/>
      </rPr>
      <t>聚乙烯（</t>
    </r>
    <r>
      <rPr>
        <sz val="10"/>
        <rFont val="Times New Roman"/>
        <charset val="134"/>
      </rPr>
      <t>PE</t>
    </r>
    <r>
      <rPr>
        <sz val="10"/>
        <rFont val="宋体"/>
        <charset val="134"/>
      </rPr>
      <t>）双壁波纹管</t>
    </r>
  </si>
  <si>
    <t>外观和尺寸、烘箱试验、纵向回缩率、环刚度、环柔性、落锤冲击试验</t>
  </si>
  <si>
    <t>按规格批次抽
3×300mm</t>
  </si>
  <si>
    <t>中空壁缠绕管</t>
  </si>
  <si>
    <t>外观和尺寸、纵向回缩率、落锤冲击冲击、环刚度、环柔性</t>
  </si>
  <si>
    <t>镀锌线管</t>
  </si>
  <si>
    <t>标志、弯曲试验、抗压性能、电气性能</t>
  </si>
  <si>
    <r>
      <rPr>
        <sz val="10"/>
        <rFont val="宋体"/>
        <charset val="134"/>
      </rPr>
      <t>按规格批次抽</t>
    </r>
    <r>
      <rPr>
        <sz val="10"/>
        <rFont val="Times New Roman"/>
        <charset val="134"/>
      </rPr>
      <t xml:space="preserve">
9×1.0m</t>
    </r>
    <r>
      <rPr>
        <sz val="10"/>
        <rFont val="宋体"/>
        <charset val="134"/>
      </rPr>
      <t>（注明轻</t>
    </r>
    <r>
      <rPr>
        <sz val="10"/>
        <rFont val="Times New Roman"/>
        <charset val="134"/>
      </rPr>
      <t>.</t>
    </r>
    <r>
      <rPr>
        <sz val="10"/>
        <rFont val="宋体"/>
        <charset val="134"/>
      </rPr>
      <t>中</t>
    </r>
    <r>
      <rPr>
        <sz val="10"/>
        <rFont val="Times New Roman"/>
        <charset val="134"/>
      </rPr>
      <t>.</t>
    </r>
    <r>
      <rPr>
        <sz val="10"/>
        <rFont val="宋体"/>
        <charset val="134"/>
      </rPr>
      <t>重）</t>
    </r>
  </si>
  <si>
    <t>电缆桥架</t>
  </si>
  <si>
    <t>外观、尺寸、承受安全工作荷载时的相对挠度、耐撞击能力、保护电路连续性、防护层厚度、防护层附着力、表面电阻率、体积电阻率</t>
  </si>
  <si>
    <r>
      <rPr>
        <sz val="10"/>
        <rFont val="宋体"/>
        <charset val="134"/>
      </rPr>
      <t>按规格批次抽</t>
    </r>
    <r>
      <rPr>
        <sz val="10"/>
        <rFont val="Times New Roman"/>
        <charset val="134"/>
      </rPr>
      <t xml:space="preserve">
</t>
    </r>
    <r>
      <rPr>
        <sz val="10"/>
        <rFont val="宋体"/>
        <charset val="134"/>
      </rPr>
      <t>一根</t>
    </r>
    <r>
      <rPr>
        <sz val="10"/>
        <rFont val="Times New Roman"/>
        <charset val="134"/>
      </rPr>
      <t>2.5</t>
    </r>
    <r>
      <rPr>
        <sz val="10"/>
        <rFont val="宋体"/>
        <charset val="134"/>
      </rPr>
      <t>米（样品规格小于</t>
    </r>
    <r>
      <rPr>
        <sz val="10"/>
        <rFont val="Times New Roman"/>
        <charset val="134"/>
      </rPr>
      <t>2.5</t>
    </r>
    <r>
      <rPr>
        <sz val="10"/>
        <rFont val="宋体"/>
        <charset val="134"/>
      </rPr>
      <t>米时，按样品全长送检一根）＋</t>
    </r>
    <r>
      <rPr>
        <sz val="10"/>
        <rFont val="Times New Roman"/>
        <charset val="134"/>
      </rPr>
      <t>2</t>
    </r>
    <r>
      <rPr>
        <sz val="10"/>
        <rFont val="宋体"/>
        <charset val="134"/>
      </rPr>
      <t>根</t>
    </r>
    <r>
      <rPr>
        <sz val="10"/>
        <rFont val="Times New Roman"/>
        <charset val="134"/>
      </rPr>
      <t>1.2</t>
    </r>
    <r>
      <rPr>
        <sz val="10"/>
        <rFont val="宋体"/>
        <charset val="134"/>
      </rPr>
      <t>米中间用连接件接起；</t>
    </r>
  </si>
  <si>
    <t>配电箱</t>
  </si>
  <si>
    <t>外观、电击防护、保护电路的完整性、内装元件的组合、内部电路和连接、外接导线端子、电气间隙和爬电距离、工频耐受电压</t>
  </si>
  <si>
    <t>按规格批次抽
1个
（需提供说明书、线路图）</t>
  </si>
  <si>
    <t>MPP实壁管</t>
  </si>
  <si>
    <t>外观、尺寸、拉伸强度、落锤冲击试验、压扁试验、环刚度</t>
  </si>
  <si>
    <t>电工套管</t>
  </si>
  <si>
    <t>外观、尺寸、抗压性能、弯曲性能、弯扁性能、冲击性能、跌落性能、耐热性能、氧指数、自熄时间、电气性能</t>
  </si>
  <si>
    <t>按规格批次抽
13×1.2m</t>
  </si>
  <si>
    <t>电工套管配件</t>
  </si>
  <si>
    <t>外观、跌落性能、耐热性能、氧指数、自熄时间、电气性能</t>
  </si>
  <si>
    <r>
      <rPr>
        <sz val="10"/>
        <rFont val="宋体"/>
        <charset val="134"/>
      </rPr>
      <t>按规格批次抽</t>
    </r>
    <r>
      <rPr>
        <sz val="10"/>
        <rFont val="Times New Roman"/>
        <charset val="134"/>
      </rPr>
      <t xml:space="preserve">
9</t>
    </r>
    <r>
      <rPr>
        <sz val="10"/>
        <rFont val="宋体"/>
        <charset val="134"/>
      </rPr>
      <t>个</t>
    </r>
  </si>
  <si>
    <t>PE地下通信用实壁管</t>
  </si>
  <si>
    <t>外观、尺寸、落锤冲击、扁平试验、环刚度、拉伸强度、纵向回缩率</t>
  </si>
  <si>
    <t>通信电缆（网线）</t>
  </si>
  <si>
    <t>近端串音功率和、远端串音功率和、回波损耗、护套老化前拉力试验</t>
  </si>
  <si>
    <t>按规格批次抽100米</t>
  </si>
  <si>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</si>
  <si>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</si>
  <si>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</si>
  <si>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t>按5芯带护套计算</t>
  </si>
  <si>
    <t>漏电断路器</t>
  </si>
  <si>
    <t>标志检查、电击保护、电气间隙、爬电距离、试验装置动作特性、剩余电流动作特性、时间-电流动作特性、温升、耐潮、绝缘电阻、介电强度、耐热试验、灼热丝试验</t>
  </si>
  <si>
    <t>按规格批次
抽3个</t>
  </si>
  <si>
    <t>小型断路器</t>
  </si>
  <si>
    <t>标志检查、电击保护、电气间隙、爬电距离、时间-电流动作特性、温升、耐潮、绝缘电阻、介电强度、耐热试验、灼热丝试验</t>
  </si>
  <si>
    <t>塑壳断路器</t>
  </si>
  <si>
    <t>标志检查、电气间隙、爬电距离、验证过载脱扣器、反时限脱扣试验、瞬时脱扣试验、温升、介电性能</t>
  </si>
  <si>
    <t>按规格批次
抽3个（需提供说明书）</t>
  </si>
  <si>
    <t>面板开关</t>
  </si>
  <si>
    <t>标志检查、防触电保护、温升、电气间隙、爬电距离、耐潮、电气强度、绝缘电阻、通断能力、耐热试验、灼热丝试验</t>
  </si>
  <si>
    <r>
      <rPr>
        <sz val="10"/>
        <rFont val="宋体"/>
        <charset val="134"/>
      </rPr>
      <t>按规格批次抽</t>
    </r>
    <r>
      <rPr>
        <sz val="10"/>
        <rFont val="Times New Roman"/>
        <charset val="134"/>
      </rPr>
      <t xml:space="preserve">
6</t>
    </r>
    <r>
      <rPr>
        <sz val="10"/>
        <rFont val="宋体"/>
        <charset val="134"/>
      </rPr>
      <t>个</t>
    </r>
  </si>
  <si>
    <t>插头插座/带开关插座</t>
  </si>
  <si>
    <t>标志检查、防触电保护、接地措施、温升、电气间隙、爬电距离、耐潮、电气强度、绝缘电阻、分断容量、耐热试验、灼热丝试验</t>
  </si>
  <si>
    <t>短纤针刺非织造土工布</t>
  </si>
  <si>
    <t>单位面积质量偏差率、厚度偏差率、幅宽偏差率、纵横向撕破强力、顶破强力、垂直渗透系数、纵横向断裂强度、标称断裂强度对应伸长率、等效孔径、刺破强力</t>
  </si>
  <si>
    <t>等幅宽3m长</t>
  </si>
  <si>
    <t>玻璃纤维土工格栅</t>
  </si>
  <si>
    <t>断裂强力（纵、横向）、断裂伸长率（纵、横向）、网眼目数、网眼尺寸</t>
  </si>
  <si>
    <t>2m×2m</t>
  </si>
  <si>
    <t>聚乙烯土工膜</t>
  </si>
  <si>
    <t>拉伸断裂强度、拉伸屈服强度、断裂伸长率、屈服伸长率、直角撕裂负荷、抗穿刺强力、厚度</t>
  </si>
  <si>
    <t>整幅宽,
0.5m长</t>
  </si>
  <si>
    <t>塑料排水板</t>
  </si>
  <si>
    <t>宽度、厚度、塑料排水板抗拉强度、滤膜抗拉强度（干拉、湿拉）、滤膜渗透系数、纵向通水量</t>
  </si>
  <si>
    <t>4m</t>
  </si>
  <si>
    <t>耐碱玻璃纤
维网布</t>
  </si>
  <si>
    <t>单位面积质量、断裂强力/拉伸断裂强力/耐碱断裂强力、断裂伸长率、耐碱强力保留率、耐碱性</t>
  </si>
  <si>
    <t>等幅宽2米</t>
  </si>
  <si>
    <t>实木地板/
实木复合地板</t>
  </si>
  <si>
    <t>外观质量、尺寸、含水率、漆膜表面附着力、漆膜硬度、表面耐污染、静曲强度、弹性模量</t>
  </si>
  <si>
    <t>10块</t>
  </si>
  <si>
    <t>防静电活动地板</t>
  </si>
  <si>
    <t>外观、尺寸偏差、对地电阻</t>
  </si>
  <si>
    <t>2块地板、1套支撑</t>
  </si>
  <si>
    <t>地坪涂料</t>
  </si>
  <si>
    <t>VOC；游离甲醛；苯；甲苯、乙苯、二甲苯总和；苯、甲苯、乙苯、二甲苯总和；游离二异氰酸酯（TDI、HDI）；乙二醇醚及醚酯总和；邻苯二甲酸酯；游离4,4'-二氨基二苯甲烷（MDA）；可溶性铅；可溶性镉；可溶性铬；可溶性汞；TVOC释放量；甲醛释放量</t>
  </si>
  <si>
    <t>取样量2.0kg</t>
  </si>
  <si>
    <t>PVC地板</t>
  </si>
  <si>
    <t>挥发物含量、可溶性铅、可溶性镉</t>
  </si>
  <si>
    <t>每批产品中抽取1卷样品，去掉样品卷最外3层后裁取1m</t>
  </si>
  <si>
    <t>地毯、地毯衬垫</t>
  </si>
  <si>
    <t>VOC、游离甲醛</t>
  </si>
  <si>
    <t>送样量1m2</t>
  </si>
  <si>
    <t>高分子装饰材料</t>
  </si>
  <si>
    <t>甲醛释放量（环境舱法）、TVOC释放量</t>
  </si>
  <si>
    <t>500mm×500mm，4块</t>
  </si>
  <si>
    <t>建筑用墙面涂料</t>
  </si>
  <si>
    <t>游离甲醛、苯系物总和含量（苯、甲苯、二甲苯、乙苯）、总铅含量、可溶性镉含量、可溶性铬含量、可溶性汞含量、VOC含量、乙二醇醚及醚酯总和含量、卤代烃总和含量</t>
  </si>
  <si>
    <t>送样量0.5kg；
同批次产品检验报告的检测项目不全或检测结果不符合设计要求和规范要求时需复验</t>
  </si>
  <si>
    <t>建筑材料（墙砖）</t>
  </si>
  <si>
    <t>放射性</t>
  </si>
  <si>
    <t>送样量4kg；
使用面积大于200m2时，需对不同产品、不同批次进行复验</t>
  </si>
  <si>
    <t>木板</t>
  </si>
  <si>
    <t>甲醛释放量（环境舱法）</t>
  </si>
  <si>
    <t>送样量1m2（500mm×500mm，2块）</t>
  </si>
  <si>
    <t>胶粘剂</t>
  </si>
  <si>
    <t>游离甲醛、VOC、苯、甲苯+二甲苯、甲苯二异氰酸酯、二氯甲烷、1,2-二氯乙烷、1,1,2-三氯乙烷、三氯乙烯</t>
  </si>
  <si>
    <t>生活饮用水</t>
  </si>
  <si>
    <t>浑浊度、色度、臭和味、肉眼可见物、游离氯、细菌总数、总大肠菌群、pH、铁</t>
  </si>
  <si>
    <r>
      <rPr>
        <sz val="10"/>
        <rFont val="宋体"/>
        <charset val="134"/>
      </rPr>
      <t>理化指标：不少于</t>
    </r>
    <r>
      <rPr>
        <sz val="10"/>
        <rFont val="Times New Roman"/>
        <charset val="134"/>
      </rPr>
      <t xml:space="preserve">1L
</t>
    </r>
    <r>
      <rPr>
        <sz val="10"/>
        <rFont val="宋体"/>
        <charset val="134"/>
      </rPr>
      <t>微生物指标：</t>
    </r>
    <r>
      <rPr>
        <sz val="10"/>
        <rFont val="Times New Roman"/>
        <charset val="134"/>
      </rPr>
      <t>0.5L</t>
    </r>
  </si>
  <si>
    <t>个</t>
  </si>
  <si>
    <t>回填材料</t>
  </si>
  <si>
    <t>击实试验</t>
  </si>
  <si>
    <t>每种回填材料抽检1组</t>
  </si>
  <si>
    <t>井盖</t>
  </si>
  <si>
    <t>承载能力、残余变形、安全和便利性</t>
  </si>
  <si>
    <t>每种类型每100个抽检1组。</t>
  </si>
  <si>
    <t>水泥</t>
  </si>
  <si>
    <t>标准稠度用水量、凝结时间、安定性(沸煮法)、胶砂强度 、比表面积、氯离子含量、碱含量</t>
  </si>
  <si>
    <t>按同一生产厂家、同一等级、同一品种、同一批号且连续进场的水泥，袋装水泥不超过200t为一批；散装水泥不超过500t为一批</t>
  </si>
  <si>
    <t>GB/T 17671-2021《水泥胶砂强度检验方法(ISO法)》、GB/T 176-2017《水泥化学分析方法》、GB/T 1346-2011《水泥标准稠度用水量、凝结时间、安定性检验方法》</t>
  </si>
  <si>
    <t>砂</t>
  </si>
  <si>
    <t>筛分析（颗粒级配）、表观密度、堆积密度、含泥量、泥块含量、有机物含量、氯离子含量</t>
  </si>
  <si>
    <t>用大型工具(如火车、货船或汽车)运输的，以400m3或600t为一批</t>
  </si>
  <si>
    <t>《建设用卵石、碎石》GB/T 14685-2022、《普通混
凝土用砂、石质量及检验方法标准》 JGJ 52-2006</t>
  </si>
  <si>
    <t>石</t>
  </si>
  <si>
    <t>筛分析（颗粒级配）、表观密度、堆积密度、紧密密度、含泥量、泥块含量、针片状颗粒含量、压碎值</t>
  </si>
  <si>
    <t>GB/T 14685-2022《建设用卵石、碎石》、JGJ 52-2006《普通混
凝土用砂、石质量及检验方法标准》</t>
  </si>
  <si>
    <t>掺合料</t>
  </si>
  <si>
    <t>细度、需水量、烧失量、含水量、三氧化硫含量、游离氧化钙含量、安定性、碱含量</t>
  </si>
  <si>
    <t>同等级、同种类≤200t为一验收批(连续供应)</t>
  </si>
  <si>
    <t>GB/T 1596-2017《用于水泥和混凝土中的粉煤灰》</t>
  </si>
  <si>
    <t>混凝土膨胀剂</t>
  </si>
  <si>
    <t>凝结时间、限制膨胀率(水中7天、空气中21天)、抗压强度、细度、含水率、碱含量</t>
  </si>
  <si>
    <t>不大于200t为一批，</t>
  </si>
  <si>
    <t>GB23439-2017《混凝土膨胀剂》</t>
  </si>
  <si>
    <t>外加剂</t>
  </si>
  <si>
    <t>减水率、泌水率、含气量、凝结时间差、1h坍落度经时变化、1h含气量经时变化、抗压强度比</t>
  </si>
  <si>
    <t>掺量≥1%时，100t为一验收批，掺量＜1%时，50t为一验收批</t>
  </si>
  <si>
    <t>GB 8076-2008《混凝土外加剂》</t>
  </si>
  <si>
    <t>混凝土拌合用水</t>
  </si>
  <si>
    <t>PH值、可溶物、不溶物、凝结时间、胶砂抗压强度比、氯化物、碱含量、硫化物及硫酸盐</t>
  </si>
  <si>
    <t>水质检验不少于5L，测定水泥凝结时间和胶砂强度不少于3L</t>
  </si>
  <si>
    <t>JGJ 63-2006《混凝土用水标准》</t>
  </si>
  <si>
    <t>混凝土</t>
  </si>
  <si>
    <t>配合比验证</t>
  </si>
  <si>
    <t>同一配合比验证一次</t>
  </si>
  <si>
    <t xml:space="preserve">JGJ 55-2011《普通混凝土配合比设计规程》 </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</si>
  <si>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</si>
  <si>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</si>
  <si>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GB/T 50081-2019《混凝土物理力学性能试验方法标准》</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</si>
  <si>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</si>
  <si>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</si>
  <si>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</si>
  <si>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</si>
  <si>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GB/T 50082-2024《普通混凝土长期性能和耐久性能试验方法标准》</t>
  </si>
  <si>
    <t>总碱含量</t>
  </si>
  <si>
    <t>同一配合比、或需要验证时</t>
  </si>
  <si>
    <t>GB 50010-2010(2015版)《混凝土结构设计规范》</t>
  </si>
  <si>
    <t>硬化混凝土氯离子</t>
  </si>
  <si>
    <t>GB/T 50344-2019附录H 《混凝土中氯离子含量测定》</t>
  </si>
  <si>
    <t>拌合物氯离子</t>
  </si>
  <si>
    <t>同一等级每种配比至少送检一组。</t>
  </si>
  <si>
    <t>JTS/T 236-2019 《水运工程混凝土试验检测技术规范》</t>
  </si>
  <si>
    <t>砂浆</t>
  </si>
  <si>
    <t>每一检验批且不超过250m3砌体的各种类、各强度等级的砌筑砂浆，每台搅拌机应至少抽查一次，每次至少应制作一组试块</t>
  </si>
  <si>
    <t>GB/T 25181-2019《预拌砂浆》</t>
  </si>
  <si>
    <t>热轧带肋钢筋</t>
  </si>
  <si>
    <t>拉伸、弯曲、最大力伸长率、强屈比、超屈比、重量偏差、反向弯曲</t>
  </si>
  <si>
    <t>按批检验每批重量不大于60t；不足60t按一批计。</t>
  </si>
  <si>
    <t>GB 1499.2-2024《钢筋混凝土用钢 第2部分：热轧带肋钢筋》</t>
  </si>
  <si>
    <t>热轧光圆钢筋</t>
  </si>
  <si>
    <t>拉伸、弯曲、重量偏差</t>
  </si>
  <si>
    <t>GB 1499.1-2024《钢筋混凝土用钢 第1部分：热轧光圆钢筋》</t>
  </si>
  <si>
    <t>钢筋焊接</t>
  </si>
  <si>
    <r>
      <rPr>
        <sz val="10"/>
        <rFont val="宋体"/>
        <charset val="134"/>
        <scheme val="minor"/>
      </rPr>
      <t>抗拉强度、</t>
    </r>
    <r>
      <rPr>
        <sz val="10"/>
        <rFont val="宋体"/>
        <charset val="134"/>
      </rPr>
      <t>弯曲</t>
    </r>
  </si>
  <si>
    <t>同一台班内，由同一焊工完成的300个同牌号、同直径钢筋焊接接头应作为一批。当同一台班内焊接的接头数量较少，可在一周之内累计计算，累计仍不足300个接头时，应按一批计算</t>
  </si>
  <si>
    <t>JGJ/T 27-2014《钢筋焊接接头试验方法标准》、JGJ 18-2012《钢筋焊接及验收规程》</t>
  </si>
  <si>
    <t>钢筋机械连接</t>
  </si>
  <si>
    <t>拉伸强度</t>
  </si>
  <si>
    <t>同一施工条件下采用同一批材料的同等级、型式、规格的接头以500个为一批不足500的按一个验收批计。</t>
  </si>
  <si>
    <t>GB 55008-2021《混凝土结构通用规范》、JGJ 107-2016《钢筋机械连接技术规程》</t>
  </si>
  <si>
    <t>残余变形</t>
  </si>
  <si>
    <t>每个规格机械连接送检一组。</t>
  </si>
  <si>
    <t>钢材型材</t>
  </si>
  <si>
    <t>屈服强度、抗拉强度、断后伸长率、弯曲</t>
  </si>
  <si>
    <t>按同一牌号、同一炉罐号、同一尺寸的钢材组成，不超过60t为一批</t>
  </si>
  <si>
    <t>GB/T 700-2006《碳素结构钢》、GB/T 1591-2018《低合金高强度结构钢》、GB/T 4171-2008《耐候结构钢》、GB/T 19879-2023《建筑结构用钢板》</t>
  </si>
  <si>
    <t>镀锌层</t>
  </si>
  <si>
    <t>按进场批次取样,每批取样一组。</t>
  </si>
  <si>
    <t>钢管</t>
  </si>
  <si>
    <t>按同一牌号、同一炉罐号、同一尺寸的钢管组成，不超过60t为一批</t>
  </si>
  <si>
    <t>GB/T 8162-2018《结构用无缝钢管》、GB/T 3090-2020《不锈钢小直径无缝钢管》、GB/T 8163-2018《输送流体用无缝钢管》</t>
  </si>
  <si>
    <t>硅钙板</t>
  </si>
  <si>
    <t>密度、抗折强度、湿胀率</t>
  </si>
  <si>
    <t>同类别，同规格，同强度的产品组成，每检验批为3000张为一批次，不足3000张，但大于200张也可以为一批</t>
  </si>
  <si>
    <t>JC/T 564.1－2018 《纤维增强硅酸钙板 第1部分：无石棉硅酸钙板》</t>
  </si>
  <si>
    <t>蒸压加气混凝土板</t>
  </si>
  <si>
    <t>抗压强度、干密度、结构性能</t>
  </si>
  <si>
    <t>同规格、同等级1万块一批</t>
  </si>
  <si>
    <t>GB/T 15762-2020《蒸压加气混凝土板》</t>
  </si>
  <si>
    <t>蒸压加气混凝土砌块</t>
  </si>
  <si>
    <t>干密度、抗压强度</t>
  </si>
  <si>
    <t>同品种、同规格、同等级的砌块以3万块为一批，不足3万块亦为一批</t>
  </si>
  <si>
    <t>GB/T 11968-2020《蒸压加气混凝土砌块》</t>
  </si>
  <si>
    <t>灰砂砖、实心砖</t>
  </si>
  <si>
    <t>抗压强度、干密度</t>
  </si>
  <si>
    <t>每10万块为一批，不足10 万块按一批计。</t>
  </si>
  <si>
    <t>GB/T 21144-2023《混凝土实心砖》</t>
  </si>
  <si>
    <t>聚氨酯防水涂料</t>
  </si>
  <si>
    <t>拉伸性能,干燥时间,固体含量,不透水性,粘结强度,撕裂强度,外观</t>
  </si>
  <si>
    <t>每10t为一批，不足10t按一批抽样</t>
  </si>
  <si>
    <t>GB/T 19250-2013《聚氨酯防水涂料》</t>
  </si>
  <si>
    <t>聚合物水泥防水涂料</t>
  </si>
  <si>
    <t>拉伸性能(无处理),固体含量,低温柔性,不透水性,粘结强度（无处理）,外观</t>
  </si>
  <si>
    <t>GB/T 23445-2009《聚合物水泥防水涂料》</t>
  </si>
  <si>
    <t>防水卷材</t>
  </si>
  <si>
    <t>厚度、不透水性、耐热性、拉伸性能（横纵向）、断裂延伸率</t>
  </si>
  <si>
    <r>
      <rPr>
        <sz val="10"/>
        <rFont val="宋体"/>
        <charset val="134"/>
        <scheme val="minor"/>
      </rPr>
      <t>同一类型、同一规格10000m</t>
    </r>
    <r>
      <rPr>
        <vertAlign val="superscript"/>
        <sz val="10"/>
        <rFont val="宋体"/>
        <charset val="134"/>
      </rPr>
      <t>2</t>
    </r>
    <r>
      <rPr>
        <sz val="10"/>
        <rFont val="宋体"/>
        <charset val="134"/>
        <scheme val="minor"/>
      </rPr>
      <t>为一批不足10000m</t>
    </r>
    <r>
      <rPr>
        <vertAlign val="superscript"/>
        <sz val="10"/>
        <rFont val="宋体"/>
        <charset val="134"/>
      </rPr>
      <t>2</t>
    </r>
    <r>
      <rPr>
        <sz val="10"/>
        <rFont val="宋体"/>
        <charset val="134"/>
        <scheme val="minor"/>
      </rPr>
      <t>时亦可作为一批</t>
    </r>
  </si>
  <si>
    <t>GB 18242-2008《弹性体改性沥青防水卷材》
GB 18243-2008《塑性体改性沥青防水卷材》
GB 18967-2009《改性沥青聚乙烯胎防水卷材》
GB 23441-2009《自粘聚合物改性沥青防水卷材》
GB/T 23457-2017《预铺防水卷材》
GB/T 35467-2017《湿铺防水卷材》
GB/T 35468-2017《种植屋面用耐根穿刺防水卷材》
JC/T 942-2022《丁基橡胶防水密封胶粘带》
JC/T 974-2005《道桥用改性沥青防水卷材》、GB/T 18173.1－2012《高分子防水材料 第1部分：片材》、GB 12952－2011《聚氯乙烯防水卷材》、GB 27789-2011《热塑性聚烯烃(TPO)防水卷材》</t>
  </si>
  <si>
    <t>橡胶止水带</t>
  </si>
  <si>
    <t>拉伸强度、拉断伸长率、硬度</t>
  </si>
  <si>
    <t>B类S类止水带以同标记连续生产的5000m为一批(不足5000m 按一批计)，从外观质量和尺
寸公差检验合格的样品中随机抽取足够的试样,进行橡胶材料的物理性能检验。J类止水带以每100m制品所需要的胶料为一批,抽取足够胶料单独制样进行橡胶材料的物理性能检验。</t>
  </si>
  <si>
    <t>GB/T 18173.2－2014 高分子防水材料 第2部分：止水带</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</si>
  <si>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</si>
  <si>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</si>
  <si>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</si>
  <si>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</si>
  <si>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</si>
  <si>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</si>
  <si>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</si>
  <si>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r>
      <rPr>
        <sz val="10"/>
        <rFont val="宋体"/>
        <charset val="134"/>
        <scheme val="minor"/>
      </rPr>
      <t>JC/T 984-2011</t>
    </r>
    <r>
      <rPr>
        <sz val="10"/>
        <rFont val="宋体"/>
        <charset val="134"/>
      </rPr>
      <t>《聚合物水泥防水砂浆》</t>
    </r>
  </si>
  <si>
    <t>铝型材</t>
  </si>
  <si>
    <t>韦氏硬度、膜厚、壁厚</t>
  </si>
  <si>
    <t>型材应由同一合金号，供货状态，规格的型材组成，批重不限</t>
  </si>
  <si>
    <r>
      <rPr>
        <sz val="10"/>
        <rFont val="Times New Roman"/>
        <charset val="134"/>
      </rPr>
      <t>GB/T 5237.1-2017</t>
    </r>
    <r>
      <rPr>
        <sz val="10"/>
        <rFont val="宋体"/>
        <charset val="134"/>
      </rPr>
      <t>、</t>
    </r>
    <r>
      <rPr>
        <sz val="10"/>
        <rFont val="Times New Roman"/>
        <charset val="134"/>
      </rPr>
      <t>GB/T 5237.2-2017</t>
    </r>
    <r>
      <rPr>
        <sz val="10"/>
        <rFont val="宋体"/>
        <charset val="134"/>
      </rPr>
      <t>、</t>
    </r>
    <r>
      <rPr>
        <sz val="10"/>
        <rFont val="Times New Roman"/>
        <charset val="134"/>
      </rPr>
      <t>GB/T 5237.3-2017</t>
    </r>
    <r>
      <rPr>
        <sz val="10"/>
        <rFont val="宋体"/>
        <charset val="134"/>
      </rPr>
      <t>、</t>
    </r>
    <r>
      <rPr>
        <sz val="10"/>
        <rFont val="Times New Roman"/>
        <charset val="134"/>
      </rPr>
      <t>GB/T 5237.4-2017</t>
    </r>
    <r>
      <rPr>
        <sz val="10"/>
        <rFont val="宋体"/>
        <charset val="134"/>
      </rPr>
      <t>、</t>
    </r>
    <r>
      <rPr>
        <sz val="10"/>
        <rFont val="Times New Roman"/>
        <charset val="134"/>
      </rPr>
      <t>GB/T 5237.5-2017</t>
    </r>
    <r>
      <rPr>
        <sz val="10"/>
        <rFont val="宋体"/>
        <charset val="134"/>
      </rPr>
      <t>、</t>
    </r>
    <r>
      <rPr>
        <sz val="10"/>
        <rFont val="Times New Roman"/>
        <charset val="134"/>
      </rPr>
      <t>GB/T 5237.6-2017</t>
    </r>
  </si>
  <si>
    <t>铝单板</t>
  </si>
  <si>
    <t>尺寸、涂层厚度、硬度、抗拉强度、伸长率</t>
  </si>
  <si>
    <t>每批应由同一品种、同一颜色、同一生产批次的铝单板组成，每3000㎡为一个检验批，不足3000㎡按一个检验批计算</t>
  </si>
  <si>
    <t>GB/T 23443-2009《建筑装饰用铝单板》</t>
  </si>
  <si>
    <t>陶瓷砖</t>
  </si>
  <si>
    <t>表面质量、破坏强度、断裂模数、吸水率</t>
  </si>
  <si>
    <t>GB/T 4100-2015《陶瓷砖》</t>
  </si>
  <si>
    <t>陶瓷砖粘结剂</t>
  </si>
  <si>
    <t>拉伸粘结强度（未处理、浸水处理）</t>
  </si>
  <si>
    <t>连续生产，同一配料工艺条件制得的产品为一批。C类产品100t为一批，D类和R类产品10t为一批。不足上述数量时亦作为一批。</t>
  </si>
  <si>
    <t>JC/T 547-2017 《陶瓷砖胶粘剂》、GB/T 25181-2019 《预拌砂浆》</t>
  </si>
  <si>
    <t>石材</t>
  </si>
  <si>
    <t>弯曲强度、吸水率、体积密度</t>
  </si>
  <si>
    <t>JC/T 2114-2012《广场路面用天然石材》</t>
  </si>
  <si>
    <t>建筑涂料</t>
  </si>
  <si>
    <t>耐碱性、耐洗刷性、涂膜外观、施工性、耐水性、附着力、容器中状态、拉伸性能、粘结强度</t>
  </si>
  <si>
    <t>GB/T 9755-2014《合成树脂乳液外墙涂料》、GB/T 9756-2018 《合成树脂乳液内墙涂料》、JG/T 24-2018《合成树脂乳液砂壁状建筑涂料》、GB/T 9779-2015《复层建筑涂料》、JG/T 210-2018《建筑内外墙用底漆》、JC/T 1040-2020 《建筑外表面用热反射隔热涂料》、HG/T 4343-2012《水性多彩建筑涂料》</t>
  </si>
  <si>
    <t>腻子</t>
  </si>
  <si>
    <t>在容器中状态、施工性、干燥时间(表干) 、耐碱性、耐水性、粘结强度</t>
  </si>
  <si>
    <t>JG/T 157-2009《建筑外墙用腻子》、JG/T 298-2010《建筑室内用腻子》</t>
  </si>
  <si>
    <t>砂壁状涂料</t>
  </si>
  <si>
    <t>在容器中状态、施工性、低温稳定性、干燥时间、初期干燥抗裂性、耐水性、耐碱性、粘结强度、涂膜外观</t>
  </si>
  <si>
    <t>JG/T 24-2018《合成树脂乳液砂壁状建筑涂料》、GB/T 9779-2015《复层建筑涂料》、JC/T 1040-2020《建筑外表面用热反射隔热涂料》、HG／T 4343-2012《水性多彩建筑涂料》</t>
  </si>
  <si>
    <t>地坪漆（底涂、中涂）</t>
  </si>
  <si>
    <t>容器中状态、干燥时间、耐碱性</t>
  </si>
  <si>
    <t>GB/T 22374-2018《地坪涂装材料》</t>
  </si>
  <si>
    <t>地坪漆（面涂）</t>
  </si>
  <si>
    <t>容器中状态、漆膜外观、干燥时间、耐水性、耐碱性、耐酸性、耐油性</t>
  </si>
  <si>
    <t>水泥基渗透结晶型防水涂料</t>
  </si>
  <si>
    <r>
      <rPr>
        <sz val="10"/>
        <rFont val="宋体"/>
        <charset val="134"/>
        <scheme val="minor"/>
      </rPr>
      <t>含水率、细度</t>
    </r>
    <r>
      <rPr>
        <sz val="10"/>
        <rFont val="宋体"/>
        <charset val="134"/>
      </rPr>
      <t>、施工性、28d抗压强度、湿基面粘结强度、混凝土抗渗性能、混凝土抗渗性能(抗渗压力比-带涂层)、混凝土抗渗性能(抗渗压力比-去除涂层)</t>
    </r>
  </si>
  <si>
    <t>50t为一批</t>
  </si>
  <si>
    <t>GB 18445-2012《水泥基渗透结晶型防水材料》</t>
  </si>
  <si>
    <t>涂料</t>
  </si>
  <si>
    <t>相容性</t>
  </si>
  <si>
    <t>根据设计要求，每种配套检测一组。</t>
  </si>
  <si>
    <r>
      <rPr>
        <sz val="10"/>
        <rFont val="宋体"/>
        <charset val="134"/>
      </rPr>
      <t>数量暂定为</t>
    </r>
    <r>
      <rPr>
        <sz val="10"/>
        <rFont val="Times New Roman"/>
        <charset val="134"/>
      </rPr>
      <t>0</t>
    </r>
    <r>
      <rPr>
        <sz val="10"/>
        <rFont val="宋体"/>
        <charset val="134"/>
      </rPr>
      <t>，需填报投标单价</t>
    </r>
  </si>
  <si>
    <t>龙骨</t>
  </si>
  <si>
    <t>外观质量、尺寸、镀锌层厚度、涂层铅笔硬度、</t>
  </si>
  <si>
    <t>班产量大于或等于2000m者，以2000m同型号，同规格的轻钢龙骨为一批，班产量小于2000m,以实际产量为一批。</t>
  </si>
  <si>
    <t>GB/T 11981-2008《建筑用轻钢龙骨》</t>
  </si>
  <si>
    <t>石膏板</t>
  </si>
  <si>
    <t>密度、断裂荷载、端头硬度、粘结性、冲击、吸水率</t>
  </si>
  <si>
    <t>同一类型，同一规格3000块板材按一批计。</t>
  </si>
  <si>
    <t>GB/T 9775-2008《纸面石膏板》</t>
  </si>
  <si>
    <t>干挂石材胶</t>
  </si>
  <si>
    <t>适用期、拉剪强度（不锈钢-不锈钢）、压剪强度（石材-不锈钢）</t>
  </si>
  <si>
    <t>JC 887-2001《干挂石材幕墙用环氧胶粘剂》</t>
  </si>
  <si>
    <t>镀锌电焊网</t>
  </si>
  <si>
    <t>硫酸铜试验、焊点抗拉力</t>
  </si>
  <si>
    <t>按建筑面积，2000m2及以下，1组；2000-20000m2，3组；20000m2以上，6组。</t>
  </si>
  <si>
    <t>GB/T 33281-2016《镀锌电焊网》</t>
  </si>
  <si>
    <t>装饰装修材料（陶瓷砖、石材）</t>
  </si>
  <si>
    <r>
      <rPr>
        <sz val="10"/>
        <rFont val="宋体"/>
        <charset val="134"/>
        <scheme val="minor"/>
      </rPr>
      <t>GB 6566-2010《建筑材料放射性核素限量》</t>
    </r>
    <r>
      <rPr>
        <sz val="10"/>
        <rFont val="宋体"/>
        <charset val="134"/>
      </rPr>
      <t>、GB 50325-2020 《民用建筑工程室内环境污染控制标准》、GB 55016-2021 《建筑环境通用规范》</t>
    </r>
  </si>
  <si>
    <t>焊接工艺评定（不含加工）</t>
  </si>
  <si>
    <t>拉伸、弯曲、冲击</t>
  </si>
  <si>
    <t>GB 50661-2011《钢结构焊接规范》</t>
  </si>
  <si>
    <t>焊接材料（不含加工）</t>
  </si>
  <si>
    <t>拉伸、冲击、化学成分分析（5个元素）</t>
  </si>
  <si>
    <t>GB 50661-2011《钢结构焊接规范》、GB/T 20123-2006《钢铁 总碳硫含量的测定 高频感应炉燃烧后红外吸收法(常规方法)》、
GB/T 223.5-2008《钢铁酸溶硅和全硅含量的测定 还原型硅钼酸盐分光光度法》、
GB/T 223.63-2022《钢铁及合金 锰含量的测定 高碘酸钠（钾）分光光度法》、
GB 223.59-2008《钢铁及合金 磷含量的测定 铋磷钼蓝分光光度法和锑磷钼蓝分光光度法》</t>
  </si>
  <si>
    <t>普通螺栓</t>
  </si>
  <si>
    <t>实物拉伸试验</t>
  </si>
  <si>
    <t>GB/T 3098.1-2010《紧固件机械性能 螺栓、螺钉和螺柱》</t>
  </si>
  <si>
    <t>砂浆配合比</t>
  </si>
  <si>
    <t>JGJ/T 98-2010《砌筑砂浆配合比设计规程》</t>
  </si>
  <si>
    <t>水泥基自流平砂浆</t>
  </si>
  <si>
    <t>流动度、粘结强度、抗压、抗折</t>
  </si>
  <si>
    <t>同一配料工艺条件、同一类型、同一强度等级产品100t为一批。不足上述数量时亦作为一批。</t>
  </si>
  <si>
    <t>JC/T 985-2017《地面用水泥基自流平砂浆》
数量暂定为0，需填报投标单价</t>
  </si>
  <si>
    <t>无机耐磨地坪材料</t>
  </si>
  <si>
    <t>抗折强度、抗压强度、耐磨</t>
  </si>
  <si>
    <t>同类型产品50t为一批，不足50t按一批计。</t>
  </si>
  <si>
    <t>JC/T 2711-2022《地坪材料试验方法》、JC/T 2570-2020《彩砂地坪材料》</t>
  </si>
  <si>
    <t>透水混凝土配合比</t>
  </si>
  <si>
    <t>配合比设计或验证</t>
  </si>
  <si>
    <t>JC/T 2558-2020《透水混凝土》
数量暂定为0，需填报投标单价</t>
  </si>
  <si>
    <t>透水路面砖和透水路面板</t>
  </si>
  <si>
    <t>抗折强度,透水系数,防滑性</t>
  </si>
  <si>
    <r>
      <rPr>
        <sz val="10"/>
        <rFont val="宋体"/>
        <charset val="134"/>
      </rPr>
      <t>以1000m</t>
    </r>
    <r>
      <rPr>
        <vertAlign val="superscript"/>
        <sz val="10"/>
        <rFont val="宋体"/>
        <charset val="134"/>
      </rPr>
      <t>2</t>
    </r>
    <r>
      <rPr>
        <sz val="10"/>
        <rFont val="宋体"/>
        <charset val="134"/>
      </rPr>
      <t>透水块材为一个批次</t>
    </r>
  </si>
  <si>
    <t>GB/T 25993-2023《透水路面砖和透水路面板》</t>
  </si>
  <si>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</si>
  <si>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</si>
  <si>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</si>
  <si>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JGJ 256-2011《钢筋锚固板应用技术规程》</t>
  </si>
  <si>
    <t>灌浆料</t>
  </si>
  <si>
    <t>凝结时间、可操作时间、流动度、泌水率、竖向膨胀率、抗压强度</t>
  </si>
  <si>
    <t>在15d内生产的同配方、同批号原材料的产品应以50t作为一生产批号，不足50t也应作为 一生产批号。</t>
  </si>
  <si>
    <t>JC∕T 986-2018《水泥基灌浆材料》、GB/T 50448-2015《水泥基灌浆材料应用技术规范》</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</si>
  <si>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</si>
  <si>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</si>
  <si>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</si>
  <si>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GB/T 4336-2016《碳素钢和中低合金钢 火花源原子发射光谱分析方法（常规法》</t>
  </si>
  <si>
    <t>钢丝绳</t>
  </si>
  <si>
    <t>抗拉强度或最大力、弹性模量</t>
  </si>
  <si>
    <t>同一批次为送检一组每卷钢丝绳不应超过500kg</t>
  </si>
  <si>
    <t>GB/T 8358-2014《钢丝绳 实际破断拉力测定方法》、GB/T 24191-2009《钢丝绳 实际弹性模量测定方法》</t>
  </si>
  <si>
    <r>
      <t>《天然大理石建筑板材》</t>
    </r>
    <r>
      <rPr>
        <sz val="10"/>
        <rFont val="Times New Roman"/>
        <charset val="134"/>
      </rPr>
      <t xml:space="preserve">GB/T 19766-2016
</t>
    </r>
    <r>
      <rPr>
        <sz val="10"/>
        <rFont val="宋体"/>
        <charset val="134"/>
      </rPr>
      <t>《天然饰面石材试验方法第</t>
    </r>
    <r>
      <rPr>
        <sz val="10"/>
        <rFont val="Times New Roman"/>
        <charset val="134"/>
      </rPr>
      <t>3</t>
    </r>
    <r>
      <rPr>
        <sz val="10"/>
        <rFont val="宋体"/>
        <charset val="134"/>
      </rPr>
      <t>部分</t>
    </r>
    <r>
      <rPr>
        <sz val="10"/>
        <rFont val="Times New Roman"/>
        <charset val="134"/>
      </rPr>
      <t xml:space="preserve"> </t>
    </r>
    <r>
      <rPr>
        <sz val="10"/>
        <rFont val="宋体"/>
        <charset val="134"/>
      </rPr>
      <t>体积密度、真密度、真气孔率、吸水率试验方法》</t>
    </r>
    <r>
      <rPr>
        <sz val="10"/>
        <rFont val="Times New Roman"/>
        <charset val="134"/>
      </rPr>
      <t xml:space="preserve">GB/T 9966.3-2020
</t>
    </r>
    <r>
      <rPr>
        <sz val="10"/>
        <rFont val="宋体"/>
        <charset val="134"/>
      </rPr>
      <t>《天然饰面石材试验方法第</t>
    </r>
    <r>
      <rPr>
        <sz val="10"/>
        <rFont val="Times New Roman"/>
        <charset val="134"/>
      </rPr>
      <t>1</t>
    </r>
    <r>
      <rPr>
        <sz val="10"/>
        <rFont val="宋体"/>
        <charset val="134"/>
      </rPr>
      <t>部分干燥、水饱和、冻融循环后压缩强度试验方法》</t>
    </r>
    <r>
      <rPr>
        <sz val="10"/>
        <rFont val="Times New Roman"/>
        <charset val="134"/>
      </rPr>
      <t xml:space="preserve">GB/T 9966.1-2020
</t>
    </r>
    <r>
      <rPr>
        <sz val="10"/>
        <rFont val="宋体"/>
        <charset val="134"/>
      </rPr>
      <t>《天然饰面石材试验方法第</t>
    </r>
    <r>
      <rPr>
        <sz val="10"/>
        <rFont val="Times New Roman"/>
        <charset val="134"/>
      </rPr>
      <t>2</t>
    </r>
    <r>
      <rPr>
        <sz val="10"/>
        <rFont val="宋体"/>
        <charset val="134"/>
      </rPr>
      <t>部分</t>
    </r>
    <r>
      <rPr>
        <sz val="10"/>
        <rFont val="Times New Roman"/>
        <charset val="134"/>
      </rPr>
      <t xml:space="preserve"> </t>
    </r>
    <r>
      <rPr>
        <sz val="10"/>
        <rFont val="宋体"/>
        <charset val="134"/>
      </rPr>
      <t>干燥、水饱和弯曲强度试验方法》</t>
    </r>
    <r>
      <rPr>
        <sz val="10"/>
        <rFont val="Times New Roman"/>
        <charset val="134"/>
      </rPr>
      <t xml:space="preserve">GB/T 9966.2-2020
</t>
    </r>
    <r>
      <rPr>
        <sz val="10"/>
        <rFont val="宋体"/>
        <charset val="134"/>
      </rPr>
      <t>《建筑材料放射性核素限量》</t>
    </r>
    <r>
      <rPr>
        <sz val="10"/>
        <rFont val="Times New Roman"/>
        <charset val="134"/>
      </rPr>
      <t xml:space="preserve">GB 6566-2010
</t>
    </r>
    <r>
      <rPr>
        <sz val="10"/>
        <rFont val="宋体"/>
        <charset val="134"/>
      </rPr>
      <t>数量暂定为0，需填报投标单价</t>
    </r>
  </si>
  <si>
    <t>防腐涂料</t>
  </si>
  <si>
    <t>容器中状态、漆膜外观、干燥时间(表、实干)、附着力、耐弯曲性、耐冲击性、耐水性、施工性</t>
  </si>
  <si>
    <r>
      <rPr>
        <sz val="10"/>
        <rFont val="宋体"/>
        <charset val="134"/>
      </rPr>
      <t>《建筑用钢结构防腐涂料》</t>
    </r>
    <r>
      <rPr>
        <sz val="10"/>
        <rFont val="Times New Roman"/>
        <charset val="134"/>
      </rPr>
      <t>JG/T 224-2007</t>
    </r>
  </si>
  <si>
    <t>超薄型防火涂料</t>
  </si>
  <si>
    <t>容器中状态、干燥时间、粘结强度、耐水性</t>
  </si>
  <si>
    <r>
      <rPr>
        <sz val="10"/>
        <rFont val="宋体"/>
        <charset val="134"/>
      </rPr>
      <t>《钢结构防火涂料》</t>
    </r>
    <r>
      <rPr>
        <sz val="10"/>
        <rFont val="Times New Roman"/>
        <charset val="134"/>
      </rPr>
      <t>GB 14907-2018</t>
    </r>
  </si>
  <si>
    <t>厚型防火涂料</t>
  </si>
  <si>
    <t>容器中状态、干燥时间、粘结强度、耐水性、抗压强度</t>
  </si>
  <si>
    <t>路缘石</t>
  </si>
  <si>
    <t>抗压强度、抗折强度、吸水率</t>
  </si>
  <si>
    <t>同一型号、规格、等级20000件为一批。</t>
  </si>
  <si>
    <r>
      <rPr>
        <sz val="10"/>
        <rFont val="宋体"/>
        <charset val="134"/>
      </rPr>
      <t>《混凝土路缘石》</t>
    </r>
    <r>
      <rPr>
        <sz val="10"/>
        <rFont val="Times New Roman"/>
        <charset val="134"/>
      </rPr>
      <t>JC 899-2016</t>
    </r>
  </si>
  <si>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</si>
  <si>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</si>
  <si>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</si>
  <si>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《钢结构用大六角头高强螺栓、大六角螺母、垫圈技术条件》GB/T 1231-2006</t>
  </si>
  <si>
    <t>钢绞线</t>
  </si>
  <si>
    <t>抗拉强度、弹性模量</t>
  </si>
  <si>
    <r>
      <rPr>
        <sz val="10"/>
        <rFont val="宋体"/>
        <charset val="134"/>
      </rPr>
      <t>《预应力混凝土用钢绞线》</t>
    </r>
    <r>
      <rPr>
        <sz val="10"/>
        <rFont val="Times New Roman"/>
        <charset val="134"/>
      </rPr>
      <t xml:space="preserve">GB/T 5224-2014
</t>
    </r>
    <r>
      <rPr>
        <sz val="10"/>
        <rFont val="宋体"/>
        <charset val="134"/>
      </rPr>
      <t>《预应力混凝土用钢材试验方法》</t>
    </r>
    <r>
      <rPr>
        <sz val="10"/>
        <rFont val="Times New Roman"/>
        <charset val="134"/>
      </rPr>
      <t>GB/T 21839-2019</t>
    </r>
  </si>
  <si>
    <t>锚具、夹片</t>
  </si>
  <si>
    <t>硬度</t>
  </si>
  <si>
    <t>按材料用量的3%抽检且不应少于6件。</t>
  </si>
  <si>
    <r>
      <rPr>
        <sz val="10"/>
        <rFont val="宋体"/>
        <charset val="134"/>
      </rPr>
      <t>《预应力筋用锚具、夹具和连接器》</t>
    </r>
    <r>
      <rPr>
        <sz val="10"/>
        <rFont val="Times New Roman"/>
        <charset val="134"/>
      </rPr>
      <t xml:space="preserve">GB/T 14370-2015
</t>
    </r>
    <r>
      <rPr>
        <sz val="10"/>
        <rFont val="宋体"/>
        <charset val="134"/>
      </rPr>
      <t>《金属材料</t>
    </r>
    <r>
      <rPr>
        <sz val="10"/>
        <rFont val="Times New Roman"/>
        <charset val="134"/>
      </rPr>
      <t xml:space="preserve"> </t>
    </r>
    <r>
      <rPr>
        <sz val="10"/>
        <rFont val="宋体"/>
        <charset val="134"/>
      </rPr>
      <t>洛氏硬度试验</t>
    </r>
    <r>
      <rPr>
        <sz val="10"/>
        <rFont val="Times New Roman"/>
        <charset val="134"/>
      </rPr>
      <t xml:space="preserve"> </t>
    </r>
    <r>
      <rPr>
        <sz val="10"/>
        <rFont val="宋体"/>
        <charset val="134"/>
      </rPr>
      <t>第</t>
    </r>
    <r>
      <rPr>
        <sz val="10"/>
        <rFont val="Times New Roman"/>
        <charset val="134"/>
      </rPr>
      <t>1</t>
    </r>
    <r>
      <rPr>
        <sz val="10"/>
        <rFont val="宋体"/>
        <charset val="134"/>
      </rPr>
      <t>部分：试验方法》</t>
    </r>
    <r>
      <rPr>
        <sz val="10"/>
        <rFont val="Times New Roman"/>
        <charset val="134"/>
      </rPr>
      <t>GB/T 230.1-2018</t>
    </r>
  </si>
  <si>
    <t>锚固性能组合件</t>
  </si>
  <si>
    <t>静载锚固性能</t>
  </si>
  <si>
    <t>每种规格取样一组。</t>
  </si>
  <si>
    <t>孔</t>
  </si>
  <si>
    <t>标线涂料</t>
  </si>
  <si>
    <t>抗压强度、不粘胎时间、色度性能、密度、耐水性、耐碱性、耐磨性</t>
  </si>
  <si>
    <t>每批次进场检验一次</t>
  </si>
  <si>
    <r>
      <rPr>
        <sz val="10"/>
        <rFont val="宋体"/>
        <charset val="134"/>
      </rPr>
      <t>《路面标线涂料》</t>
    </r>
    <r>
      <rPr>
        <sz val="10"/>
        <rFont val="Times New Roman"/>
        <charset val="134"/>
      </rPr>
      <t>JT/T 280-2004</t>
    </r>
  </si>
  <si>
    <t>植筋胶</t>
  </si>
  <si>
    <t>劈裂抗拉强度、抗弯强度、抗压强度、与混凝土正拉粘结强度</t>
  </si>
  <si>
    <t>GB 50728-2011 工程结构加固材料安全性鉴定技术规范</t>
  </si>
  <si>
    <t>合计（元）</t>
  </si>
  <si>
    <t>地基基础及基坑支护检测工程量清单</t>
  </si>
  <si>
    <r>
      <rPr>
        <b/>
        <sz val="10"/>
        <color indexed="8"/>
        <rFont val="宋体"/>
        <charset val="134"/>
      </rPr>
      <t>序号</t>
    </r>
  </si>
  <si>
    <r>
      <rPr>
        <b/>
        <sz val="10"/>
        <color indexed="8"/>
        <rFont val="宋体"/>
        <charset val="134"/>
      </rPr>
      <t>检测对象</t>
    </r>
  </si>
  <si>
    <r>
      <rPr>
        <b/>
        <sz val="10"/>
        <color indexed="8"/>
        <rFont val="宋体"/>
        <charset val="134"/>
      </rPr>
      <t>项目名称</t>
    </r>
  </si>
  <si>
    <r>
      <rPr>
        <b/>
        <sz val="10"/>
        <color indexed="8"/>
        <rFont val="宋体"/>
        <charset val="134"/>
      </rPr>
      <t>检测参数</t>
    </r>
  </si>
  <si>
    <r>
      <rPr>
        <b/>
        <sz val="10"/>
        <color indexed="8"/>
        <rFont val="宋体"/>
        <charset val="134"/>
      </rPr>
      <t>检测频率</t>
    </r>
  </si>
  <si>
    <r>
      <rPr>
        <b/>
        <sz val="10"/>
        <rFont val="宋体"/>
        <charset val="134"/>
      </rPr>
      <t>单位</t>
    </r>
  </si>
  <si>
    <r>
      <rPr>
        <b/>
        <sz val="10"/>
        <rFont val="宋体"/>
        <charset val="134"/>
      </rPr>
      <t>数量</t>
    </r>
  </si>
  <si>
    <r>
      <rPr>
        <b/>
        <sz val="10"/>
        <rFont val="宋体"/>
        <charset val="134"/>
      </rPr>
      <t>投标单价</t>
    </r>
    <r>
      <rPr>
        <b/>
        <sz val="10"/>
        <rFont val="Times New Roman"/>
        <charset val="134"/>
      </rPr>
      <t>(</t>
    </r>
    <r>
      <rPr>
        <b/>
        <sz val="10"/>
        <rFont val="宋体"/>
        <charset val="134"/>
      </rPr>
      <t>元</t>
    </r>
    <r>
      <rPr>
        <b/>
        <sz val="10"/>
        <rFont val="宋体"/>
        <charset val="134"/>
      </rPr>
      <t>）</t>
    </r>
  </si>
  <si>
    <r>
      <rPr>
        <b/>
        <sz val="10"/>
        <color indexed="8"/>
        <rFont val="宋体"/>
        <charset val="134"/>
      </rPr>
      <t>备注</t>
    </r>
  </si>
  <si>
    <t>灌注桩基础</t>
  </si>
  <si>
    <r>
      <rPr>
        <sz val="10"/>
        <rFont val="宋体"/>
        <charset val="134"/>
      </rPr>
      <t>低应变</t>
    </r>
  </si>
  <si>
    <r>
      <rPr>
        <sz val="10"/>
        <rFont val="宋体"/>
        <charset val="134"/>
      </rPr>
      <t>桩身完整性</t>
    </r>
  </si>
  <si>
    <r>
      <rPr>
        <sz val="10"/>
        <rFont val="Times New Roman"/>
        <charset val="134"/>
      </rPr>
      <t>1</t>
    </r>
    <r>
      <rPr>
        <sz val="10"/>
        <rFont val="宋体"/>
        <charset val="134"/>
      </rPr>
      <t>、对于桩径</t>
    </r>
    <r>
      <rPr>
        <sz val="10"/>
        <rFont val="Times New Roman"/>
        <charset val="134"/>
      </rPr>
      <t xml:space="preserve">≥1500mm </t>
    </r>
    <r>
      <rPr>
        <sz val="10"/>
        <rFont val="宋体"/>
        <charset val="134"/>
      </rPr>
      <t>的柱下桩，每个承台下的桩应采用钻芯法或声波透射法抽检，抽检数量不少于该承台下桩总数的</t>
    </r>
    <r>
      <rPr>
        <sz val="10"/>
        <rFont val="Times New Roman"/>
        <charset val="134"/>
      </rPr>
      <t xml:space="preserve"> 30%</t>
    </r>
    <r>
      <rPr>
        <sz val="10"/>
        <rFont val="宋体"/>
        <charset val="134"/>
      </rPr>
      <t>且不少于</t>
    </r>
    <r>
      <rPr>
        <sz val="10"/>
        <rFont val="Times New Roman"/>
        <charset val="134"/>
      </rPr>
      <t xml:space="preserve"> 1 </t>
    </r>
    <r>
      <rPr>
        <sz val="10"/>
        <rFont val="宋体"/>
        <charset val="134"/>
      </rPr>
      <t>根；其中，钻芯法抽检的数量不少于桩总数的</t>
    </r>
    <r>
      <rPr>
        <sz val="10"/>
        <rFont val="Times New Roman"/>
        <charset val="134"/>
      </rPr>
      <t xml:space="preserve"> 5%
</t>
    </r>
    <r>
      <rPr>
        <sz val="10"/>
        <rFont val="宋体"/>
        <charset val="134"/>
      </rPr>
      <t>（复杂岩溶区域宜适当增加）；</t>
    </r>
    <r>
      <rPr>
        <sz val="10"/>
        <rFont val="Times New Roman"/>
        <charset val="134"/>
      </rPr>
      <t xml:space="preserve">
2</t>
    </r>
    <r>
      <rPr>
        <sz val="10"/>
        <rFont val="宋体"/>
        <charset val="134"/>
      </rPr>
      <t>、对于桩径＜</t>
    </r>
    <r>
      <rPr>
        <sz val="10"/>
        <rFont val="Times New Roman"/>
        <charset val="134"/>
      </rPr>
      <t xml:space="preserve">1500mm </t>
    </r>
    <r>
      <rPr>
        <sz val="10"/>
        <rFont val="宋体"/>
        <charset val="134"/>
      </rPr>
      <t>的柱下桩、非柱下桩，应采用钻芯法或声波透射法抽检，抽检数量不少于相应桩总数的</t>
    </r>
    <r>
      <rPr>
        <sz val="10"/>
        <rFont val="Times New Roman"/>
        <charset val="134"/>
      </rPr>
      <t xml:space="preserve"> 30%</t>
    </r>
    <r>
      <rPr>
        <sz val="10"/>
        <rFont val="宋体"/>
        <charset val="134"/>
      </rPr>
      <t>且不少于</t>
    </r>
    <r>
      <rPr>
        <sz val="10"/>
        <rFont val="Times New Roman"/>
        <charset val="134"/>
      </rPr>
      <t xml:space="preserve"> 20 </t>
    </r>
    <r>
      <rPr>
        <sz val="10"/>
        <rFont val="宋体"/>
        <charset val="134"/>
      </rPr>
      <t>根；其中，钻芯法抽检的数量不少于桩总数的</t>
    </r>
    <r>
      <rPr>
        <sz val="10"/>
        <rFont val="Times New Roman"/>
        <charset val="134"/>
      </rPr>
      <t xml:space="preserve"> 5%</t>
    </r>
    <r>
      <rPr>
        <sz val="10"/>
        <rFont val="宋体"/>
        <charset val="134"/>
      </rPr>
      <t>；</t>
    </r>
    <r>
      <rPr>
        <sz val="10"/>
        <rFont val="Times New Roman"/>
        <charset val="134"/>
      </rPr>
      <t xml:space="preserve">
3</t>
    </r>
    <r>
      <rPr>
        <sz val="10"/>
        <rFont val="宋体"/>
        <charset val="134"/>
      </rPr>
      <t>、对未抽检到的其余桩，宜采用低应变法或高应变法检测</t>
    </r>
  </si>
  <si>
    <r>
      <rPr>
        <sz val="10"/>
        <color indexed="8"/>
        <rFont val="宋体"/>
        <charset val="134"/>
      </rPr>
      <t>根</t>
    </r>
  </si>
  <si>
    <r>
      <rPr>
        <sz val="10"/>
        <rFont val="宋体"/>
        <charset val="134"/>
      </rPr>
      <t>总桩数204根，平均桩长</t>
    </r>
    <r>
      <rPr>
        <sz val="10"/>
        <rFont val="Times New Roman"/>
        <charset val="134"/>
      </rPr>
      <t>24m</t>
    </r>
    <r>
      <rPr>
        <sz val="10"/>
        <rFont val="宋体"/>
        <charset val="134"/>
      </rPr>
      <t>，1000mm桩132根，单桩竖向抗压承载力特征值</t>
    </r>
    <r>
      <rPr>
        <sz val="10"/>
        <rFont val="Times New Roman"/>
        <charset val="134"/>
      </rPr>
      <t>6500kN</t>
    </r>
    <r>
      <rPr>
        <sz val="10"/>
        <rFont val="宋体"/>
        <charset val="134"/>
      </rPr>
      <t>，1200mm桩35根，单桩竖向抗压承载力特征值9800kN，1400mm桩25根，单桩竖向抗压承载力特征值14000kN，1600mm桩8根，单桩竖向抗压承载力特征值18000kN，1800mm桩4根，单桩竖向抗压承载力特征值22000kN。</t>
    </r>
    <r>
      <rPr>
        <sz val="10"/>
        <rFont val="Times New Roman"/>
        <charset val="134"/>
      </rPr>
      <t xml:space="preserve">
</t>
    </r>
    <r>
      <rPr>
        <sz val="10"/>
        <rFont val="宋体"/>
        <charset val="134"/>
      </rPr>
      <t>单桩竖向抗压静载试验检测5根，每种桩型各</t>
    </r>
    <r>
      <rPr>
        <sz val="10"/>
        <rFont val="Times New Roman"/>
        <charset val="134"/>
      </rPr>
      <t>1</t>
    </r>
    <r>
      <rPr>
        <sz val="10"/>
        <rFont val="宋体"/>
        <charset val="134"/>
      </rPr>
      <t>根。</t>
    </r>
    <r>
      <rPr>
        <sz val="10"/>
        <rFont val="Times New Roman"/>
        <charset val="134"/>
      </rPr>
      <t xml:space="preserve">
</t>
    </r>
    <r>
      <rPr>
        <sz val="10"/>
        <rFont val="宋体"/>
        <charset val="134"/>
      </rPr>
      <t>钻芯法：共检测</t>
    </r>
    <r>
      <rPr>
        <sz val="10"/>
        <rFont val="Times New Roman"/>
        <charset val="134"/>
      </rPr>
      <t>6</t>
    </r>
    <r>
      <rPr>
        <sz val="10"/>
        <rFont val="宋体"/>
        <charset val="134"/>
      </rPr>
      <t>根，</t>
    </r>
    <r>
      <rPr>
        <sz val="10"/>
        <rFont val="Times New Roman"/>
        <charset val="134"/>
      </rPr>
      <t>ZH1</t>
    </r>
    <r>
      <rPr>
        <sz val="10"/>
        <rFont val="宋体"/>
        <charset val="134"/>
      </rPr>
      <t>、</t>
    </r>
    <r>
      <rPr>
        <sz val="10"/>
        <rFont val="Times New Roman"/>
        <charset val="134"/>
      </rPr>
      <t>ZH2</t>
    </r>
    <r>
      <rPr>
        <sz val="10"/>
        <rFont val="宋体"/>
        <charset val="134"/>
      </rPr>
      <t>、</t>
    </r>
    <r>
      <rPr>
        <sz val="10"/>
        <rFont val="Times New Roman"/>
        <charset val="134"/>
      </rPr>
      <t>ZH3</t>
    </r>
    <r>
      <rPr>
        <sz val="10"/>
        <rFont val="宋体"/>
        <charset val="134"/>
      </rPr>
      <t>各检测</t>
    </r>
    <r>
      <rPr>
        <sz val="10"/>
        <rFont val="Times New Roman"/>
        <charset val="134"/>
      </rPr>
      <t>2</t>
    </r>
    <r>
      <rPr>
        <sz val="10"/>
        <rFont val="宋体"/>
        <charset val="134"/>
      </rPr>
      <t>根，数量：</t>
    </r>
    <r>
      <rPr>
        <sz val="10"/>
        <rFont val="Times New Roman"/>
        <charset val="134"/>
      </rPr>
      <t>6*1*</t>
    </r>
    <r>
      <rPr>
        <sz val="10"/>
        <rFont val="宋体"/>
        <charset val="134"/>
      </rPr>
      <t>（</t>
    </r>
    <r>
      <rPr>
        <sz val="10"/>
        <rFont val="Times New Roman"/>
        <charset val="134"/>
      </rPr>
      <t>25+5</t>
    </r>
    <r>
      <rPr>
        <sz val="10"/>
        <rFont val="宋体"/>
        <charset val="134"/>
      </rPr>
      <t>）</t>
    </r>
    <r>
      <rPr>
        <sz val="10"/>
        <rFont val="Times New Roman"/>
        <charset val="134"/>
      </rPr>
      <t xml:space="preserve">=180m
</t>
    </r>
    <r>
      <rPr>
        <sz val="10"/>
        <rFont val="宋体"/>
        <charset val="134"/>
      </rPr>
      <t>声波透射法：检测</t>
    </r>
    <r>
      <rPr>
        <sz val="10"/>
        <rFont val="Times New Roman"/>
        <charset val="134"/>
      </rPr>
      <t>28</t>
    </r>
    <r>
      <rPr>
        <sz val="10"/>
        <rFont val="宋体"/>
        <charset val="134"/>
      </rPr>
      <t>根，</t>
    </r>
    <r>
      <rPr>
        <sz val="10"/>
        <rFont val="Times New Roman"/>
        <charset val="134"/>
      </rPr>
      <t>ZH1</t>
    </r>
    <r>
      <rPr>
        <sz val="10"/>
        <rFont val="宋体"/>
        <charset val="134"/>
      </rPr>
      <t>检测</t>
    </r>
    <r>
      <rPr>
        <sz val="10"/>
        <rFont val="Times New Roman"/>
        <charset val="134"/>
      </rPr>
      <t>8</t>
    </r>
    <r>
      <rPr>
        <sz val="10"/>
        <rFont val="宋体"/>
        <charset val="134"/>
      </rPr>
      <t>根、</t>
    </r>
    <r>
      <rPr>
        <sz val="10"/>
        <rFont val="Times New Roman"/>
        <charset val="134"/>
      </rPr>
      <t>ZH2</t>
    </r>
    <r>
      <rPr>
        <sz val="10"/>
        <rFont val="宋体"/>
        <charset val="134"/>
      </rPr>
      <t>检测</t>
    </r>
    <r>
      <rPr>
        <sz val="10"/>
        <rFont val="Times New Roman"/>
        <charset val="134"/>
      </rPr>
      <t>10</t>
    </r>
    <r>
      <rPr>
        <sz val="10"/>
        <rFont val="宋体"/>
        <charset val="134"/>
      </rPr>
      <t>根、</t>
    </r>
    <r>
      <rPr>
        <sz val="10"/>
        <rFont val="Times New Roman"/>
        <charset val="134"/>
      </rPr>
      <t>ZH3</t>
    </r>
    <r>
      <rPr>
        <sz val="10"/>
        <rFont val="宋体"/>
        <charset val="134"/>
      </rPr>
      <t>检测</t>
    </r>
    <r>
      <rPr>
        <sz val="10"/>
        <rFont val="Times New Roman"/>
        <charset val="134"/>
      </rPr>
      <t>10</t>
    </r>
    <r>
      <rPr>
        <sz val="10"/>
        <rFont val="宋体"/>
        <charset val="134"/>
      </rPr>
      <t>根，数量：</t>
    </r>
    <r>
      <rPr>
        <sz val="10"/>
        <rFont val="Times New Roman"/>
        <charset val="134"/>
      </rPr>
      <t>2*18*25+3*10*25=1650</t>
    </r>
    <r>
      <rPr>
        <sz val="10"/>
        <rFont val="宋体"/>
        <charset val="134"/>
      </rPr>
      <t>管</t>
    </r>
    <r>
      <rPr>
        <sz val="10"/>
        <rFont val="Times New Roman"/>
        <charset val="134"/>
      </rPr>
      <t>*</t>
    </r>
    <r>
      <rPr>
        <sz val="10"/>
        <rFont val="宋体"/>
        <charset val="134"/>
      </rPr>
      <t>米</t>
    </r>
  </si>
  <si>
    <r>
      <rPr>
        <sz val="10"/>
        <color indexed="8"/>
        <rFont val="宋体"/>
        <charset val="134"/>
      </rPr>
      <t>钻芯法</t>
    </r>
  </si>
  <si>
    <t>m</t>
  </si>
  <si>
    <r>
      <rPr>
        <sz val="10"/>
        <color indexed="8"/>
        <rFont val="宋体"/>
        <charset val="134"/>
      </rPr>
      <t>声波透射法</t>
    </r>
  </si>
  <si>
    <r>
      <rPr>
        <sz val="10"/>
        <rFont val="宋体"/>
        <charset val="134"/>
      </rPr>
      <t>完整性</t>
    </r>
  </si>
  <si>
    <r>
      <rPr>
        <sz val="10"/>
        <color indexed="8"/>
        <rFont val="宋体"/>
        <charset val="134"/>
      </rPr>
      <t>管</t>
    </r>
    <r>
      <rPr>
        <sz val="10"/>
        <color theme="1"/>
        <rFont val="Times New Roman"/>
        <charset val="134"/>
      </rPr>
      <t>*</t>
    </r>
    <r>
      <rPr>
        <sz val="10"/>
        <color indexed="8"/>
        <rFont val="宋体"/>
        <charset val="134"/>
      </rPr>
      <t>米</t>
    </r>
  </si>
  <si>
    <r>
      <rPr>
        <sz val="10"/>
        <rFont val="宋体"/>
        <charset val="134"/>
      </rPr>
      <t>单桩竖向抗压静载试验</t>
    </r>
  </si>
  <si>
    <r>
      <rPr>
        <sz val="10"/>
        <rFont val="宋体"/>
        <charset val="134"/>
      </rPr>
      <t>单桩承载力</t>
    </r>
  </si>
  <si>
    <r>
      <rPr>
        <sz val="10"/>
        <rFont val="宋体"/>
        <charset val="134"/>
      </rPr>
      <t>各单位工程总桩数的</t>
    </r>
    <r>
      <rPr>
        <sz val="10"/>
        <rFont val="Times New Roman"/>
        <charset val="134"/>
      </rPr>
      <t>1%</t>
    </r>
    <r>
      <rPr>
        <sz val="10"/>
        <rFont val="宋体"/>
        <charset val="134"/>
      </rPr>
      <t>，且不少于</t>
    </r>
    <r>
      <rPr>
        <sz val="10"/>
        <rFont val="Times New Roman"/>
        <charset val="134"/>
      </rPr>
      <t>3</t>
    </r>
    <r>
      <rPr>
        <sz val="10"/>
        <rFont val="宋体"/>
        <charset val="134"/>
      </rPr>
      <t>根。</t>
    </r>
    <r>
      <rPr>
        <sz val="10"/>
        <rFont val="Times New Roman"/>
        <charset val="134"/>
      </rPr>
      <t>50</t>
    </r>
    <r>
      <rPr>
        <sz val="10"/>
        <rFont val="宋体"/>
        <charset val="134"/>
      </rPr>
      <t>根以内检测</t>
    </r>
    <r>
      <rPr>
        <sz val="10"/>
        <rFont val="Times New Roman"/>
        <charset val="134"/>
      </rPr>
      <t>2</t>
    </r>
    <r>
      <rPr>
        <sz val="10"/>
        <rFont val="宋体"/>
        <charset val="134"/>
      </rPr>
      <t>根</t>
    </r>
  </si>
  <si>
    <t>10kN</t>
  </si>
  <si>
    <t>管桩基础</t>
  </si>
  <si>
    <r>
      <rPr>
        <sz val="10"/>
        <rFont val="宋体"/>
        <charset val="134"/>
      </rPr>
      <t>总桩数</t>
    </r>
    <r>
      <rPr>
        <sz val="10"/>
        <rFont val="Times New Roman"/>
        <charset val="134"/>
      </rPr>
      <t>20%</t>
    </r>
    <r>
      <rPr>
        <sz val="10"/>
        <rFont val="宋体"/>
        <charset val="134"/>
      </rPr>
      <t>，且不少于</t>
    </r>
    <r>
      <rPr>
        <sz val="10"/>
        <rFont val="Times New Roman"/>
        <charset val="134"/>
      </rPr>
      <t>10</t>
    </r>
    <r>
      <rPr>
        <sz val="10"/>
        <rFont val="宋体"/>
        <charset val="134"/>
      </rPr>
      <t>根，每个承台不少于</t>
    </r>
    <r>
      <rPr>
        <sz val="10"/>
        <rFont val="Times New Roman"/>
        <charset val="134"/>
      </rPr>
      <t>1</t>
    </r>
    <r>
      <rPr>
        <sz val="10"/>
        <rFont val="宋体"/>
        <charset val="134"/>
      </rPr>
      <t>根</t>
    </r>
  </si>
  <si>
    <t>预估100根，单桩竖向抗压承载力特征值2000kN</t>
  </si>
  <si>
    <t>天然地基</t>
  </si>
  <si>
    <r>
      <rPr>
        <sz val="10"/>
        <rFont val="宋体"/>
        <charset val="134"/>
      </rPr>
      <t>轻型动力触探</t>
    </r>
  </si>
  <si>
    <r>
      <rPr>
        <sz val="10"/>
        <rFont val="宋体"/>
        <charset val="134"/>
      </rPr>
      <t>地基土性状</t>
    </r>
  </si>
  <si>
    <r>
      <rPr>
        <sz val="10"/>
        <rFont val="宋体"/>
        <charset val="134"/>
      </rPr>
      <t>抽检数量为每</t>
    </r>
    <r>
      <rPr>
        <sz val="10"/>
        <rFont val="Times New Roman"/>
        <charset val="134"/>
      </rPr>
      <t xml:space="preserve"> 200m</t>
    </r>
    <r>
      <rPr>
        <vertAlign val="superscript"/>
        <sz val="10"/>
        <rFont val="Times New Roman"/>
        <charset val="134"/>
      </rPr>
      <t>2</t>
    </r>
    <r>
      <rPr>
        <sz val="10"/>
        <rFont val="宋体"/>
        <charset val="134"/>
      </rPr>
      <t>不少于</t>
    </r>
    <r>
      <rPr>
        <sz val="10"/>
        <rFont val="Times New Roman"/>
        <charset val="134"/>
      </rPr>
      <t xml:space="preserve"> 1 </t>
    </r>
    <r>
      <rPr>
        <sz val="10"/>
        <rFont val="宋体"/>
        <charset val="134"/>
      </rPr>
      <t>个孔，且总数不得少于</t>
    </r>
    <r>
      <rPr>
        <sz val="10"/>
        <rFont val="Times New Roman"/>
        <charset val="134"/>
      </rPr>
      <t xml:space="preserve"> 10 </t>
    </r>
    <r>
      <rPr>
        <sz val="10"/>
        <rFont val="宋体"/>
        <charset val="134"/>
      </rPr>
      <t>孔，每个独立柱基下不得少于</t>
    </r>
    <r>
      <rPr>
        <sz val="10"/>
        <rFont val="Times New Roman"/>
        <charset val="134"/>
      </rPr>
      <t xml:space="preserve"> 1 </t>
    </r>
    <r>
      <rPr>
        <sz val="10"/>
        <rFont val="宋体"/>
        <charset val="134"/>
      </rPr>
      <t>孔，基槽每</t>
    </r>
    <r>
      <rPr>
        <sz val="10"/>
        <rFont val="Times New Roman"/>
        <charset val="134"/>
      </rPr>
      <t xml:space="preserve"> 20 </t>
    </r>
    <r>
      <rPr>
        <sz val="10"/>
        <rFont val="宋体"/>
        <charset val="134"/>
      </rPr>
      <t>延米不得少于</t>
    </r>
    <r>
      <rPr>
        <sz val="10"/>
        <rFont val="Times New Roman"/>
        <charset val="134"/>
      </rPr>
      <t xml:space="preserve"> 1 </t>
    </r>
    <r>
      <rPr>
        <sz val="10"/>
        <rFont val="宋体"/>
        <charset val="134"/>
      </rPr>
      <t>孔。</t>
    </r>
  </si>
  <si>
    <r>
      <rPr>
        <sz val="10"/>
        <rFont val="宋体"/>
        <charset val="134"/>
      </rPr>
      <t>孔</t>
    </r>
  </si>
  <si>
    <r>
      <rPr>
        <sz val="10"/>
        <rFont val="宋体"/>
        <charset val="134"/>
      </rPr>
      <t>预估</t>
    </r>
    <r>
      <rPr>
        <sz val="10"/>
        <rFont val="Times New Roman"/>
        <charset val="134"/>
      </rPr>
      <t>2000</t>
    </r>
    <r>
      <rPr>
        <sz val="10"/>
        <rFont val="宋体"/>
        <charset val="134"/>
      </rPr>
      <t>平方米</t>
    </r>
  </si>
  <si>
    <r>
      <rPr>
        <sz val="10"/>
        <rFont val="宋体"/>
        <charset val="134"/>
      </rPr>
      <t>平板载荷试验</t>
    </r>
  </si>
  <si>
    <r>
      <rPr>
        <sz val="10"/>
        <rFont val="宋体"/>
        <charset val="134"/>
      </rPr>
      <t>地基承载力</t>
    </r>
  </si>
  <si>
    <r>
      <rPr>
        <sz val="10"/>
        <rFont val="宋体"/>
        <charset val="134"/>
      </rPr>
      <t>抽检数量为每</t>
    </r>
    <r>
      <rPr>
        <sz val="10"/>
        <rFont val="Times New Roman"/>
        <charset val="134"/>
      </rPr>
      <t xml:space="preserve"> 500m</t>
    </r>
    <r>
      <rPr>
        <vertAlign val="superscript"/>
        <sz val="10"/>
        <rFont val="Times New Roman"/>
        <charset val="134"/>
      </rPr>
      <t>2</t>
    </r>
    <r>
      <rPr>
        <sz val="10"/>
        <rFont val="宋体"/>
        <charset val="134"/>
      </rPr>
      <t>不少于</t>
    </r>
    <r>
      <rPr>
        <sz val="10"/>
        <rFont val="Times New Roman"/>
        <charset val="134"/>
      </rPr>
      <t xml:space="preserve"> 1 </t>
    </r>
    <r>
      <rPr>
        <sz val="10"/>
        <rFont val="宋体"/>
        <charset val="134"/>
      </rPr>
      <t>个点，且总数不得少于</t>
    </r>
    <r>
      <rPr>
        <sz val="10"/>
        <rFont val="Times New Roman"/>
        <charset val="134"/>
      </rPr>
      <t xml:space="preserve"> 3 </t>
    </r>
    <r>
      <rPr>
        <sz val="10"/>
        <rFont val="宋体"/>
        <charset val="134"/>
      </rPr>
      <t>点；对于各类岩土均应进行抽检；对于复杂场地或重要建筑地基还应增加抽检数量。</t>
    </r>
  </si>
  <si>
    <r>
      <rPr>
        <sz val="10"/>
        <rFont val="宋体"/>
        <charset val="134"/>
      </rPr>
      <t>点</t>
    </r>
  </si>
  <si>
    <t>支护灌注桩</t>
  </si>
  <si>
    <r>
      <rPr>
        <sz val="10"/>
        <rFont val="宋体"/>
        <charset val="134"/>
      </rPr>
      <t>各单位工程总桩数的</t>
    </r>
    <r>
      <rPr>
        <sz val="10"/>
        <rFont val="Times New Roman"/>
        <charset val="134"/>
      </rPr>
      <t>20%</t>
    </r>
    <r>
      <rPr>
        <sz val="10"/>
        <rFont val="宋体"/>
        <charset val="134"/>
      </rPr>
      <t>，且不少于</t>
    </r>
    <r>
      <rPr>
        <sz val="10"/>
        <rFont val="Times New Roman"/>
        <charset val="134"/>
      </rPr>
      <t>10</t>
    </r>
    <r>
      <rPr>
        <sz val="10"/>
        <rFont val="宋体"/>
        <charset val="134"/>
      </rPr>
      <t>根。</t>
    </r>
  </si>
  <si>
    <r>
      <rPr>
        <sz val="10"/>
        <rFont val="宋体"/>
        <charset val="134"/>
      </rPr>
      <t>预估</t>
    </r>
    <r>
      <rPr>
        <sz val="10"/>
        <rFont val="Times New Roman"/>
        <charset val="134"/>
      </rPr>
      <t>400</t>
    </r>
    <r>
      <rPr>
        <sz val="10"/>
        <rFont val="宋体"/>
        <charset val="134"/>
      </rPr>
      <t>根</t>
    </r>
  </si>
  <si>
    <t>搅拌桩</t>
  </si>
  <si>
    <r>
      <rPr>
        <sz val="10"/>
        <rFont val="宋体"/>
        <charset val="134"/>
      </rPr>
      <t>钻芯法</t>
    </r>
  </si>
  <si>
    <r>
      <rPr>
        <sz val="10"/>
        <rFont val="宋体"/>
        <charset val="134"/>
      </rPr>
      <t>不少于总桩数的</t>
    </r>
    <r>
      <rPr>
        <sz val="10"/>
        <rFont val="Times New Roman"/>
        <charset val="134"/>
      </rPr>
      <t>1%</t>
    </r>
    <r>
      <rPr>
        <sz val="10"/>
        <rFont val="宋体"/>
        <charset val="134"/>
      </rPr>
      <t>，且不得少于</t>
    </r>
    <r>
      <rPr>
        <sz val="10"/>
        <rFont val="Times New Roman"/>
        <charset val="134"/>
      </rPr>
      <t>6</t>
    </r>
    <r>
      <rPr>
        <sz val="10"/>
        <rFont val="宋体"/>
        <charset val="134"/>
      </rPr>
      <t>根</t>
    </r>
  </si>
  <si>
    <r>
      <rPr>
        <sz val="10"/>
        <rFont val="宋体"/>
        <charset val="134"/>
      </rPr>
      <t>预估8</t>
    </r>
    <r>
      <rPr>
        <sz val="10"/>
        <rFont val="Times New Roman"/>
        <charset val="134"/>
      </rPr>
      <t>00</t>
    </r>
    <r>
      <rPr>
        <sz val="10"/>
        <rFont val="宋体"/>
        <charset val="134"/>
      </rPr>
      <t>根，平均桩长13m</t>
    </r>
  </si>
  <si>
    <r>
      <rPr>
        <sz val="10"/>
        <rFont val="宋体"/>
        <charset val="134"/>
      </rPr>
      <t>支护锚杆</t>
    </r>
  </si>
  <si>
    <r>
      <rPr>
        <sz val="10"/>
        <rFont val="宋体"/>
        <charset val="134"/>
      </rPr>
      <t>支护锚杆抗拔验收试验</t>
    </r>
  </si>
  <si>
    <r>
      <rPr>
        <sz val="10"/>
        <rFont val="宋体"/>
        <charset val="134"/>
      </rPr>
      <t>承载力</t>
    </r>
  </si>
  <si>
    <r>
      <rPr>
        <sz val="10"/>
        <rFont val="宋体"/>
        <charset val="134"/>
      </rPr>
      <t>支护锚杆总数的</t>
    </r>
    <r>
      <rPr>
        <sz val="10"/>
        <rFont val="Times New Roman"/>
        <charset val="134"/>
      </rPr>
      <t>5%</t>
    </r>
    <r>
      <rPr>
        <sz val="10"/>
        <rFont val="宋体"/>
        <charset val="134"/>
      </rPr>
      <t>，且不少于</t>
    </r>
    <r>
      <rPr>
        <sz val="10"/>
        <rFont val="Times New Roman"/>
        <charset val="134"/>
      </rPr>
      <t>6</t>
    </r>
    <r>
      <rPr>
        <sz val="10"/>
        <rFont val="宋体"/>
        <charset val="134"/>
      </rPr>
      <t>根</t>
    </r>
  </si>
  <si>
    <r>
      <rPr>
        <sz val="10"/>
        <rFont val="Times New Roman"/>
        <charset val="134"/>
      </rPr>
      <t>72</t>
    </r>
    <r>
      <rPr>
        <sz val="10"/>
        <rFont val="宋体"/>
        <charset val="134"/>
      </rPr>
      <t>根</t>
    </r>
  </si>
  <si>
    <r>
      <rPr>
        <sz val="10"/>
        <rFont val="宋体"/>
        <charset val="134"/>
      </rPr>
      <t>锚杆锁定力测试</t>
    </r>
  </si>
  <si>
    <r>
      <rPr>
        <sz val="10"/>
        <rFont val="宋体"/>
        <charset val="134"/>
      </rPr>
      <t>锁定力</t>
    </r>
  </si>
  <si>
    <r>
      <rPr>
        <sz val="10"/>
        <rFont val="宋体"/>
        <charset val="134"/>
      </rPr>
      <t>喷射混凝土</t>
    </r>
  </si>
  <si>
    <r>
      <rPr>
        <sz val="10"/>
        <rFont val="宋体"/>
        <charset val="134"/>
      </rPr>
      <t>钻孔法</t>
    </r>
  </si>
  <si>
    <r>
      <rPr>
        <sz val="10"/>
        <rFont val="宋体"/>
        <charset val="134"/>
      </rPr>
      <t>厚度检测</t>
    </r>
  </si>
  <si>
    <r>
      <rPr>
        <sz val="10"/>
        <rFont val="宋体"/>
        <charset val="134"/>
      </rPr>
      <t>每</t>
    </r>
    <r>
      <rPr>
        <sz val="10"/>
        <rFont val="Times New Roman"/>
        <charset val="134"/>
      </rPr>
      <t>500</t>
    </r>
    <r>
      <rPr>
        <sz val="10"/>
        <color indexed="8"/>
        <rFont val="宋体"/>
        <charset val="134"/>
      </rPr>
      <t>㎡墙面积一组，每组不得少于</t>
    </r>
    <r>
      <rPr>
        <sz val="10"/>
        <color indexed="8"/>
        <rFont val="Times New Roman"/>
        <charset val="134"/>
      </rPr>
      <t>3</t>
    </r>
    <r>
      <rPr>
        <sz val="10"/>
        <color indexed="8"/>
        <rFont val="宋体"/>
        <charset val="134"/>
      </rPr>
      <t>个点</t>
    </r>
  </si>
  <si>
    <r>
      <rPr>
        <sz val="10"/>
        <color indexed="8"/>
        <rFont val="宋体"/>
        <charset val="134"/>
      </rPr>
      <t>组</t>
    </r>
  </si>
  <si>
    <r>
      <rPr>
        <sz val="10"/>
        <rFont val="宋体"/>
        <charset val="134"/>
      </rPr>
      <t>止水帷幕</t>
    </r>
  </si>
  <si>
    <r>
      <rPr>
        <sz val="10"/>
        <rFont val="宋体"/>
        <charset val="134"/>
      </rPr>
      <t>抽水试验</t>
    </r>
  </si>
  <si>
    <r>
      <rPr>
        <sz val="10"/>
        <rFont val="宋体"/>
        <charset val="134"/>
      </rPr>
      <t>止水效果</t>
    </r>
  </si>
  <si>
    <r>
      <rPr>
        <sz val="10"/>
        <rFont val="宋体"/>
        <charset val="134"/>
      </rPr>
      <t>不少于</t>
    </r>
    <r>
      <rPr>
        <sz val="10"/>
        <rFont val="Times New Roman"/>
        <charset val="134"/>
      </rPr>
      <t>3</t>
    </r>
    <r>
      <rPr>
        <sz val="10"/>
        <rFont val="宋体"/>
        <charset val="134"/>
      </rPr>
      <t>点</t>
    </r>
  </si>
  <si>
    <r>
      <rPr>
        <sz val="10"/>
        <color indexed="8"/>
        <rFont val="宋体"/>
        <charset val="134"/>
      </rPr>
      <t>点</t>
    </r>
  </si>
  <si>
    <t>回填</t>
  </si>
  <si>
    <t>压实度</t>
  </si>
  <si>
    <t>每层每50~100平方米抽检1点</t>
  </si>
  <si>
    <t>点</t>
  </si>
  <si>
    <t>结构检测及人防检测工程量清单</t>
  </si>
  <si>
    <t>检测方法</t>
  </si>
  <si>
    <t>一、主体结构检测</t>
  </si>
  <si>
    <t>混凝土强度钻芯</t>
  </si>
  <si>
    <t>混凝土强度</t>
  </si>
  <si>
    <r>
      <rPr>
        <sz val="10"/>
        <rFont val="宋体"/>
        <charset val="134"/>
      </rPr>
      <t>《广州市住房和城乡建设局关于加强混凝土结构工程施工质量管理工作的通知》（</t>
    </r>
    <r>
      <rPr>
        <sz val="10"/>
        <rFont val="Times New Roman"/>
        <charset val="134"/>
      </rPr>
      <t>2019.9.24</t>
    </r>
    <r>
      <rPr>
        <sz val="10"/>
        <rFont val="宋体"/>
        <charset val="134"/>
      </rPr>
      <t>）每三层每个混凝土强度等级不少于</t>
    </r>
    <r>
      <rPr>
        <sz val="10"/>
        <rFont val="Times New Roman"/>
        <charset val="134"/>
      </rPr>
      <t>1</t>
    </r>
    <r>
      <rPr>
        <sz val="10"/>
        <rFont val="宋体"/>
        <charset val="134"/>
      </rPr>
      <t>个构件，每个构件不少于</t>
    </r>
    <r>
      <rPr>
        <sz val="10"/>
        <rFont val="Times New Roman"/>
        <charset val="134"/>
      </rPr>
      <t>3</t>
    </r>
    <r>
      <rPr>
        <sz val="10"/>
        <rFont val="宋体"/>
        <charset val="134"/>
      </rPr>
      <t>个芯样。</t>
    </r>
  </si>
  <si>
    <t>芯样</t>
  </si>
  <si>
    <t>混凝土氯离子</t>
  </si>
  <si>
    <t>氯离子含量</t>
  </si>
  <si>
    <r>
      <rPr>
        <sz val="10"/>
        <rFont val="宋体"/>
        <charset val="134"/>
      </rPr>
      <t>《广州市住房和城乡建设局关于加强混凝土结构工程施工质量管理工作的通知》（</t>
    </r>
    <r>
      <rPr>
        <sz val="10"/>
        <rFont val="Times New Roman"/>
        <charset val="134"/>
      </rPr>
      <t>2019.9.24</t>
    </r>
    <r>
      <rPr>
        <sz val="10"/>
        <rFont val="宋体"/>
        <charset val="134"/>
      </rPr>
      <t>）每三层每个混凝土强度等级不少于</t>
    </r>
    <r>
      <rPr>
        <sz val="10"/>
        <rFont val="Times New Roman"/>
        <charset val="134"/>
      </rPr>
      <t>1</t>
    </r>
    <r>
      <rPr>
        <sz val="10"/>
        <rFont val="宋体"/>
        <charset val="134"/>
      </rPr>
      <t>组。</t>
    </r>
  </si>
  <si>
    <t>钢筋配置</t>
  </si>
  <si>
    <t>钢筋直径、数量</t>
  </si>
  <si>
    <r>
      <rPr>
        <sz val="10"/>
        <rFont val="宋体"/>
        <charset val="134"/>
      </rPr>
      <t>《混凝土结构工程施工质量验收规范》（</t>
    </r>
    <r>
      <rPr>
        <sz val="10"/>
        <rFont val="Times New Roman"/>
        <charset val="134"/>
      </rPr>
      <t>GB 50204-2015</t>
    </r>
    <r>
      <rPr>
        <sz val="10"/>
        <rFont val="宋体"/>
        <charset val="134"/>
      </rPr>
      <t>）附录</t>
    </r>
    <r>
      <rPr>
        <sz val="10"/>
        <rFont val="Times New Roman"/>
        <charset val="134"/>
      </rPr>
      <t xml:space="preserve">E </t>
    </r>
    <r>
      <rPr>
        <sz val="10"/>
        <rFont val="宋体"/>
        <charset val="134"/>
      </rPr>
      <t>非悬挑梁板各抽检</t>
    </r>
    <r>
      <rPr>
        <sz val="10"/>
        <rFont val="Times New Roman"/>
        <charset val="134"/>
      </rPr>
      <t>2%</t>
    </r>
    <r>
      <rPr>
        <sz val="10"/>
        <rFont val="宋体"/>
        <charset val="134"/>
      </rPr>
      <t>比例且不少于</t>
    </r>
    <r>
      <rPr>
        <sz val="10"/>
        <rFont val="Times New Roman"/>
        <charset val="134"/>
      </rPr>
      <t>5</t>
    </r>
    <r>
      <rPr>
        <sz val="10"/>
        <rFont val="宋体"/>
        <charset val="134"/>
      </rPr>
      <t>个构件，悬挑梁抽检</t>
    </r>
    <r>
      <rPr>
        <sz val="10"/>
        <rFont val="Times New Roman"/>
        <charset val="134"/>
      </rPr>
      <t>5%</t>
    </r>
    <r>
      <rPr>
        <sz val="10"/>
        <rFont val="宋体"/>
        <charset val="134"/>
      </rPr>
      <t>比例且不少于</t>
    </r>
    <r>
      <rPr>
        <sz val="10"/>
        <rFont val="Times New Roman"/>
        <charset val="134"/>
      </rPr>
      <t>10</t>
    </r>
    <r>
      <rPr>
        <sz val="10"/>
        <rFont val="宋体"/>
        <charset val="134"/>
      </rPr>
      <t>个构件，悬挑板抽检</t>
    </r>
    <r>
      <rPr>
        <sz val="10"/>
        <rFont val="Times New Roman"/>
        <charset val="134"/>
      </rPr>
      <t>10%</t>
    </r>
    <r>
      <rPr>
        <sz val="10"/>
        <rFont val="宋体"/>
        <charset val="134"/>
      </rPr>
      <t>比例且不少于</t>
    </r>
    <r>
      <rPr>
        <sz val="10"/>
        <rFont val="Times New Roman"/>
        <charset val="134"/>
      </rPr>
      <t>20</t>
    </r>
    <r>
      <rPr>
        <sz val="10"/>
        <rFont val="宋体"/>
        <charset val="134"/>
      </rPr>
      <t>个构件。</t>
    </r>
  </si>
  <si>
    <t>构件</t>
  </si>
  <si>
    <t>保护层厚度检测</t>
  </si>
  <si>
    <t>钢筋保护层厚度</t>
  </si>
  <si>
    <r>
      <rPr>
        <sz val="10"/>
        <rFont val="宋体"/>
        <charset val="134"/>
      </rPr>
      <t>《混凝土结构工程施工质量验收规范》（</t>
    </r>
    <r>
      <rPr>
        <sz val="10"/>
        <rFont val="Times New Roman"/>
        <charset val="134"/>
      </rPr>
      <t>GB 50204-2015</t>
    </r>
    <r>
      <rPr>
        <sz val="10"/>
        <rFont val="宋体"/>
        <charset val="134"/>
      </rPr>
      <t>）附录</t>
    </r>
    <r>
      <rPr>
        <sz val="10"/>
        <rFont val="Times New Roman"/>
        <charset val="134"/>
      </rPr>
      <t>E</t>
    </r>
    <r>
      <rPr>
        <sz val="10"/>
        <rFont val="宋体"/>
        <charset val="134"/>
      </rPr>
      <t>非悬挑梁板各抽检</t>
    </r>
    <r>
      <rPr>
        <sz val="10"/>
        <rFont val="Times New Roman"/>
        <charset val="134"/>
      </rPr>
      <t>2%</t>
    </r>
    <r>
      <rPr>
        <sz val="10"/>
        <rFont val="宋体"/>
        <charset val="134"/>
      </rPr>
      <t>比例且不少于</t>
    </r>
    <r>
      <rPr>
        <sz val="10"/>
        <rFont val="Times New Roman"/>
        <charset val="134"/>
      </rPr>
      <t>5</t>
    </r>
    <r>
      <rPr>
        <sz val="10"/>
        <rFont val="宋体"/>
        <charset val="134"/>
      </rPr>
      <t>个构件，悬挑梁抽检</t>
    </r>
    <r>
      <rPr>
        <sz val="10"/>
        <rFont val="Times New Roman"/>
        <charset val="134"/>
      </rPr>
      <t>5%</t>
    </r>
    <r>
      <rPr>
        <sz val="10"/>
        <rFont val="宋体"/>
        <charset val="134"/>
      </rPr>
      <t>比例且不少于</t>
    </r>
    <r>
      <rPr>
        <sz val="10"/>
        <rFont val="Times New Roman"/>
        <charset val="134"/>
      </rPr>
      <t>10</t>
    </r>
    <r>
      <rPr>
        <sz val="10"/>
        <rFont val="宋体"/>
        <charset val="134"/>
      </rPr>
      <t>个构件，悬挑板抽检</t>
    </r>
    <r>
      <rPr>
        <sz val="10"/>
        <rFont val="Times New Roman"/>
        <charset val="134"/>
      </rPr>
      <t>10%</t>
    </r>
    <r>
      <rPr>
        <sz val="10"/>
        <rFont val="宋体"/>
        <charset val="134"/>
      </rPr>
      <t>比例且不少于</t>
    </r>
    <r>
      <rPr>
        <sz val="10"/>
        <rFont val="Times New Roman"/>
        <charset val="134"/>
      </rPr>
      <t>20</t>
    </r>
    <r>
      <rPr>
        <sz val="10"/>
        <rFont val="宋体"/>
        <charset val="134"/>
      </rPr>
      <t>个构件。</t>
    </r>
  </si>
  <si>
    <t>构件尺寸</t>
  </si>
  <si>
    <t>构件截面尺寸偏差</t>
  </si>
  <si>
    <r>
      <rPr>
        <sz val="10"/>
        <rFont val="宋体"/>
        <charset val="134"/>
      </rPr>
      <t>《混凝土结构工程施工质量验收规范》（</t>
    </r>
    <r>
      <rPr>
        <sz val="10"/>
        <rFont val="Times New Roman"/>
        <charset val="134"/>
      </rPr>
      <t>GB 50204-2015</t>
    </r>
    <r>
      <rPr>
        <sz val="10"/>
        <rFont val="宋体"/>
        <charset val="134"/>
      </rPr>
      <t>）附录</t>
    </r>
    <r>
      <rPr>
        <sz val="10"/>
        <rFont val="Times New Roman"/>
        <charset val="134"/>
      </rPr>
      <t xml:space="preserve">F  </t>
    </r>
    <r>
      <rPr>
        <sz val="10"/>
        <rFont val="宋体"/>
        <charset val="134"/>
      </rPr>
      <t>梁柱、墙板抽检</t>
    </r>
    <r>
      <rPr>
        <sz val="10"/>
        <rFont val="Times New Roman"/>
        <charset val="134"/>
      </rPr>
      <t>1%</t>
    </r>
    <r>
      <rPr>
        <sz val="10"/>
        <rFont val="宋体"/>
        <charset val="134"/>
      </rPr>
      <t>且不少于</t>
    </r>
    <r>
      <rPr>
        <sz val="10"/>
        <rFont val="Times New Roman"/>
        <charset val="134"/>
      </rPr>
      <t>3</t>
    </r>
    <r>
      <rPr>
        <sz val="10"/>
        <rFont val="宋体"/>
        <charset val="134"/>
      </rPr>
      <t>个，层高抽检</t>
    </r>
    <r>
      <rPr>
        <sz val="10"/>
        <rFont val="Times New Roman"/>
        <charset val="134"/>
      </rPr>
      <t>1%</t>
    </r>
    <r>
      <rPr>
        <sz val="10"/>
        <rFont val="宋体"/>
        <charset val="134"/>
      </rPr>
      <t>且不少于</t>
    </r>
    <r>
      <rPr>
        <sz val="10"/>
        <rFont val="Times New Roman"/>
        <charset val="134"/>
      </rPr>
      <t>3</t>
    </r>
    <r>
      <rPr>
        <sz val="10"/>
        <rFont val="宋体"/>
        <charset val="134"/>
      </rPr>
      <t>间，垂直度抽检</t>
    </r>
    <r>
      <rPr>
        <sz val="10"/>
        <rFont val="Times New Roman"/>
        <charset val="134"/>
      </rPr>
      <t>1%</t>
    </r>
    <r>
      <rPr>
        <sz val="10"/>
        <rFont val="宋体"/>
        <charset val="134"/>
      </rPr>
      <t>且不少于</t>
    </r>
    <r>
      <rPr>
        <sz val="10"/>
        <rFont val="Times New Roman"/>
        <charset val="134"/>
      </rPr>
      <t>3</t>
    </r>
    <r>
      <rPr>
        <sz val="10"/>
        <rFont val="宋体"/>
        <charset val="134"/>
      </rPr>
      <t>个。</t>
    </r>
  </si>
  <si>
    <t>外墙饰面砖粘结强度检测</t>
  </si>
  <si>
    <t>粘结强度</t>
  </si>
  <si>
    <r>
      <rPr>
        <sz val="10"/>
        <rFont val="宋体"/>
        <charset val="134"/>
      </rPr>
      <t>《建筑工程饰面砖粘结强度检验标准》</t>
    </r>
    <r>
      <rPr>
        <sz val="10"/>
        <rFont val="Times New Roman"/>
        <charset val="134"/>
      </rPr>
      <t>JGJ110-2017,</t>
    </r>
    <r>
      <rPr>
        <sz val="10"/>
        <rFont val="宋体"/>
        <charset val="134"/>
      </rPr>
      <t>每</t>
    </r>
    <r>
      <rPr>
        <sz val="10"/>
        <rFont val="Times New Roman"/>
        <charset val="134"/>
      </rPr>
      <t>500m2</t>
    </r>
    <r>
      <rPr>
        <sz val="10"/>
        <rFont val="宋体"/>
        <charset val="134"/>
      </rPr>
      <t>一组，每三层不少于一组。</t>
    </r>
  </si>
  <si>
    <t>抹灰砂浆粘结强度</t>
  </si>
  <si>
    <t>抹灰砂浆拉伸粘结强度</t>
  </si>
  <si>
    <r>
      <rPr>
        <sz val="10"/>
        <rFont val="宋体"/>
        <charset val="134"/>
      </rPr>
      <t>《抹灰砂浆技术规程》</t>
    </r>
    <r>
      <rPr>
        <sz val="10"/>
        <rFont val="Times New Roman"/>
        <charset val="134"/>
      </rPr>
      <t>JGJ/T220-2010</t>
    </r>
    <r>
      <rPr>
        <sz val="10"/>
        <rFont val="宋体"/>
        <charset val="134"/>
      </rPr>
      <t>相同砂浆品种、强度等级、施工工艺的外墙、顶棚抹灰工程，每</t>
    </r>
    <r>
      <rPr>
        <sz val="10"/>
        <rFont val="Times New Roman"/>
        <charset val="134"/>
      </rPr>
      <t>5000</t>
    </r>
    <r>
      <rPr>
        <sz val="10"/>
        <rFont val="宋体"/>
        <charset val="134"/>
      </rPr>
      <t>平米应划分为一个检验批，每个检验批的应抽取一组进行试验，不足</t>
    </r>
    <r>
      <rPr>
        <sz val="10"/>
        <rFont val="Times New Roman"/>
        <charset val="134"/>
      </rPr>
      <t>5000</t>
    </r>
    <r>
      <rPr>
        <sz val="10"/>
        <rFont val="宋体"/>
        <charset val="134"/>
      </rPr>
      <t>平米的也应抽取一组。</t>
    </r>
  </si>
  <si>
    <t>混凝土后锚固件（化学锚栓）抗拔试验</t>
  </si>
  <si>
    <t>锚栓抗拔力</t>
  </si>
  <si>
    <r>
      <rPr>
        <sz val="10"/>
        <rFont val="宋体"/>
        <charset val="134"/>
      </rPr>
      <t>《混凝土结构后锚固技术规程》</t>
    </r>
    <r>
      <rPr>
        <sz val="10"/>
        <rFont val="Times New Roman"/>
        <charset val="134"/>
      </rPr>
      <t xml:space="preserve">JGJ 145-2013 </t>
    </r>
    <r>
      <rPr>
        <sz val="10"/>
        <rFont val="宋体"/>
        <charset val="134"/>
      </rPr>
      <t>附录</t>
    </r>
    <r>
      <rPr>
        <sz val="10"/>
        <rFont val="Times New Roman"/>
        <charset val="134"/>
      </rPr>
      <t>C</t>
    </r>
    <r>
      <rPr>
        <sz val="10"/>
        <rFont val="宋体"/>
        <charset val="134"/>
      </rPr>
      <t>现场非破损检验的抽样数量，应符合下列规定：</t>
    </r>
    <r>
      <rPr>
        <sz val="10"/>
        <rFont val="Times New Roman"/>
        <charset val="134"/>
      </rPr>
      <t xml:space="preserve">
a</t>
    </r>
    <r>
      <rPr>
        <sz val="10"/>
        <rFont val="宋体"/>
        <charset val="134"/>
      </rPr>
      <t>、对重要结构构件及生命线工程的非结构构件，应符合下列规定：</t>
    </r>
    <r>
      <rPr>
        <sz val="10"/>
        <rFont val="Times New Roman"/>
        <charset val="134"/>
      </rPr>
      <t xml:space="preserve">
</t>
    </r>
    <r>
      <rPr>
        <sz val="10"/>
        <rFont val="宋体"/>
        <charset val="134"/>
      </rPr>
      <t>检验批的锚栓总数</t>
    </r>
    <r>
      <rPr>
        <sz val="10"/>
        <rFont val="Times New Roman"/>
        <charset val="134"/>
      </rPr>
      <t xml:space="preserve"> ≤100 </t>
    </r>
    <r>
      <rPr>
        <sz val="10"/>
        <rFont val="宋体"/>
        <charset val="134"/>
      </rPr>
      <t>，</t>
    </r>
    <r>
      <rPr>
        <sz val="10"/>
        <rFont val="Times New Roman"/>
        <charset val="134"/>
      </rPr>
      <t xml:space="preserve">100~500 </t>
    </r>
    <r>
      <rPr>
        <sz val="10"/>
        <rFont val="宋体"/>
        <charset val="134"/>
      </rPr>
      <t>，</t>
    </r>
    <r>
      <rPr>
        <sz val="10"/>
        <rFont val="Times New Roman"/>
        <charset val="134"/>
      </rPr>
      <t>500~1000</t>
    </r>
    <r>
      <rPr>
        <sz val="10"/>
        <rFont val="宋体"/>
        <charset val="134"/>
      </rPr>
      <t>，</t>
    </r>
    <r>
      <rPr>
        <sz val="10"/>
        <rFont val="Times New Roman"/>
        <charset val="134"/>
      </rPr>
      <t xml:space="preserve">100~ 2500 </t>
    </r>
    <r>
      <rPr>
        <sz val="10"/>
        <rFont val="宋体"/>
        <charset val="134"/>
      </rPr>
      <t>，</t>
    </r>
    <r>
      <rPr>
        <sz val="10"/>
        <rFont val="Times New Roman"/>
        <charset val="134"/>
      </rPr>
      <t>≥5000</t>
    </r>
    <r>
      <rPr>
        <sz val="10"/>
        <rFont val="宋体"/>
        <charset val="134"/>
      </rPr>
      <t>分别按</t>
    </r>
    <r>
      <rPr>
        <sz val="10"/>
        <rFont val="Times New Roman"/>
        <charset val="134"/>
      </rPr>
      <t>20%</t>
    </r>
    <r>
      <rPr>
        <sz val="10"/>
        <rFont val="宋体"/>
        <charset val="134"/>
      </rPr>
      <t>且不少于</t>
    </r>
    <r>
      <rPr>
        <sz val="10"/>
        <rFont val="Times New Roman"/>
        <charset val="134"/>
      </rPr>
      <t>5</t>
    </r>
    <r>
      <rPr>
        <sz val="10"/>
        <rFont val="宋体"/>
        <charset val="134"/>
      </rPr>
      <t>件，</t>
    </r>
    <r>
      <rPr>
        <sz val="10"/>
        <rFont val="Times New Roman"/>
        <charset val="134"/>
      </rPr>
      <t>10%</t>
    </r>
    <r>
      <rPr>
        <sz val="10"/>
        <rFont val="宋体"/>
        <charset val="134"/>
      </rPr>
      <t>，</t>
    </r>
    <r>
      <rPr>
        <sz val="10"/>
        <rFont val="Times New Roman"/>
        <charset val="134"/>
      </rPr>
      <t>7%</t>
    </r>
    <r>
      <rPr>
        <sz val="10"/>
        <rFont val="宋体"/>
        <charset val="134"/>
      </rPr>
      <t>，</t>
    </r>
    <r>
      <rPr>
        <sz val="10"/>
        <rFont val="Times New Roman"/>
        <charset val="134"/>
      </rPr>
      <t>4%</t>
    </r>
    <r>
      <rPr>
        <sz val="10"/>
        <rFont val="宋体"/>
        <charset val="134"/>
      </rPr>
      <t>，</t>
    </r>
    <r>
      <rPr>
        <sz val="10"/>
        <rFont val="Times New Roman"/>
        <charset val="134"/>
      </rPr>
      <t>3%
b</t>
    </r>
    <r>
      <rPr>
        <sz val="10"/>
        <rFont val="宋体"/>
        <charset val="134"/>
      </rPr>
      <t>、对一般结构构件，应取重要结构构件抽样量的</t>
    </r>
    <r>
      <rPr>
        <sz val="10"/>
        <rFont val="Times New Roman"/>
        <charset val="134"/>
      </rPr>
      <t>50%</t>
    </r>
    <r>
      <rPr>
        <sz val="10"/>
        <rFont val="宋体"/>
        <charset val="134"/>
      </rPr>
      <t>且不少于</t>
    </r>
    <r>
      <rPr>
        <sz val="10"/>
        <rFont val="Times New Roman"/>
        <charset val="134"/>
      </rPr>
      <t>5</t>
    </r>
    <r>
      <rPr>
        <sz val="10"/>
        <rFont val="宋体"/>
        <charset val="134"/>
      </rPr>
      <t>件进行检验；</t>
    </r>
    <r>
      <rPr>
        <sz val="10"/>
        <rFont val="Times New Roman"/>
        <charset val="134"/>
      </rPr>
      <t xml:space="preserve">
c</t>
    </r>
    <r>
      <rPr>
        <sz val="10"/>
        <rFont val="宋体"/>
        <charset val="134"/>
      </rPr>
      <t>、对非生命线工程的非结构构件，应取每一检验批锚固件总数的</t>
    </r>
    <r>
      <rPr>
        <sz val="10"/>
        <rFont val="Times New Roman"/>
        <charset val="134"/>
      </rPr>
      <t>0.1%</t>
    </r>
    <r>
      <rPr>
        <sz val="10"/>
        <rFont val="宋体"/>
        <charset val="134"/>
      </rPr>
      <t>且不少于</t>
    </r>
    <r>
      <rPr>
        <sz val="10"/>
        <rFont val="Times New Roman"/>
        <charset val="134"/>
      </rPr>
      <t>5</t>
    </r>
    <r>
      <rPr>
        <sz val="10"/>
        <rFont val="宋体"/>
        <charset val="134"/>
      </rPr>
      <t>件进行检验。</t>
    </r>
  </si>
  <si>
    <t>颗</t>
  </si>
  <si>
    <t>混凝土后锚固件（植筋）抗拔试验</t>
  </si>
  <si>
    <t>植筋抗拔力</t>
  </si>
  <si>
    <r>
      <rPr>
        <sz val="10"/>
        <rFont val="宋体"/>
        <charset val="134"/>
      </rPr>
      <t>《混凝土结构后锚固技术规程》</t>
    </r>
    <r>
      <rPr>
        <sz val="10"/>
        <rFont val="Times New Roman"/>
        <charset val="134"/>
      </rPr>
      <t xml:space="preserve">JGJ 145-2013 </t>
    </r>
    <r>
      <rPr>
        <sz val="10"/>
        <rFont val="宋体"/>
        <charset val="134"/>
      </rPr>
      <t>附录</t>
    </r>
    <r>
      <rPr>
        <sz val="10"/>
        <rFont val="Times New Roman"/>
        <charset val="134"/>
      </rPr>
      <t>C</t>
    </r>
    <r>
      <rPr>
        <sz val="10"/>
        <rFont val="宋体"/>
        <charset val="134"/>
      </rPr>
      <t>现场非破损检验的抽样数量，应符合下列规定：</t>
    </r>
    <r>
      <rPr>
        <sz val="10"/>
        <rFont val="Times New Roman"/>
        <charset val="134"/>
      </rPr>
      <t xml:space="preserve">
a</t>
    </r>
    <r>
      <rPr>
        <sz val="10"/>
        <rFont val="宋体"/>
        <charset val="134"/>
      </rPr>
      <t>、对重要结构构件及生命线工程的非结构构件，应取每一检验批植筋总数的</t>
    </r>
    <r>
      <rPr>
        <sz val="10"/>
        <rFont val="Times New Roman"/>
        <charset val="134"/>
      </rPr>
      <t>3%</t>
    </r>
    <r>
      <rPr>
        <sz val="10"/>
        <rFont val="宋体"/>
        <charset val="134"/>
      </rPr>
      <t>且不少于</t>
    </r>
    <r>
      <rPr>
        <sz val="10"/>
        <rFont val="Times New Roman"/>
        <charset val="134"/>
      </rPr>
      <t>5</t>
    </r>
    <r>
      <rPr>
        <sz val="10"/>
        <rFont val="宋体"/>
        <charset val="134"/>
      </rPr>
      <t>件进行检验；</t>
    </r>
    <r>
      <rPr>
        <sz val="10"/>
        <rFont val="Times New Roman"/>
        <charset val="134"/>
      </rPr>
      <t xml:space="preserve"> 
b</t>
    </r>
    <r>
      <rPr>
        <sz val="10"/>
        <rFont val="宋体"/>
        <charset val="134"/>
      </rPr>
      <t>、对一般结构构件，应取每一检验批植筋总数的</t>
    </r>
    <r>
      <rPr>
        <sz val="10"/>
        <rFont val="Times New Roman"/>
        <charset val="134"/>
      </rPr>
      <t>1%</t>
    </r>
    <r>
      <rPr>
        <sz val="10"/>
        <rFont val="宋体"/>
        <charset val="134"/>
      </rPr>
      <t>且不少于</t>
    </r>
    <r>
      <rPr>
        <sz val="10"/>
        <rFont val="Times New Roman"/>
        <charset val="134"/>
      </rPr>
      <t>3</t>
    </r>
    <r>
      <rPr>
        <sz val="10"/>
        <rFont val="宋体"/>
        <charset val="134"/>
      </rPr>
      <t>件进行检验；</t>
    </r>
    <r>
      <rPr>
        <sz val="10"/>
        <rFont val="Times New Roman"/>
        <charset val="134"/>
      </rPr>
      <t xml:space="preserve">
c</t>
    </r>
    <r>
      <rPr>
        <sz val="10"/>
        <rFont val="宋体"/>
        <charset val="134"/>
      </rPr>
      <t>、对非生命线工程的非结构构件，应取每一检验批锚固件总数的</t>
    </r>
    <r>
      <rPr>
        <sz val="10"/>
        <rFont val="Times New Roman"/>
        <charset val="134"/>
      </rPr>
      <t>0.1%</t>
    </r>
    <r>
      <rPr>
        <sz val="10"/>
        <rFont val="宋体"/>
        <charset val="134"/>
      </rPr>
      <t>且不少于</t>
    </r>
    <r>
      <rPr>
        <sz val="10"/>
        <rFont val="Times New Roman"/>
        <charset val="134"/>
      </rPr>
      <t>3</t>
    </r>
    <r>
      <rPr>
        <sz val="10"/>
        <rFont val="宋体"/>
        <charset val="134"/>
      </rPr>
      <t>件进行检验。</t>
    </r>
  </si>
  <si>
    <t>根</t>
  </si>
  <si>
    <t>小计（元）</t>
  </si>
  <si>
    <t>二、装配式结构检测</t>
  </si>
  <si>
    <t>混凝土强度回弹法检测</t>
  </si>
  <si>
    <t>《装配式混凝土建筑工程施工质量验收规范》（DBJ/T 15-171-2019），按构件数的30%进行抽检。</t>
  </si>
  <si>
    <t>《装配式混凝土建筑工程施工质量验收规范》（DBJ/T 15-171-2019）非悬挑梁板各抽检2%比例且不少于5个构件，悬挑梁抽检5%比例且不少于10个构件，悬挑板抽检10%比例且不少于20个构件。</t>
  </si>
  <si>
    <t>混凝土保护层厚度</t>
  </si>
  <si>
    <t>隔墙冲击试验</t>
  </si>
  <si>
    <t>《装配式混凝土建筑工程施工质量验收规范》（DBJ/T 15-171-2019）预制内隔墙按每单位工程抽检一组。</t>
  </si>
  <si>
    <t>预制构件性能试验</t>
  </si>
  <si>
    <t>《装配式混凝土建筑工程施工质量验收规范》（DBJ/T 15-171-2019）选取有代表性的阳台等悬挑构件，按单位工程、同一结构形式构件随机抽取1件。</t>
  </si>
  <si>
    <t>三、人防结构检测</t>
  </si>
  <si>
    <t>《防空地下室结构检测指引》（穗民防建〔2013〕400号文附件1）每个防护单元抽取不少于3个顶板进行检测。</t>
  </si>
  <si>
    <t>回弹法检测</t>
  </si>
  <si>
    <t>《防空地下室结构检测指引》（穗民防建〔2013〕400号文附件1）每个防护单元抽取不少于3个柱、墙进行检测。</t>
  </si>
  <si>
    <t>《防空地下室结构检测指引》（穗民防建〔2013〕400号文附件1）每个防护单元抽检数量不少于3个梁、板、墙进行检测。</t>
  </si>
  <si>
    <t>《防空地下室结构检测指引》（穗民防建〔2013〕400号文附件1）每个防护单元抽检数量不少于3个柱、梁、板、墙进行检测。</t>
  </si>
  <si>
    <t>四、人防设备检测</t>
  </si>
  <si>
    <t>钢结构门</t>
  </si>
  <si>
    <t>安装质量</t>
  </si>
  <si>
    <t>《广州市人防工程防护设备产品和安装质量检测指引》穗人防办【2023】1号及《人民防空工程防护设备产品与安装质量检测标准（暂行）》RFJ003-2021，防护设备安装质量质量应全数检测</t>
  </si>
  <si>
    <t>樘</t>
  </si>
  <si>
    <t>钢筋混凝土门</t>
  </si>
  <si>
    <t>防爆波活门</t>
  </si>
  <si>
    <t>排气活门</t>
  </si>
  <si>
    <t>密闭阀门</t>
  </si>
  <si>
    <t>防爆地漏</t>
  </si>
  <si>
    <t>密闭观察窗</t>
  </si>
  <si>
    <t>通风管道</t>
  </si>
  <si>
    <t>段</t>
  </si>
  <si>
    <t>五、钢结构检测</t>
  </si>
  <si>
    <t>超声波检测焊缝质量</t>
  </si>
  <si>
    <t>GB 50205-2020第5.2.4条规定，一级焊缝探伤比例为100%，二级焊缝探伤比例不应低于20%。</t>
  </si>
  <si>
    <t>米</t>
  </si>
  <si>
    <t>管桩焊缝质量</t>
  </si>
  <si>
    <t>按设计要求</t>
  </si>
  <si>
    <t>钢结构防腐涂层厚度</t>
  </si>
  <si>
    <t>涂层厚度</t>
  </si>
  <si>
    <t>GB 50205-2020第13.2.3条规定，按构件数抽查10%，且同类构件不应少于3件。</t>
  </si>
  <si>
    <t>钢结构防火涂层厚度</t>
  </si>
  <si>
    <t>GB 50205-2020第13.4.3条规定，按构件数抽查10%，且同类构件不应少于3件。</t>
  </si>
  <si>
    <t>合计（一+二+三+四+五）</t>
  </si>
  <si>
    <t>基坑监测工程量清单</t>
  </si>
  <si>
    <r>
      <rPr>
        <b/>
        <sz val="10"/>
        <rFont val="宋体"/>
        <charset val="134"/>
      </rPr>
      <t>序号</t>
    </r>
  </si>
  <si>
    <r>
      <rPr>
        <b/>
        <sz val="10"/>
        <rFont val="宋体"/>
        <charset val="134"/>
      </rPr>
      <t>监测项目</t>
    </r>
    <r>
      <rPr>
        <b/>
        <sz val="10"/>
        <rFont val="Times New Roman"/>
        <charset val="134"/>
      </rPr>
      <t>/</t>
    </r>
    <r>
      <rPr>
        <b/>
        <sz val="10"/>
        <rFont val="宋体"/>
        <charset val="134"/>
      </rPr>
      <t>参数</t>
    </r>
  </si>
  <si>
    <t>埋设深度</t>
  </si>
  <si>
    <t>投标单价（元）</t>
  </si>
  <si>
    <r>
      <rPr>
        <b/>
        <sz val="10"/>
        <rFont val="宋体"/>
        <charset val="134"/>
      </rPr>
      <t>备注</t>
    </r>
  </si>
  <si>
    <r>
      <rPr>
        <b/>
        <sz val="10"/>
        <rFont val="宋体"/>
        <charset val="134"/>
      </rPr>
      <t>一</t>
    </r>
  </si>
  <si>
    <r>
      <rPr>
        <b/>
        <sz val="10"/>
        <rFont val="宋体"/>
        <charset val="134"/>
      </rPr>
      <t>监测点埋设费</t>
    </r>
  </si>
  <si>
    <r>
      <rPr>
        <sz val="10"/>
        <rFont val="宋体"/>
        <charset val="134"/>
      </rPr>
      <t>沉降基准点</t>
    </r>
  </si>
  <si>
    <r>
      <rPr>
        <sz val="10"/>
        <color indexed="8"/>
        <rFont val="宋体"/>
        <charset val="134"/>
      </rPr>
      <t>水平位移基准点</t>
    </r>
  </si>
  <si>
    <r>
      <rPr>
        <sz val="10"/>
        <color indexed="8"/>
        <rFont val="宋体"/>
        <charset val="134"/>
      </rPr>
      <t>基坑顶水平位移</t>
    </r>
  </si>
  <si>
    <t>测点数量预估</t>
  </si>
  <si>
    <r>
      <rPr>
        <sz val="10"/>
        <color indexed="8"/>
        <rFont val="宋体"/>
        <charset val="134"/>
      </rPr>
      <t>基坑顶竖向位移</t>
    </r>
  </si>
  <si>
    <t>地表、管线、建筑物沉降</t>
  </si>
  <si>
    <t>图纸有建筑物、道路未标注点位，测点数量预估</t>
  </si>
  <si>
    <r>
      <rPr>
        <sz val="10"/>
        <color indexed="8"/>
        <rFont val="宋体"/>
        <charset val="134"/>
      </rPr>
      <t>地下水位</t>
    </r>
  </si>
  <si>
    <r>
      <rPr>
        <sz val="10"/>
        <color rgb="FF000000"/>
        <rFont val="宋体"/>
        <charset val="134"/>
      </rPr>
      <t>每孔预估</t>
    </r>
    <r>
      <rPr>
        <sz val="10"/>
        <color rgb="FF000000"/>
        <rFont val="Times New Roman"/>
        <charset val="134"/>
      </rPr>
      <t>12</t>
    </r>
    <r>
      <rPr>
        <sz val="10"/>
        <color rgb="FF000000"/>
        <rFont val="宋体"/>
        <charset val="134"/>
      </rPr>
      <t>米</t>
    </r>
    <r>
      <rPr>
        <sz val="10"/>
        <color rgb="FF000000"/>
        <rFont val="Times New Roman"/>
        <charset val="134"/>
      </rPr>
      <t>+</t>
    </r>
    <r>
      <rPr>
        <sz val="10"/>
        <color rgb="FF000000"/>
        <rFont val="宋体"/>
        <charset val="134"/>
      </rPr>
      <t>自动化设备</t>
    </r>
    <r>
      <rPr>
        <sz val="10"/>
        <color rgb="FF000000"/>
        <rFont val="Times New Roman"/>
        <charset val="134"/>
      </rPr>
      <t>3000</t>
    </r>
    <r>
      <rPr>
        <sz val="10"/>
        <color rgb="FF000000"/>
        <rFont val="宋体"/>
        <charset val="134"/>
      </rPr>
      <t>元</t>
    </r>
  </si>
  <si>
    <t>桩体测斜管（人工）</t>
  </si>
  <si>
    <t>每孔预估15米</t>
  </si>
  <si>
    <t>桩体测斜管（自动化）</t>
  </si>
  <si>
    <t>每孔预估15米+自动化设备1000元/米</t>
  </si>
  <si>
    <t>支撑轴力（自动化）</t>
  </si>
  <si>
    <r>
      <rPr>
        <sz val="10"/>
        <color rgb="FF000000"/>
        <rFont val="宋体"/>
        <charset val="134"/>
      </rPr>
      <t>布点费</t>
    </r>
    <r>
      <rPr>
        <sz val="10"/>
        <color rgb="FF000000"/>
        <rFont val="Times New Roman"/>
        <charset val="134"/>
      </rPr>
      <t>+</t>
    </r>
    <r>
      <rPr>
        <sz val="10"/>
        <color rgb="FF000000"/>
        <rFont val="宋体"/>
        <charset val="134"/>
      </rPr>
      <t>自动化设备</t>
    </r>
    <r>
      <rPr>
        <sz val="10"/>
        <color rgb="FF000000"/>
        <rFont val="Times New Roman"/>
        <charset val="134"/>
      </rPr>
      <t>3000</t>
    </r>
    <r>
      <rPr>
        <sz val="10"/>
        <color rgb="FF000000"/>
        <rFont val="宋体"/>
        <charset val="134"/>
      </rPr>
      <t>元，测点数量预估</t>
    </r>
  </si>
  <si>
    <t>锚索（自动化）</t>
  </si>
  <si>
    <t>布点费+自动化设备3000元，测点数量预估</t>
  </si>
  <si>
    <t>立柱沉降</t>
  </si>
  <si>
    <t>建筑物倾斜（自动化）</t>
  </si>
  <si>
    <t>自动化设备3000元，测点数量预估</t>
  </si>
  <si>
    <r>
      <rPr>
        <b/>
        <sz val="10"/>
        <color indexed="8"/>
        <rFont val="宋体"/>
        <charset val="134"/>
      </rPr>
      <t>小计</t>
    </r>
  </si>
  <si>
    <r>
      <rPr>
        <b/>
        <sz val="10"/>
        <rFont val="宋体"/>
        <charset val="134"/>
      </rPr>
      <t>二</t>
    </r>
  </si>
  <si>
    <r>
      <rPr>
        <b/>
        <sz val="10"/>
        <rFont val="宋体"/>
        <charset val="134"/>
      </rPr>
      <t>监测费</t>
    </r>
  </si>
  <si>
    <t>观测次数</t>
  </si>
  <si>
    <t>km</t>
  </si>
  <si>
    <t>二等复杂单测</t>
  </si>
  <si>
    <t>自动化监测</t>
  </si>
  <si>
    <r>
      <rPr>
        <b/>
        <sz val="10"/>
        <rFont val="宋体"/>
        <charset val="134"/>
      </rPr>
      <t>三</t>
    </r>
  </si>
  <si>
    <r>
      <rPr>
        <b/>
        <sz val="10"/>
        <rFont val="宋体"/>
        <charset val="134"/>
      </rPr>
      <t>技术费</t>
    </r>
  </si>
  <si>
    <r>
      <rPr>
        <sz val="10"/>
        <rFont val="宋体"/>
        <charset val="134"/>
      </rPr>
      <t>技术费</t>
    </r>
  </si>
  <si>
    <t>监测费</t>
  </si>
  <si>
    <r>
      <rPr>
        <b/>
        <sz val="10"/>
        <rFont val="宋体"/>
        <charset val="134"/>
      </rPr>
      <t>四</t>
    </r>
  </si>
  <si>
    <r>
      <rPr>
        <b/>
        <sz val="10"/>
        <rFont val="宋体"/>
        <charset val="134"/>
      </rPr>
      <t>合计</t>
    </r>
    <r>
      <rPr>
        <b/>
        <sz val="10"/>
        <rFont val="宋体"/>
        <charset val="134"/>
      </rPr>
      <t>（一+二+三）</t>
    </r>
  </si>
  <si>
    <r>
      <rPr>
        <sz val="10"/>
        <rFont val="Times New Roman"/>
        <charset val="134"/>
      </rPr>
      <t>1</t>
    </r>
    <r>
      <rPr>
        <sz val="10"/>
        <rFont val="宋体"/>
        <charset val="134"/>
      </rPr>
      <t>、监测依据：
（</t>
    </r>
    <r>
      <rPr>
        <sz val="10"/>
        <rFont val="Times New Roman"/>
        <charset val="134"/>
      </rPr>
      <t>1</t>
    </r>
    <r>
      <rPr>
        <sz val="10"/>
        <rFont val="宋体"/>
        <charset val="134"/>
      </rPr>
      <t>）《工程测量标准》（</t>
    </r>
    <r>
      <rPr>
        <sz val="10"/>
        <rFont val="Times New Roman"/>
        <charset val="134"/>
      </rPr>
      <t>GB 50026-2020</t>
    </r>
    <r>
      <rPr>
        <sz val="10"/>
        <rFont val="宋体"/>
        <charset val="134"/>
      </rPr>
      <t>）；
（</t>
    </r>
    <r>
      <rPr>
        <sz val="10"/>
        <rFont val="Times New Roman"/>
        <charset val="134"/>
      </rPr>
      <t>2</t>
    </r>
    <r>
      <rPr>
        <sz val="10"/>
        <rFont val="宋体"/>
        <charset val="134"/>
      </rPr>
      <t>）《建筑变形测量规范》（</t>
    </r>
    <r>
      <rPr>
        <sz val="10"/>
        <rFont val="Times New Roman"/>
        <charset val="134"/>
      </rPr>
      <t>JGJ 8-2016</t>
    </r>
    <r>
      <rPr>
        <sz val="10"/>
        <rFont val="宋体"/>
        <charset val="134"/>
      </rPr>
      <t>）；
（</t>
    </r>
    <r>
      <rPr>
        <sz val="10"/>
        <rFont val="Times New Roman"/>
        <charset val="134"/>
      </rPr>
      <t>3</t>
    </r>
    <r>
      <rPr>
        <sz val="10"/>
        <rFont val="宋体"/>
        <charset val="134"/>
      </rPr>
      <t>）《建筑基坑工程监测技术标准》</t>
    </r>
    <r>
      <rPr>
        <sz val="10"/>
        <rFont val="Times New Roman"/>
        <charset val="134"/>
      </rPr>
      <t>(GB 50497-2019)</t>
    </r>
    <r>
      <rPr>
        <sz val="10"/>
        <rFont val="宋体"/>
        <charset val="134"/>
      </rPr>
      <t xml:space="preserve">；
</t>
    </r>
    <r>
      <rPr>
        <sz val="10"/>
        <rFont val="Times New Roman"/>
        <charset val="134"/>
      </rPr>
      <t>2</t>
    </r>
    <r>
      <rPr>
        <sz val="10"/>
        <rFont val="宋体"/>
        <charset val="134"/>
      </rPr>
      <t>、测点布设和监测依据
（</t>
    </r>
    <r>
      <rPr>
        <sz val="10"/>
        <rFont val="Times New Roman"/>
        <charset val="134"/>
      </rPr>
      <t>1</t>
    </r>
    <r>
      <rPr>
        <sz val="10"/>
        <rFont val="宋体"/>
        <charset val="134"/>
      </rPr>
      <t>）沉降观测应设置沉降基准点，基准点数不应少于</t>
    </r>
    <r>
      <rPr>
        <sz val="10"/>
        <rFont val="Times New Roman"/>
        <charset val="134"/>
      </rPr>
      <t>3</t>
    </r>
    <r>
      <rPr>
        <sz val="10"/>
        <rFont val="宋体"/>
        <charset val="134"/>
      </rPr>
      <t>个。
（</t>
    </r>
    <r>
      <rPr>
        <sz val="10"/>
        <rFont val="Times New Roman"/>
        <charset val="134"/>
      </rPr>
      <t>2</t>
    </r>
    <r>
      <rPr>
        <sz val="10"/>
        <rFont val="宋体"/>
        <charset val="134"/>
      </rPr>
      <t>）对水平位移观测、基坑监测或边坡监测，应设置位移基准点。基准点数不应少于</t>
    </r>
    <r>
      <rPr>
        <sz val="10"/>
        <rFont val="Times New Roman"/>
        <charset val="134"/>
      </rPr>
      <t>3</t>
    </r>
    <r>
      <rPr>
        <sz val="10"/>
        <rFont val="宋体"/>
        <charset val="134"/>
      </rPr>
      <t>个。
（</t>
    </r>
    <r>
      <rPr>
        <sz val="10"/>
        <rFont val="Times New Roman"/>
        <charset val="134"/>
      </rPr>
      <t>3</t>
    </r>
    <r>
      <rPr>
        <sz val="10"/>
        <rFont val="宋体"/>
        <charset val="134"/>
      </rPr>
      <t>）基准点应每期检测、定期复测。
（</t>
    </r>
    <r>
      <rPr>
        <sz val="10"/>
        <rFont val="Times New Roman"/>
        <charset val="134"/>
      </rPr>
      <t>4</t>
    </r>
    <r>
      <rPr>
        <sz val="10"/>
        <rFont val="宋体"/>
        <charset val="134"/>
      </rPr>
      <t>）支护结构顶水平竖向位移监测点：监测点水平间距不宜大于</t>
    </r>
    <r>
      <rPr>
        <sz val="10"/>
        <rFont val="Times New Roman"/>
        <charset val="134"/>
      </rPr>
      <t>20m</t>
    </r>
    <r>
      <rPr>
        <sz val="10"/>
        <rFont val="宋体"/>
        <charset val="134"/>
      </rPr>
      <t>，每边监测点数目不宜少于</t>
    </r>
    <r>
      <rPr>
        <sz val="10"/>
        <rFont val="Times New Roman"/>
        <charset val="134"/>
      </rPr>
      <t>3</t>
    </r>
    <r>
      <rPr>
        <sz val="10"/>
        <rFont val="宋体"/>
        <charset val="134"/>
      </rPr>
      <t>个。
（</t>
    </r>
    <r>
      <rPr>
        <sz val="10"/>
        <rFont val="Times New Roman"/>
        <charset val="134"/>
      </rPr>
      <t>5</t>
    </r>
    <r>
      <rPr>
        <sz val="10"/>
        <rFont val="宋体"/>
        <charset val="134"/>
      </rPr>
      <t>）围护墙或土体深层水平位移监测点：宜布置在基坑周边的中部、阳角处及有代表性的部位。监测点水平间距宜为</t>
    </r>
    <r>
      <rPr>
        <sz val="10"/>
        <rFont val="Times New Roman"/>
        <charset val="134"/>
      </rPr>
      <t>20m</t>
    </r>
    <r>
      <rPr>
        <sz val="10"/>
        <rFont val="宋体"/>
        <charset val="134"/>
      </rPr>
      <t>～</t>
    </r>
    <r>
      <rPr>
        <sz val="10"/>
        <rFont val="Times New Roman"/>
        <charset val="134"/>
      </rPr>
      <t>60m</t>
    </r>
    <r>
      <rPr>
        <sz val="10"/>
        <rFont val="宋体"/>
        <charset val="134"/>
      </rPr>
      <t>，每侧边监测点数目不应少于</t>
    </r>
    <r>
      <rPr>
        <sz val="10"/>
        <rFont val="Times New Roman"/>
        <charset val="134"/>
      </rPr>
      <t>1</t>
    </r>
    <r>
      <rPr>
        <sz val="10"/>
        <rFont val="宋体"/>
        <charset val="134"/>
      </rPr>
      <t>个。埋设在围护墙体内的测斜管，布置深度宜与围护墙入土深度相同；埋设在土体中的测斜管，长度不宜小于基坑深度的</t>
    </r>
    <r>
      <rPr>
        <sz val="10"/>
        <rFont val="Times New Roman"/>
        <charset val="134"/>
      </rPr>
      <t>1.5</t>
    </r>
    <r>
      <rPr>
        <sz val="10"/>
        <rFont val="宋体"/>
        <charset val="134"/>
      </rPr>
      <t>倍，并应大于围护墙的深度。
（</t>
    </r>
    <r>
      <rPr>
        <sz val="10"/>
        <rFont val="Times New Roman"/>
        <charset val="134"/>
      </rPr>
      <t>6</t>
    </r>
    <r>
      <rPr>
        <sz val="10"/>
        <rFont val="宋体"/>
        <charset val="134"/>
      </rPr>
      <t>）支撑轴力监测点：每层支撑的轴力监测点不应少于</t>
    </r>
    <r>
      <rPr>
        <sz val="10"/>
        <rFont val="Times New Roman"/>
        <charset val="134"/>
      </rPr>
      <t>3</t>
    </r>
    <r>
      <rPr>
        <sz val="10"/>
        <rFont val="宋体"/>
        <charset val="134"/>
      </rPr>
      <t>个，各层支撑的监测点位置宜在竖向保持一致。
（</t>
    </r>
    <r>
      <rPr>
        <sz val="10"/>
        <rFont val="Times New Roman"/>
        <charset val="134"/>
      </rPr>
      <t>7</t>
    </r>
    <r>
      <rPr>
        <sz val="10"/>
        <rFont val="宋体"/>
        <charset val="134"/>
      </rPr>
      <t>）锚杆（索）轴力监测点：每层锚杆的内力监测点数量应为该层锚杆总数的</t>
    </r>
    <r>
      <rPr>
        <sz val="10"/>
        <rFont val="Times New Roman"/>
        <charset val="134"/>
      </rPr>
      <t>1</t>
    </r>
    <r>
      <rPr>
        <sz val="10"/>
        <rFont val="宋体"/>
        <charset val="134"/>
      </rPr>
      <t>％～</t>
    </r>
    <r>
      <rPr>
        <sz val="10"/>
        <rFont val="Times New Roman"/>
        <charset val="134"/>
      </rPr>
      <t>3</t>
    </r>
    <r>
      <rPr>
        <sz val="10"/>
        <rFont val="宋体"/>
        <charset val="134"/>
      </rPr>
      <t>％，且基坑每边不应少于</t>
    </r>
    <r>
      <rPr>
        <sz val="10"/>
        <rFont val="Times New Roman"/>
        <charset val="134"/>
      </rPr>
      <t>1</t>
    </r>
    <r>
      <rPr>
        <sz val="10"/>
        <rFont val="宋体"/>
        <charset val="134"/>
      </rPr>
      <t>根。各层监测点位置在竖向上宜保持一致。
（</t>
    </r>
    <r>
      <rPr>
        <sz val="10"/>
        <rFont val="Times New Roman"/>
        <charset val="134"/>
      </rPr>
      <t>8</t>
    </r>
    <r>
      <rPr>
        <sz val="10"/>
        <rFont val="宋体"/>
        <charset val="134"/>
      </rPr>
      <t>）地下水位监测点：监测点间距宜为</t>
    </r>
    <r>
      <rPr>
        <sz val="10"/>
        <rFont val="Times New Roman"/>
        <charset val="134"/>
      </rPr>
      <t>20m</t>
    </r>
    <r>
      <rPr>
        <sz val="10"/>
        <rFont val="宋体"/>
        <charset val="134"/>
      </rPr>
      <t>～</t>
    </r>
    <r>
      <rPr>
        <sz val="10"/>
        <rFont val="Times New Roman"/>
        <charset val="134"/>
      </rPr>
      <t>50m</t>
    </r>
    <r>
      <rPr>
        <sz val="10"/>
        <rFont val="宋体"/>
        <charset val="134"/>
      </rPr>
      <t>。
（</t>
    </r>
    <r>
      <rPr>
        <sz val="10"/>
        <rFont val="Times New Roman"/>
        <charset val="134"/>
      </rPr>
      <t>9</t>
    </r>
    <r>
      <rPr>
        <sz val="10"/>
        <rFont val="宋体"/>
        <charset val="134"/>
      </rPr>
      <t>）基坑周边建筑物监测点：建筑四角、沿外墙每</t>
    </r>
    <r>
      <rPr>
        <sz val="10"/>
        <rFont val="Times New Roman"/>
        <charset val="134"/>
      </rPr>
      <t>10m</t>
    </r>
    <r>
      <rPr>
        <sz val="10"/>
        <rFont val="宋体"/>
        <charset val="134"/>
      </rPr>
      <t>～</t>
    </r>
    <r>
      <rPr>
        <sz val="10"/>
        <rFont val="Times New Roman"/>
        <charset val="134"/>
      </rPr>
      <t>15m</t>
    </r>
    <r>
      <rPr>
        <sz val="10"/>
        <rFont val="宋体"/>
        <charset val="134"/>
      </rPr>
      <t>处或每隔</t>
    </r>
    <r>
      <rPr>
        <sz val="10"/>
        <rFont val="Times New Roman"/>
        <charset val="134"/>
      </rPr>
      <t>2</t>
    </r>
    <r>
      <rPr>
        <sz val="10"/>
        <rFont val="宋体"/>
        <charset val="134"/>
      </rPr>
      <t>根～</t>
    </r>
    <r>
      <rPr>
        <sz val="10"/>
        <rFont val="Times New Roman"/>
        <charset val="134"/>
      </rPr>
      <t>3</t>
    </r>
    <r>
      <rPr>
        <sz val="10"/>
        <rFont val="宋体"/>
        <charset val="134"/>
      </rPr>
      <t>根柱的柱基或柱子上，且每侧外墙不应少于</t>
    </r>
    <r>
      <rPr>
        <sz val="10"/>
        <rFont val="Times New Roman"/>
        <charset val="134"/>
      </rPr>
      <t>3</t>
    </r>
    <r>
      <rPr>
        <sz val="10"/>
        <rFont val="宋体"/>
        <charset val="134"/>
      </rPr>
      <t>个监测点。
（</t>
    </r>
    <r>
      <rPr>
        <sz val="10"/>
        <rFont val="Times New Roman"/>
        <charset val="134"/>
      </rPr>
      <t>10</t>
    </r>
    <r>
      <rPr>
        <sz val="10"/>
        <rFont val="宋体"/>
        <charset val="134"/>
      </rPr>
      <t>）周边管线监测点：监测点水平间距宜为</t>
    </r>
    <r>
      <rPr>
        <sz val="10"/>
        <rFont val="Times New Roman"/>
        <charset val="134"/>
      </rPr>
      <t>15m</t>
    </r>
    <r>
      <rPr>
        <sz val="10"/>
        <rFont val="宋体"/>
        <charset val="134"/>
      </rPr>
      <t>～</t>
    </r>
    <r>
      <rPr>
        <sz val="10"/>
        <rFont val="Times New Roman"/>
        <charset val="134"/>
      </rPr>
      <t>25m</t>
    </r>
    <r>
      <rPr>
        <sz val="10"/>
        <rFont val="宋体"/>
        <charset val="134"/>
      </rPr>
      <t>，并宜向基坑边缘以外延伸</t>
    </r>
    <r>
      <rPr>
        <sz val="10"/>
        <rFont val="Times New Roman"/>
        <charset val="134"/>
      </rPr>
      <t>1</t>
    </r>
    <r>
      <rPr>
        <sz val="10"/>
        <rFont val="宋体"/>
        <charset val="134"/>
      </rPr>
      <t>倍～</t>
    </r>
    <r>
      <rPr>
        <sz val="10"/>
        <rFont val="Times New Roman"/>
        <charset val="134"/>
      </rPr>
      <t>3</t>
    </r>
    <r>
      <rPr>
        <sz val="10"/>
        <rFont val="宋体"/>
        <charset val="134"/>
      </rPr>
      <t>倍的基坑开挖深度。
（</t>
    </r>
    <r>
      <rPr>
        <sz val="10"/>
        <rFont val="Times New Roman"/>
        <charset val="134"/>
      </rPr>
      <t>11</t>
    </r>
    <r>
      <rPr>
        <sz val="10"/>
        <rFont val="宋体"/>
        <charset val="134"/>
      </rPr>
      <t>）周边地表沉降：每个监测断面上的监测点数量不宜少于</t>
    </r>
    <r>
      <rPr>
        <sz val="10"/>
        <rFont val="Times New Roman"/>
        <charset val="134"/>
      </rPr>
      <t>5</t>
    </r>
    <r>
      <rPr>
        <sz val="10"/>
        <rFont val="宋体"/>
        <charset val="134"/>
      </rPr>
      <t xml:space="preserve">个。
</t>
    </r>
  </si>
  <si>
    <t>主体沉降观测工程量清单</t>
  </si>
  <si>
    <r>
      <rPr>
        <b/>
        <sz val="10"/>
        <rFont val="宋体"/>
        <charset val="134"/>
      </rPr>
      <t>监测项目</t>
    </r>
  </si>
  <si>
    <t>监测次数</t>
  </si>
  <si>
    <r>
      <rPr>
        <sz val="10"/>
        <color indexed="8"/>
        <rFont val="宋体"/>
        <charset val="134"/>
      </rPr>
      <t>沉降</t>
    </r>
    <r>
      <rPr>
        <sz val="10"/>
        <color indexed="8"/>
        <rFont val="宋体"/>
        <charset val="134"/>
      </rPr>
      <t>观测</t>
    </r>
    <r>
      <rPr>
        <sz val="10"/>
        <color indexed="8"/>
        <rFont val="宋体"/>
        <charset val="134"/>
      </rPr>
      <t>点</t>
    </r>
  </si>
  <si>
    <r>
      <rPr>
        <b/>
        <sz val="10"/>
        <rFont val="宋体"/>
        <charset val="134"/>
      </rPr>
      <t>合计（一）</t>
    </r>
    <r>
      <rPr>
        <b/>
        <sz val="10"/>
        <rFont val="Times New Roman"/>
        <charset val="134"/>
      </rPr>
      <t>+</t>
    </r>
    <r>
      <rPr>
        <b/>
        <sz val="10"/>
        <rFont val="宋体"/>
        <charset val="134"/>
      </rPr>
      <t>（二）</t>
    </r>
    <r>
      <rPr>
        <b/>
        <sz val="10"/>
        <rFont val="Times New Roman"/>
        <charset val="134"/>
      </rPr>
      <t>+</t>
    </r>
    <r>
      <rPr>
        <b/>
        <sz val="10"/>
        <rFont val="宋体"/>
        <charset val="134"/>
      </rPr>
      <t>（三）</t>
    </r>
  </si>
  <si>
    <r>
      <rPr>
        <sz val="10"/>
        <rFont val="宋体"/>
        <charset val="134"/>
      </rPr>
      <t xml:space="preserve">备注：
</t>
    </r>
    <r>
      <rPr>
        <sz val="10"/>
        <rFont val="Times New Roman"/>
        <charset val="134"/>
      </rPr>
      <t>1</t>
    </r>
    <r>
      <rPr>
        <sz val="10"/>
        <rFont val="宋体"/>
        <charset val="134"/>
      </rPr>
      <t>、监测频率：
（</t>
    </r>
    <r>
      <rPr>
        <sz val="10"/>
        <rFont val="Times New Roman"/>
        <charset val="134"/>
      </rPr>
      <t>1</t>
    </r>
    <r>
      <rPr>
        <sz val="10"/>
        <rFont val="宋体"/>
        <charset val="134"/>
      </rPr>
      <t>）施工期内观测工作由首层结构施工完成且具备观测条件后开始，后续建筑物每升高</t>
    </r>
    <r>
      <rPr>
        <sz val="10"/>
        <rFont val="Times New Roman"/>
        <charset val="134"/>
      </rPr>
      <t>2~3</t>
    </r>
    <r>
      <rPr>
        <sz val="10"/>
        <rFont val="宋体"/>
        <charset val="134"/>
      </rPr>
      <t>层观测</t>
    </r>
    <r>
      <rPr>
        <sz val="10"/>
        <rFont val="Times New Roman"/>
        <charset val="134"/>
      </rPr>
      <t>1</t>
    </r>
    <r>
      <rPr>
        <sz val="10"/>
        <rFont val="宋体"/>
        <charset val="134"/>
      </rPr>
      <t>次，结构封顶后</t>
    </r>
    <r>
      <rPr>
        <sz val="10"/>
        <rFont val="Times New Roman"/>
        <charset val="134"/>
      </rPr>
      <t>3</t>
    </r>
    <r>
      <rPr>
        <sz val="10"/>
        <rFont val="宋体"/>
        <charset val="134"/>
      </rPr>
      <t>月观测</t>
    </r>
    <r>
      <rPr>
        <sz val="10"/>
        <rFont val="Times New Roman"/>
        <charset val="134"/>
      </rPr>
      <t>1</t>
    </r>
    <r>
      <rPr>
        <sz val="10"/>
        <rFont val="宋体"/>
        <charset val="134"/>
      </rPr>
      <t>次；
（</t>
    </r>
    <r>
      <rPr>
        <sz val="10"/>
        <rFont val="Times New Roman"/>
        <charset val="134"/>
      </rPr>
      <t>2</t>
    </r>
    <r>
      <rPr>
        <sz val="10"/>
        <rFont val="宋体"/>
        <charset val="134"/>
      </rPr>
      <t>）施工过程如暂时停工，在停工时及新开工时应各观测</t>
    </r>
    <r>
      <rPr>
        <sz val="10"/>
        <rFont val="Times New Roman"/>
        <charset val="134"/>
      </rPr>
      <t>1</t>
    </r>
    <r>
      <rPr>
        <sz val="10"/>
        <rFont val="宋体"/>
        <charset val="134"/>
      </rPr>
      <t>次，停工期间每隔</t>
    </r>
    <r>
      <rPr>
        <sz val="10"/>
        <rFont val="Times New Roman"/>
        <charset val="134"/>
      </rPr>
      <t>3</t>
    </r>
    <r>
      <rPr>
        <sz val="10"/>
        <rFont val="宋体"/>
        <charset val="134"/>
      </rPr>
      <t>个月观测</t>
    </r>
    <r>
      <rPr>
        <sz val="10"/>
        <rFont val="Times New Roman"/>
        <charset val="134"/>
      </rPr>
      <t>1</t>
    </r>
    <r>
      <rPr>
        <sz val="10"/>
        <rFont val="宋体"/>
        <charset val="134"/>
      </rPr>
      <t>次。
（</t>
    </r>
    <r>
      <rPr>
        <sz val="10"/>
        <rFont val="Times New Roman"/>
        <charset val="134"/>
      </rPr>
      <t>3</t>
    </r>
    <r>
      <rPr>
        <sz val="10"/>
        <rFont val="宋体"/>
        <charset val="134"/>
      </rPr>
      <t>）使用期间第一年观测</t>
    </r>
    <r>
      <rPr>
        <sz val="10"/>
        <rFont val="Times New Roman"/>
        <charset val="134"/>
      </rPr>
      <t>3</t>
    </r>
    <r>
      <rPr>
        <sz val="10"/>
        <rFont val="宋体"/>
        <charset val="134"/>
      </rPr>
      <t>次，第二年观测</t>
    </r>
    <r>
      <rPr>
        <sz val="10"/>
        <rFont val="Times New Roman"/>
        <charset val="134"/>
      </rPr>
      <t>2</t>
    </r>
    <r>
      <rPr>
        <sz val="10"/>
        <rFont val="宋体"/>
        <charset val="134"/>
      </rPr>
      <t>次，第三年后每年</t>
    </r>
    <r>
      <rPr>
        <sz val="10"/>
        <rFont val="Times New Roman"/>
        <charset val="134"/>
      </rPr>
      <t>1</t>
    </r>
    <r>
      <rPr>
        <sz val="10"/>
        <rFont val="宋体"/>
        <charset val="134"/>
      </rPr>
      <t xml:space="preserve">次，直至稳定为止。
</t>
    </r>
    <r>
      <rPr>
        <sz val="10"/>
        <rFont val="Times New Roman"/>
        <charset val="134"/>
      </rPr>
      <t>2</t>
    </r>
    <r>
      <rPr>
        <sz val="10"/>
        <rFont val="宋体"/>
        <charset val="134"/>
      </rPr>
      <t>、根据《建筑变形测量规范》</t>
    </r>
    <r>
      <rPr>
        <sz val="10"/>
        <rFont val="Times New Roman"/>
        <charset val="134"/>
      </rPr>
      <t>(JGJ 8 -2016)</t>
    </r>
    <r>
      <rPr>
        <sz val="10"/>
        <rFont val="宋体"/>
        <charset val="134"/>
      </rPr>
      <t>，基准点每期检测，定期复测。</t>
    </r>
  </si>
  <si>
    <t>高支模监测工程量清单</t>
  </si>
  <si>
    <r>
      <rPr>
        <sz val="10"/>
        <rFont val="宋体"/>
        <charset val="134"/>
      </rPr>
      <t>支架沉降</t>
    </r>
  </si>
  <si>
    <r>
      <rPr>
        <sz val="10"/>
        <rFont val="宋体"/>
        <charset val="134"/>
      </rPr>
      <t>立杆位移</t>
    </r>
  </si>
  <si>
    <r>
      <rPr>
        <sz val="10"/>
        <rFont val="宋体"/>
        <charset val="134"/>
      </rPr>
      <t>立杆轴力</t>
    </r>
  </si>
  <si>
    <r>
      <rPr>
        <sz val="10"/>
        <rFont val="宋体"/>
        <charset val="134"/>
      </rPr>
      <t>立杆倾角</t>
    </r>
  </si>
  <si>
    <r>
      <rPr>
        <b/>
        <sz val="10"/>
        <rFont val="宋体"/>
        <charset val="134"/>
      </rPr>
      <t>小计</t>
    </r>
  </si>
  <si>
    <t>投标单价</t>
  </si>
  <si>
    <t>四</t>
  </si>
  <si>
    <r>
      <rPr>
        <sz val="10"/>
        <rFont val="宋体"/>
        <charset val="134"/>
      </rPr>
      <t xml:space="preserve">备注：
</t>
    </r>
    <r>
      <rPr>
        <sz val="10"/>
        <rFont val="Times New Roman"/>
        <charset val="134"/>
      </rPr>
      <t>1</t>
    </r>
    <r>
      <rPr>
        <sz val="10"/>
        <rFont val="宋体"/>
        <charset val="134"/>
      </rPr>
      <t>、预估监测次数：
按实际浇筑时间计算，不足</t>
    </r>
    <r>
      <rPr>
        <sz val="10"/>
        <rFont val="Times New Roman"/>
        <charset val="134"/>
      </rPr>
      <t>0.5</t>
    </r>
    <r>
      <rPr>
        <sz val="10"/>
        <rFont val="宋体"/>
        <charset val="134"/>
      </rPr>
      <t>小时按</t>
    </r>
    <r>
      <rPr>
        <sz val="10"/>
        <rFont val="Times New Roman"/>
        <charset val="134"/>
      </rPr>
      <t>0.5</t>
    </r>
    <r>
      <rPr>
        <sz val="10"/>
        <rFont val="宋体"/>
        <charset val="134"/>
      </rPr>
      <t>小时计算，监测费用按每小时监测</t>
    </r>
    <r>
      <rPr>
        <sz val="10"/>
        <rFont val="Times New Roman"/>
        <charset val="134"/>
      </rPr>
      <t>2</t>
    </r>
    <r>
      <rPr>
        <sz val="10"/>
        <rFont val="宋体"/>
        <charset val="134"/>
      </rPr>
      <t>次的费用计算。预估监测次数为</t>
    </r>
    <r>
      <rPr>
        <sz val="10"/>
        <rFont val="Times New Roman"/>
        <charset val="134"/>
      </rPr>
      <t>20</t>
    </r>
    <r>
      <rPr>
        <sz val="10"/>
        <rFont val="宋体"/>
        <charset val="134"/>
      </rPr>
      <t>次（</t>
    </r>
    <r>
      <rPr>
        <sz val="10"/>
        <rFont val="Times New Roman"/>
        <charset val="134"/>
      </rPr>
      <t>10</t>
    </r>
    <r>
      <rPr>
        <sz val="10"/>
        <rFont val="宋体"/>
        <charset val="134"/>
      </rPr>
      <t xml:space="preserve">小时）。
</t>
    </r>
    <r>
      <rPr>
        <sz val="10"/>
        <rFont val="Times New Roman"/>
        <charset val="134"/>
      </rPr>
      <t>2</t>
    </r>
    <r>
      <rPr>
        <sz val="10"/>
        <rFont val="宋体"/>
        <charset val="134"/>
      </rPr>
      <t>、监测频率按</t>
    </r>
    <r>
      <rPr>
        <sz val="10"/>
        <rFont val="Times New Roman"/>
        <charset val="134"/>
      </rPr>
      <t>“</t>
    </r>
    <r>
      <rPr>
        <sz val="10"/>
        <rFont val="宋体"/>
        <charset val="134"/>
      </rPr>
      <t>穗建质〔</t>
    </r>
    <r>
      <rPr>
        <sz val="10"/>
        <rFont val="Times New Roman"/>
        <charset val="134"/>
      </rPr>
      <t>2017</t>
    </r>
    <r>
      <rPr>
        <sz val="10"/>
        <rFont val="宋体"/>
        <charset val="134"/>
      </rPr>
      <t>〕</t>
    </r>
    <r>
      <rPr>
        <sz val="10"/>
        <rFont val="Times New Roman"/>
        <charset val="134"/>
      </rPr>
      <t>1006</t>
    </r>
    <r>
      <rPr>
        <sz val="10"/>
        <rFont val="宋体"/>
        <charset val="134"/>
      </rPr>
      <t>号</t>
    </r>
    <r>
      <rPr>
        <sz val="10"/>
        <rFont val="Times New Roman"/>
        <charset val="134"/>
      </rPr>
      <t>”</t>
    </r>
    <r>
      <rPr>
        <sz val="10"/>
        <rFont val="宋体"/>
        <charset val="134"/>
      </rPr>
      <t>建委文件要求，采用实时监测系统实施监测。</t>
    </r>
  </si>
  <si>
    <t>室内环境检测工程量清单</t>
  </si>
  <si>
    <t>检验项目</t>
  </si>
  <si>
    <t>检测数量</t>
  </si>
  <si>
    <t>土壤放射性</t>
  </si>
  <si>
    <t>土壤氡浓度</t>
  </si>
  <si>
    <r>
      <rPr>
        <sz val="10"/>
        <rFont val="宋体"/>
        <charset val="134"/>
      </rPr>
      <t>按照《民用建筑工程室内环境污染控制标准》</t>
    </r>
    <r>
      <rPr>
        <sz val="10"/>
        <rFont val="Times New Roman"/>
        <charset val="134"/>
      </rPr>
      <t>GB50325-2020</t>
    </r>
    <r>
      <rPr>
        <sz val="10"/>
        <rFont val="宋体"/>
        <charset val="134"/>
      </rPr>
      <t>规定</t>
    </r>
    <r>
      <rPr>
        <sz val="10"/>
        <rFont val="Times New Roman"/>
        <charset val="134"/>
      </rPr>
      <t>:</t>
    </r>
    <r>
      <rPr>
        <sz val="10"/>
        <rFont val="宋体"/>
        <charset val="134"/>
      </rPr>
      <t>在工程地质勘察范围内布点时，应以</t>
    </r>
    <r>
      <rPr>
        <sz val="10"/>
        <rFont val="Times New Roman"/>
        <charset val="134"/>
      </rPr>
      <t>10m</t>
    </r>
    <r>
      <rPr>
        <sz val="10"/>
        <rFont val="宋体"/>
        <charset val="134"/>
      </rPr>
      <t>作网格，各网格点应为测试点，当遇较大石块时，可偏离</t>
    </r>
    <r>
      <rPr>
        <sz val="10"/>
        <rFont val="Times New Roman"/>
        <charset val="134"/>
      </rPr>
      <t>±2m</t>
    </r>
    <r>
      <rPr>
        <sz val="10"/>
        <rFont val="宋体"/>
        <charset val="134"/>
      </rPr>
      <t>，但布点数不应少于</t>
    </r>
    <r>
      <rPr>
        <sz val="10"/>
        <rFont val="Times New Roman"/>
        <charset val="134"/>
      </rPr>
      <t>16</t>
    </r>
    <r>
      <rPr>
        <sz val="10"/>
        <rFont val="宋体"/>
        <charset val="134"/>
      </rPr>
      <t>个。测量布点应覆盖单体建筑基础工程范围。</t>
    </r>
  </si>
  <si>
    <t>室内空气污染物含量</t>
  </si>
  <si>
    <t>甲醛、氨、苯、甲苯、二甲苯、氡气、TVOC</t>
  </si>
  <si>
    <t>按照《民用建筑工程室内环境污染控制标准》GB50325-2020规定:每个建筑单体抽检量不得少于房间总数的5%，并不得少于3间。其中，按标准6.0.14条规定，幼儿园、学校教室、学生宿舍、老年人照料房屋设施室内装饰装修验收时，室内空气中氡、甲醛、氨、苯、甲苯、二甲苯、TVOC的抽检量不得少于房间总数的50%，且不得少于20间。当房间总数不大于20间时，应全数检测。检测点数设置按房间使用面积分别计算：&lt;50m2，1点、50～100m2，2点；100～500m2，不少于3点；500～1000m2，不少于5点；≥1000㎡的部分，每增加1000㎡增设1，增加面积不足≥1000㎡时按增加1000㎡计算</t>
  </si>
  <si>
    <t>防雷及电气检测工程量清单</t>
  </si>
  <si>
    <r>
      <rPr>
        <b/>
        <sz val="10"/>
        <rFont val="宋体"/>
        <charset val="134"/>
      </rPr>
      <t>检测</t>
    </r>
    <r>
      <rPr>
        <b/>
        <sz val="10"/>
        <rFont val="Times New Roman"/>
        <charset val="134"/>
      </rPr>
      <t xml:space="preserve">           </t>
    </r>
    <r>
      <rPr>
        <b/>
        <sz val="10"/>
        <rFont val="宋体"/>
        <charset val="134"/>
      </rPr>
      <t>数量</t>
    </r>
  </si>
  <si>
    <t>土壤电阻率</t>
  </si>
  <si>
    <t>根据实际情况确定</t>
  </si>
  <si>
    <t>接地装置</t>
  </si>
  <si>
    <t>接地电阻</t>
  </si>
  <si>
    <t>按桩基接地体数量全检</t>
  </si>
  <si>
    <t>引下线</t>
  </si>
  <si>
    <t>过渡电阻</t>
  </si>
  <si>
    <t>按天面引下线数量全检</t>
  </si>
  <si>
    <t>均压环</t>
  </si>
  <si>
    <t>每十层抽测一处</t>
  </si>
  <si>
    <t>防侧击装置（外侧金属部件）</t>
  </si>
  <si>
    <t>按10%户随机抽检</t>
  </si>
  <si>
    <t>接闪器</t>
  </si>
  <si>
    <t>接闪带按引下线数量确定，接闪杆全检</t>
  </si>
  <si>
    <t>接闪带支持件拉力试验</t>
  </si>
  <si>
    <t>垂直拉力</t>
  </si>
  <si>
    <t>按10%随机抽检</t>
  </si>
  <si>
    <t>天面金属部件</t>
  </si>
  <si>
    <t>全检</t>
  </si>
  <si>
    <t>SPD检测</t>
  </si>
  <si>
    <t>压敏电压、泄漏电流、过渡电阻</t>
  </si>
  <si>
    <t>发电机组负载检测</t>
  </si>
  <si>
    <t>台</t>
  </si>
  <si>
    <r>
      <rPr>
        <sz val="10"/>
        <rFont val="宋体"/>
        <charset val="134"/>
      </rPr>
      <t>按照1000</t>
    </r>
    <r>
      <rPr>
        <sz val="10"/>
        <rFont val="Times New Roman"/>
        <charset val="134"/>
      </rPr>
      <t>KW</t>
    </r>
    <r>
      <rPr>
        <sz val="10"/>
        <rFont val="宋体"/>
        <charset val="134"/>
      </rPr>
      <t>计</t>
    </r>
  </si>
  <si>
    <r>
      <rPr>
        <b/>
        <sz val="10"/>
        <rFont val="宋体"/>
        <charset val="134"/>
      </rPr>
      <t>合计（元）</t>
    </r>
  </si>
  <si>
    <t>幕墙门窗检测工程量清单</t>
  </si>
  <si>
    <t>检测    数量</t>
  </si>
  <si>
    <t>幕墙</t>
  </si>
  <si>
    <t>气密性、水密性、抗风压性能、层间变形性能</t>
  </si>
  <si>
    <t>幕墙面积大于300平米或处于临街、人群密集场所的幕墙必须进行四性检测，不同型式、不同构造或不同材质的幕墙应分别单独送检</t>
  </si>
  <si>
    <t>件</t>
  </si>
  <si>
    <t>幕墙试件尺寸（宽×高）不超过（6m×8.4m）。</t>
  </si>
  <si>
    <t>采光顶</t>
  </si>
  <si>
    <t>气密性、水密性、抗风压性能</t>
  </si>
  <si>
    <t>不同类型、不同型式的金属屋面、采光顶分开单独送检。</t>
  </si>
  <si>
    <t>试件尺寸（宽×高）不超过（4.8m×6m）</t>
  </si>
  <si>
    <t>硅酮结构密封胶</t>
  </si>
  <si>
    <t>不同厂家，不同型号，不同批次应分别送检，连续生产时每3吨为一批，不足3吨也为一批；间断生产时，每釜投料为一批。</t>
  </si>
  <si>
    <t>项</t>
  </si>
  <si>
    <t>剥离粘结性</t>
  </si>
  <si>
    <t>邵氏硬度、拉伸粘结性</t>
  </si>
  <si>
    <t>硅酮耐候密封胶</t>
  </si>
  <si>
    <t>不同厂家，不同型号，不同批次应分别送检，连续生产时每3吨为一批，不足8吨也为一批；间断生产时，每釜投料为一批。</t>
  </si>
  <si>
    <t>拉伸模量、定伸粘结性、弹性恢复率</t>
  </si>
  <si>
    <t>防护栏杆</t>
  </si>
  <si>
    <t>抗水平荷载</t>
  </si>
  <si>
    <t>不同厂家、不同厚度、不同类别、不同安装方式的栏杆分别检测。</t>
  </si>
  <si>
    <t>抗软重物撞击性能</t>
  </si>
  <si>
    <t>建筑玻璃</t>
  </si>
  <si>
    <t>外观质量、表面应力、碎片状态</t>
  </si>
  <si>
    <t>不同厂家、不同厚度、不同类别的玻璃分别送检。</t>
  </si>
  <si>
    <t>按规范要求，3件为1组。</t>
  </si>
  <si>
    <t>抗冲击性</t>
  </si>
  <si>
    <t>按规范要求，6件为1组。</t>
  </si>
  <si>
    <t>消防设施检测清单</t>
  </si>
  <si>
    <t>建筑消防设施检测</t>
  </si>
  <si>
    <t>㎡</t>
  </si>
  <si>
    <t>节能与绿建检测工程量清单</t>
  </si>
  <si>
    <t>抽检比例依据</t>
  </si>
  <si>
    <t>墙体节能工程</t>
  </si>
  <si>
    <t>保温砌块导热系数、密度、抗压强度、吸水率</t>
  </si>
  <si>
    <t>DBJ15-65-2021 6.2.2                                     同厂家、同品种产品，按照扣除门窗洞口后的保温墙面面积，每5000m2抽检一次。</t>
  </si>
  <si>
    <t>保温砂浆/凝胶导热系数、干密度、抗压强度</t>
  </si>
  <si>
    <t>外墙浅色外饰面材料太阳辐射吸收系数</t>
  </si>
  <si>
    <t>外墙传热系数</t>
  </si>
  <si>
    <t>DBJ15-65-2021 24.0.7-3
每个单位工程的每种不同构造的外墙各抽查1处。</t>
  </si>
  <si>
    <t>外墙节能构造钻芯</t>
  </si>
  <si>
    <t>DBJ15-65-2021 23.1.5-1
每个单位工程每种节能构造不少于1组（3处）。</t>
  </si>
  <si>
    <t>屋面节能工程</t>
  </si>
  <si>
    <t>屋面保温材料（挤塑板）导热系数、密度、压缩强度、吸水率、燃烧性能分级(B1)</t>
  </si>
  <si>
    <t>DBJ15-65-2021 12.2.3
同厂家、同品种产品，按照扣除天窗、采光屋面后的屋面面积，每1000m2抽检一次。</t>
  </si>
  <si>
    <t>屋面浅色外饰面材料太阳辐射吸收系数</t>
  </si>
  <si>
    <t>门窗节能工程</t>
  </si>
  <si>
    <t>门窗中空玻璃光学热工性能</t>
  </si>
  <si>
    <t>DBJ15-65-2021 8.2.3                         
不同厂家、材质、开启方式、型材系列的产品各抽查1次。</t>
  </si>
  <si>
    <t>门窗中空玻璃露点</t>
  </si>
  <si>
    <t>幕墙节能工程</t>
  </si>
  <si>
    <t>幕墙玻璃光学热工性能</t>
  </si>
  <si>
    <t>DBJ15-65-2021 7.2.3
每个单位工程的同厂家、品种的产品，幕墙面积在3000m2以内抽检1次，每增加3000m2增加1次。</t>
  </si>
  <si>
    <t>幕墙中空玻璃露点</t>
  </si>
  <si>
    <t>幕墙保温材料（棉制品）导热系数、密度、吸水率、燃烧性能分级(A1)</t>
  </si>
  <si>
    <t>幕墙玻璃现场实体检验</t>
  </si>
  <si>
    <t>DBJ15-65-2021 23.1.5-2                              按单位工程进行，同厂家、同品种产品各抽查不少于1次。</t>
  </si>
  <si>
    <t>太阳能光伏系统工程</t>
  </si>
  <si>
    <t>系统组件背板最高工作温度</t>
  </si>
  <si>
    <t>DBJ 15-65-2021 23.2.2-10                        同一类型系统的5%，且不得少于1套。</t>
  </si>
  <si>
    <t>组件</t>
  </si>
  <si>
    <t>数量暂定为0，需填报投标单价</t>
  </si>
  <si>
    <t>系统年发电量</t>
  </si>
  <si>
    <t>系统</t>
  </si>
  <si>
    <t>光电转换效率</t>
  </si>
  <si>
    <t>通风与空调系统工程</t>
  </si>
  <si>
    <t>通风空调管道绝热材料（保温棉）导热系数、密度、吸水率、燃烧性能分级(A1)</t>
  </si>
  <si>
    <t>DBJ 15-65-2021 15.2.2-2                     同厂家、同材质的绝热材料不少于2组。</t>
  </si>
  <si>
    <t>通风空调管道绝热材料（橡塑）导热系数、密度、真空吸水率、燃烧性能分级（B1）</t>
  </si>
  <si>
    <t>风道系统单位风量耗功率</t>
  </si>
  <si>
    <t>DBJ 15-65-2021 23.2.2-2、4
按不同功能系统数量抽查10%，最少抽样数量不少于规范表3.4.3要求。</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</si>
  <si>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</si>
  <si>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</si>
  <si>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</si>
  <si>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</si>
  <si>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</si>
  <si>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空气温度</t>
  </si>
  <si>
    <t>DBJ 15-65-2021 10.2.4，DBJ/T 15-234-2021 5.8.1，JGJ/T 177-2009 4.0.2                                              不同典型功能区域检测部位不应少于2处。房间使用面积小于16m2时设1测点，16~30m2设2测点，30~60m2设3测点，60~100m2设5测点，大于100m2每增加20~30m2应增加1测点。</t>
  </si>
  <si>
    <t>相对湿度</t>
  </si>
  <si>
    <t>配电与照明工程</t>
  </si>
  <si>
    <t>平均照度</t>
  </si>
  <si>
    <t>DBJ 15-65-2021 16.2.4、6
每种典型功能区检查不少于2处。</t>
  </si>
  <si>
    <t>处</t>
  </si>
  <si>
    <t>照明功率密度</t>
  </si>
  <si>
    <t>照度均匀度</t>
  </si>
  <si>
    <t>DBJ/T 15-234-2021 11.4.1                            每种典型功能的房间或场所抽检不应少于2个。</t>
  </si>
  <si>
    <t>间</t>
  </si>
  <si>
    <t>一般显色指数</t>
  </si>
  <si>
    <t>DBJ/T 15-234-2021 11.5.1                                   每种典型功能的房间或场所抽检不应少于2个。</t>
  </si>
  <si>
    <t>相关色温</t>
  </si>
  <si>
    <t>统一眩光值</t>
  </si>
  <si>
    <t>DBJ/T 15-234-2021 11.6.1                                     每种典型功能的房间或场所抽检不应少于1个。</t>
  </si>
  <si>
    <t>低压配电系统电源质量                                   （供电电压偏差、功率因数、电压谐波总畸变率及谐波含有率、谐波电流、三相电压不平衡度）</t>
  </si>
  <si>
    <t>DBJ 15-65-2021 16.2.5
全部检测。</t>
  </si>
  <si>
    <t>三相照明配电干线各相负荷平衡比</t>
  </si>
  <si>
    <t>DBJ 15-65-2021 16.3.4
全部检测。</t>
  </si>
  <si>
    <t>回路</t>
  </si>
  <si>
    <t>灯具性能（光色参数：显色指数、色温、色品、光通量、光效，电参数：电流、电压、功率、功率因数）</t>
  </si>
  <si>
    <t>DBJ 15-65-2021 16.2.2、条文说明
同厂家的照明光源、灯具、照明设备，数量在200套及以下时抽检2套；201~2000套时抽检3套；2000套以上时每增加1000套应增加抽检1套。</t>
  </si>
  <si>
    <t>套</t>
  </si>
  <si>
    <t>电线（低压配电系统）截面及每芯导体电阻值</t>
  </si>
  <si>
    <t>DBJ 15-65-2021 16.2.3                               同厂各种规格总数的10％，且不少于2个规格</t>
  </si>
  <si>
    <t>含护套</t>
  </si>
  <si>
    <t>电缆（低压配电系统）截面及每芯导体电阻值</t>
  </si>
  <si>
    <t>按4芯、截面大于50mm2、含护套计算</t>
  </si>
  <si>
    <t>绿色建筑工程</t>
  </si>
  <si>
    <t>窗空气声隔声性能</t>
  </si>
  <si>
    <t>DBJ/T 15-234-2021 5.4.1                     同一厂家、同一品种、同一类型的门窗抽检不应少于1组。</t>
  </si>
  <si>
    <t>幕墙空气声隔声性能</t>
  </si>
  <si>
    <t>隔墙空气声隔声性能</t>
  </si>
  <si>
    <t>DBJ 15-65-2021 23.1.5-3                            、GB 55016-2021 2.4.2                     每个单位工程每种构造不应少于1处。</t>
  </si>
  <si>
    <t>楼板空气声隔声性能</t>
  </si>
  <si>
    <t>楼板撞击声隔声性能</t>
  </si>
  <si>
    <t>室内噪声</t>
  </si>
  <si>
    <t>DBJ 15-65-2021 10.2.2、DBJ/T 15-234-2021 5.2.1、GB 50118-2010                          每种典型功能房间或场所抽检不应少于2处；室内面积不足30m2设置1个测点，30~100m2设置3个测点。</t>
  </si>
  <si>
    <t>点·次</t>
  </si>
  <si>
    <t>环境噪声</t>
  </si>
  <si>
    <t>DBJ/T 15-234-2021 4.3.1                  在场地周边4个方位边界位置各至少布置1个测点，昼夜各测量一次。</t>
  </si>
  <si>
    <t>场地电磁辐射（电场强度、磁场强度、磁感应强度、等效平面波功率密度）</t>
  </si>
  <si>
    <t>DBJ/T 15-234-2021 4.2.2                            建筑物或构筑物4各方位各自布点，各方位不少于2个测点。</t>
  </si>
  <si>
    <t>智能检测工程量清单</t>
  </si>
  <si>
    <t>暂定检测数量</t>
  </si>
  <si>
    <t>信息网络系统</t>
  </si>
  <si>
    <t>交换机网络性能</t>
  </si>
  <si>
    <t>DBJ/T 15-147-2018 11.3.1-3      应按接入层设备端口总数的5%进行检测，且不少于10条链路；少于10条链路时全检</t>
  </si>
  <si>
    <t>链路</t>
  </si>
  <si>
    <t>无线接入点(AP)</t>
  </si>
  <si>
    <t>DBJ/T 15-147-2018 11.3.1-6      应按无线接入点总数的10%进行抽样测试，抽样数不应少于10个；无线接入点少于10个的，应全部测试</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</si>
  <si>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</si>
  <si>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</si>
  <si>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</si>
  <si>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</si>
  <si>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</si>
  <si>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</si>
  <si>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</si>
  <si>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</si>
  <si>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</si>
  <si>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有线电视系统</t>
  </si>
  <si>
    <t>有线电视</t>
  </si>
  <si>
    <t>DBJ/T 15-147-2018 6.3.1        测试点数量不应少于系统输出端口数量的5%，测试点数不应少于20个。</t>
  </si>
  <si>
    <t>视频监控系统</t>
  </si>
  <si>
    <t>摄像机</t>
  </si>
  <si>
    <t>DBJ/T 15-147-2018 16.3.3                 摄像机抽检的数量应不低于20%，数量少于3台时应全部检测。各子系统功能全部检测。</t>
  </si>
  <si>
    <t>监控系统管理功能</t>
  </si>
  <si>
    <t>出/入口（门禁）管理系统</t>
  </si>
  <si>
    <t>门禁识别器</t>
  </si>
  <si>
    <t>DBJ/T 15-147-2018 16.3.3                 出入口控制器等设备抽检的数量应不低于20%，数量少于3台时应全部检测。各子系统功能全部检测。</t>
  </si>
  <si>
    <t>门禁系统管理功能</t>
  </si>
  <si>
    <t>入侵报警系统</t>
  </si>
  <si>
    <t>入侵探测器</t>
  </si>
  <si>
    <t>DBJ/T 15-147-2018 16.3.3                           探测器等设备抽检的数量应不低于20%，数量少于3台时应全部检测。各子系统功能全部检测。</t>
  </si>
  <si>
    <t>人工报警装置                     （报警、求助按扭等）</t>
  </si>
  <si>
    <t>入侵报警系统管理功能</t>
  </si>
  <si>
    <t>电子巡查系统</t>
  </si>
  <si>
    <t>巡更点</t>
  </si>
  <si>
    <t>DBJ/T 15-147-2018 16.3.3                 巡查终端等设备抽检的数量应不低于20%，数量少于3台时应全部检测。各子系统功能全部检测。</t>
  </si>
  <si>
    <t>巡更系统管理功能</t>
  </si>
  <si>
    <t>停车场管理系统</t>
  </si>
  <si>
    <t>停车场出入口</t>
  </si>
  <si>
    <t>DBJ/T 15-147-2018 16.3.14；CECS 182:2005 8.7.2         停车场（库）管理系统应全数检测。</t>
  </si>
  <si>
    <t>停车场系统管理功能</t>
  </si>
  <si>
    <t>访客对讲系统</t>
  </si>
  <si>
    <t>室内分机</t>
  </si>
  <si>
    <t>DBJ/T 15-147-2018 16.3.12-11；CECS 182:2005 13.3.2          除室内机按10％且不得少于10台抽检外，门口机、管理员机等应全数检测。</t>
  </si>
  <si>
    <t>门口分机</t>
  </si>
  <si>
    <t>管理员机</t>
  </si>
  <si>
    <t>对讲系统管理功能</t>
  </si>
  <si>
    <t>广播系统</t>
  </si>
  <si>
    <t>广播系统末端设备性能</t>
  </si>
  <si>
    <t>DBJ/T 15-147-2018 7.3.10         在其设计的广播覆盖范围内，对不同的功能区进行抽检，检测区域不少于3处，覆盖的扬声器数量不低于总数的10%</t>
  </si>
  <si>
    <t>区域</t>
  </si>
  <si>
    <t>广播系统功能</t>
  </si>
  <si>
    <t>DBJ/T 15-147-2018 7.8.3；CECS 182:2005 4.6.2                      主机设备应全数检测。</t>
  </si>
  <si>
    <t>信息引导及发布系统</t>
  </si>
  <si>
    <t>显示屏</t>
  </si>
  <si>
    <t>DBJ/T 15-147-2018 8.3.12     按各类显示终端数量的20%抽检，且不低于3台，低于3台全检。</t>
  </si>
  <si>
    <t>信息发布管理系统</t>
  </si>
  <si>
    <t>智能化集成系统</t>
  </si>
  <si>
    <t>DBJ/T 15-147-2018 17.3.1；CECS 182:2005 10.2~5.2        全数检测。</t>
  </si>
  <si>
    <t>能源管理（远程抄表）系统</t>
  </si>
  <si>
    <t>智能电表</t>
  </si>
  <si>
    <t>DBJ/T 15-147-2018 14.3.6、8          计量装置的检测按各类计量装置数量的20%检测，且不低于3台，低于3台全检。</t>
  </si>
  <si>
    <t>智能水表</t>
  </si>
  <si>
    <t>能源管理系统</t>
  </si>
  <si>
    <t>建筑设备监控系统</t>
  </si>
  <si>
    <t>风机</t>
  </si>
  <si>
    <t>DBJ/T 15-147-2018 12.3.2、5    各类型现场控制器、传感器、执行器、空调、新风机组应按总数20%抽检，且不得小于5台。不足5台时应全部检测。</t>
  </si>
  <si>
    <t>新风机</t>
  </si>
  <si>
    <t>空调机</t>
  </si>
  <si>
    <t>智能照明控制回路</t>
  </si>
  <si>
    <t>DBJ/T 15-147-2018 13.3.5        按照明回路总数的10%抽检，且数量不得小于10路。当总数小于10路时，应全数检测。</t>
  </si>
  <si>
    <t>电梯和自动扶梯</t>
  </si>
  <si>
    <t>DBJ/T 15-147-2018 12.3.7        检测方式为全检。</t>
  </si>
  <si>
    <t>给排水泵</t>
  </si>
  <si>
    <t>DBJ/T 15-147-2018 12.3.6     给水和中水系统全检，排水抽检50%，且不得少于5套。当总数小于5套时全部检测。</t>
  </si>
  <si>
    <t>建筑设备监控管理系统集成</t>
  </si>
  <si>
    <t>DBJ/T 15-147-2018 12.3.9      中央管理工作站功能应全部检测。</t>
  </si>
  <si>
    <t>机房工程系统</t>
  </si>
  <si>
    <t>机房环境工程</t>
  </si>
  <si>
    <t>DBJ/T 15-147-2018 19.3；CECS 182:2005 12.5.2              智能化系统机房应全数检测。</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</si>
  <si>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</si>
  <si>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</si>
  <si>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</si>
  <si>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</si>
  <si>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</si>
  <si>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</si>
  <si>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</si>
  <si>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</si>
  <si>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</si>
  <si>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</si>
  <si>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</si>
  <si>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t>园林绿化检测工程量清单</t>
  </si>
  <si>
    <t>种植土</t>
  </si>
  <si>
    <r>
      <rPr>
        <sz val="10"/>
        <rFont val="宋体"/>
        <charset val="134"/>
      </rPr>
      <t>水分、</t>
    </r>
    <r>
      <rPr>
        <sz val="10"/>
        <rFont val="Times New Roman"/>
        <charset val="134"/>
      </rPr>
      <t>pH</t>
    </r>
    <r>
      <rPr>
        <sz val="10"/>
        <rFont val="宋体"/>
        <charset val="134"/>
      </rPr>
      <t>、</t>
    </r>
    <r>
      <rPr>
        <sz val="10"/>
        <rFont val="Times New Roman"/>
        <charset val="134"/>
      </rPr>
      <t>EC</t>
    </r>
    <r>
      <rPr>
        <sz val="10"/>
        <rFont val="宋体"/>
        <charset val="134"/>
      </rPr>
      <t>值（土壤溶液电导率）、土壤质地、有机质、水解性氮、速效钾、有效磷</t>
    </r>
  </si>
  <si>
    <r>
      <rPr>
        <sz val="10"/>
        <rFont val="宋体"/>
        <charset val="134"/>
      </rPr>
      <t>不少于</t>
    </r>
    <r>
      <rPr>
        <sz val="10"/>
        <rFont val="Times New Roman"/>
        <charset val="134"/>
      </rPr>
      <t>1kg</t>
    </r>
    <r>
      <rPr>
        <sz val="10"/>
        <rFont val="宋体"/>
        <charset val="134"/>
      </rPr>
      <t>；</t>
    </r>
    <r>
      <rPr>
        <sz val="10"/>
        <rFont val="Times New Roman"/>
        <charset val="134"/>
      </rPr>
      <t xml:space="preserve">
</t>
    </r>
    <r>
      <rPr>
        <sz val="10"/>
        <rFont val="宋体"/>
        <charset val="134"/>
      </rPr>
      <t>客土：每</t>
    </r>
    <r>
      <rPr>
        <sz val="10"/>
        <rFont val="Times New Roman"/>
        <charset val="134"/>
      </rPr>
      <t>500m³</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r>
      <rPr>
        <sz val="10"/>
        <rFont val="Times New Roman"/>
        <charset val="134"/>
      </rPr>
      <t xml:space="preserve">
</t>
    </r>
    <r>
      <rPr>
        <sz val="10"/>
        <rFont val="宋体"/>
        <charset val="134"/>
      </rPr>
      <t>原土：每</t>
    </r>
    <r>
      <rPr>
        <sz val="10"/>
        <rFont val="Times New Roman"/>
        <charset val="134"/>
      </rPr>
      <t>5000</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</si>
  <si>
    <r>
      <rPr>
        <sz val="10"/>
        <color theme="1"/>
        <rFont val="宋体"/>
        <charset val="134"/>
      </rPr>
      <t>有机肥</t>
    </r>
  </si>
  <si>
    <t>有机质含量、全氮、全磷、全钾、酸碱度、水份</t>
  </si>
  <si>
    <r>
      <rPr>
        <sz val="10"/>
        <rFont val="宋体"/>
        <charset val="134"/>
      </rPr>
      <t>干样不少于</t>
    </r>
    <r>
      <rPr>
        <sz val="10"/>
        <rFont val="Times New Roman"/>
        <charset val="134"/>
      </rPr>
      <t>1.5kg</t>
    </r>
    <r>
      <rPr>
        <sz val="10"/>
        <rFont val="宋体"/>
        <charset val="134"/>
      </rPr>
      <t>；湿样</t>
    </r>
    <r>
      <rPr>
        <sz val="10"/>
        <rFont val="Times New Roman"/>
        <charset val="134"/>
      </rPr>
      <t>5kg</t>
    </r>
    <r>
      <rPr>
        <sz val="10"/>
        <rFont val="宋体"/>
        <charset val="134"/>
      </rPr>
      <t>。按规格批次次不少于</t>
    </r>
    <r>
      <rPr>
        <sz val="10"/>
        <rFont val="Times New Roman"/>
        <charset val="134"/>
      </rPr>
      <t>2</t>
    </r>
    <r>
      <rPr>
        <sz val="10"/>
        <rFont val="宋体"/>
        <charset val="134"/>
      </rPr>
      <t>个样。</t>
    </r>
  </si>
  <si>
    <r>
      <rPr>
        <sz val="10"/>
        <color theme="1"/>
        <rFont val="宋体"/>
        <charset val="134"/>
      </rPr>
      <t>组</t>
    </r>
  </si>
  <si>
    <r>
      <rPr>
        <sz val="10"/>
        <rFont val="宋体"/>
        <charset val="134"/>
      </rPr>
      <t>乔灌木</t>
    </r>
  </si>
  <si>
    <r>
      <rPr>
        <sz val="10"/>
        <rFont val="宋体"/>
        <charset val="134"/>
      </rPr>
      <t>植物病害、虫害、寄生性种子植物</t>
    </r>
  </si>
  <si>
    <r>
      <rPr>
        <sz val="10"/>
        <rFont val="宋体"/>
        <charset val="134"/>
      </rPr>
      <t>乔灌木每</t>
    </r>
    <r>
      <rPr>
        <sz val="10"/>
        <rFont val="Times New Roman"/>
        <charset val="134"/>
      </rPr>
      <t>100</t>
    </r>
    <r>
      <rPr>
        <sz val="10"/>
        <rFont val="宋体"/>
        <charset val="134"/>
      </rPr>
      <t>株检查</t>
    </r>
    <r>
      <rPr>
        <sz val="10"/>
        <rFont val="Times New Roman"/>
        <charset val="134"/>
      </rPr>
      <t>10</t>
    </r>
    <r>
      <rPr>
        <sz val="10"/>
        <rFont val="宋体"/>
        <charset val="134"/>
      </rPr>
      <t>株，少于</t>
    </r>
    <r>
      <rPr>
        <sz val="10"/>
        <rFont val="Times New Roman"/>
        <charset val="134"/>
      </rPr>
      <t>20</t>
    </r>
    <r>
      <rPr>
        <sz val="10"/>
        <rFont val="宋体"/>
        <charset val="134"/>
      </rPr>
      <t>株，全数检查。草坪、地被、花卉按面积抽查</t>
    </r>
    <r>
      <rPr>
        <sz val="10"/>
        <rFont val="Times New Roman"/>
        <charset val="134"/>
      </rPr>
      <t>10%</t>
    </r>
    <r>
      <rPr>
        <sz val="10"/>
        <rFont val="宋体"/>
        <charset val="134"/>
      </rPr>
      <t>，</t>
    </r>
    <r>
      <rPr>
        <sz val="10"/>
        <rFont val="Times New Roman"/>
        <charset val="134"/>
      </rPr>
      <t>4m²</t>
    </r>
    <r>
      <rPr>
        <sz val="10"/>
        <rFont val="宋体"/>
        <charset val="134"/>
      </rPr>
      <t>为一点，至少</t>
    </r>
    <r>
      <rPr>
        <sz val="10"/>
        <rFont val="Times New Roman"/>
        <charset val="134"/>
      </rPr>
      <t>5</t>
    </r>
    <r>
      <rPr>
        <sz val="10"/>
        <rFont val="宋体"/>
        <charset val="134"/>
      </rPr>
      <t>个点，</t>
    </r>
    <r>
      <rPr>
        <sz val="10"/>
        <rFont val="Times New Roman"/>
        <charset val="134"/>
      </rPr>
      <t>≤30m²</t>
    </r>
    <r>
      <rPr>
        <sz val="10"/>
        <rFont val="宋体"/>
        <charset val="134"/>
      </rPr>
      <t>全数检查。</t>
    </r>
  </si>
  <si>
    <r>
      <rPr>
        <sz val="10"/>
        <rFont val="宋体"/>
        <charset val="134"/>
      </rPr>
      <t>地被</t>
    </r>
  </si>
  <si>
    <t>实体检测工程量清单</t>
  </si>
  <si>
    <t>类别</t>
  </si>
  <si>
    <t>路基</t>
  </si>
  <si>
    <t>每压实层每1000m2抽检3点</t>
  </si>
  <si>
    <t>弯沉</t>
  </si>
  <si>
    <t>每车道每20米检测1点</t>
  </si>
  <si>
    <t>垫层</t>
  </si>
  <si>
    <t>级配碎石下基层</t>
  </si>
  <si>
    <t>每压实层每1000m2抽检1点</t>
  </si>
  <si>
    <t>底基层</t>
  </si>
  <si>
    <t>4%水泥稳定级配碎石</t>
  </si>
  <si>
    <t>无侧限抗压强度</t>
  </si>
  <si>
    <t>每压实层每2000m2抽检1组</t>
  </si>
  <si>
    <t>基层</t>
  </si>
  <si>
    <t>5%水泥稳定级配碎石</t>
  </si>
  <si>
    <t>机动车道</t>
  </si>
  <si>
    <t>AC-13C</t>
  </si>
  <si>
    <t>厚度</t>
  </si>
  <si>
    <t>AC-20C</t>
  </si>
  <si>
    <t>平整度</t>
  </si>
  <si>
    <t>每20m检测3点</t>
  </si>
  <si>
    <t>宽度</t>
  </si>
  <si>
    <t>每40m检测1点</t>
  </si>
  <si>
    <t>纵断面高程</t>
  </si>
  <si>
    <t>每20m检测1点</t>
  </si>
  <si>
    <t>横坡</t>
  </si>
  <si>
    <t>每20m检测6点</t>
  </si>
  <si>
    <t>中线偏位</t>
  </si>
  <si>
    <t>每100m检测1点</t>
  </si>
  <si>
    <t>构造深度</t>
  </si>
  <si>
    <t>道路全长间距200m检测1点</t>
  </si>
  <si>
    <t>摩擦系数
（抗滑性能)</t>
  </si>
  <si>
    <t>道路全长
间距200m检测1点</t>
  </si>
  <si>
    <t>水泥混凝土面层</t>
  </si>
  <si>
    <r>
      <rPr>
        <sz val="10"/>
        <rFont val="宋体"/>
        <charset val="134"/>
      </rPr>
      <t>每1000m</t>
    </r>
    <r>
      <rPr>
        <vertAlign val="superscript"/>
        <sz val="10"/>
        <rFont val="宋体"/>
        <charset val="134"/>
      </rPr>
      <t>2</t>
    </r>
    <r>
      <rPr>
        <sz val="10"/>
        <rFont val="宋体"/>
        <charset val="134"/>
      </rPr>
      <t>检测1点</t>
    </r>
  </si>
  <si>
    <t>交通工程</t>
  </si>
  <si>
    <t>车道标线</t>
  </si>
  <si>
    <t>标线厚度</t>
  </si>
  <si>
    <t>测量范围小于或等于10km，3个100m核查区域，每个核查区域测18处</t>
  </si>
  <si>
    <t>反光标线逆反射系数</t>
  </si>
  <si>
    <t>测量范围小于或等于10km，3个100m核查区域，每个核查区域测9处</t>
  </si>
  <si>
    <t>反光标志</t>
  </si>
  <si>
    <t>逆反射系数</t>
  </si>
  <si>
    <t>每类型每10块板测1块，每块上检测2种反光膜颜色，每种颜色3处</t>
  </si>
  <si>
    <t>厚度，长度宽度或直径</t>
  </si>
  <si>
    <t>每类型每10块板测1块，每块2点</t>
  </si>
  <si>
    <t>海绵城市
检测</t>
  </si>
  <si>
    <t>路面</t>
  </si>
  <si>
    <t>渗水系数</t>
  </si>
  <si>
    <t>土壤</t>
  </si>
  <si>
    <t>土壤渗透系数</t>
  </si>
  <si>
    <t>广东省绿色建筑检测标准DBJ/T234-2021  4.6.1 同一类型的透水铺装设施抽检不应少于2处。</t>
  </si>
  <si>
    <t>海绵城市设计</t>
  </si>
  <si>
    <t>1）前期海绵城市方案设计；2）海绵城市施工图编制；</t>
  </si>
  <si>
    <t>海绵城市验收</t>
  </si>
  <si>
    <t>1）前期海绵城市评估与施工指导；2）海绵城市验收咨询；</t>
  </si>
  <si>
    <t>3）《海绵城市建设效果评估报告》编制</t>
  </si>
  <si>
    <t>给排水工程</t>
  </si>
  <si>
    <t>承载力</t>
  </si>
  <si>
    <t>轻型动力触探</t>
  </si>
  <si>
    <t>每200m2不应少于1孔，且不少于10孔；每个独立基础不少于1孔；基槽每20延米1孔，每孔预计2.1m</t>
  </si>
  <si>
    <t>每压实层每侧每1000m2抽检3点</t>
  </si>
  <si>
    <t>CCTV</t>
  </si>
  <si>
    <t>300管以上全检</t>
  </si>
  <si>
    <t>闭水</t>
  </si>
  <si>
    <t>700管以上抽检1/3，其他全检</t>
  </si>
  <si>
    <t>水压试验</t>
  </si>
  <si>
    <t>预制井</t>
  </si>
  <si>
    <t>回弹</t>
  </si>
  <si>
    <t>30%构件数，不少于10个构件</t>
  </si>
  <si>
    <t>混凝土保护层厚度检测</t>
  </si>
  <si>
    <t>2%构件数，不少于5个构件</t>
  </si>
  <si>
    <t>鉴定工程量清单</t>
  </si>
  <si>
    <t>施工周边鉴定（若需）</t>
  </si>
  <si>
    <t>完损性鉴定</t>
  </si>
  <si>
    <t>施工周边厂房：建筑物结构检测及鉴定</t>
  </si>
  <si>
    <t>2倍基坑深度范围内房屋</t>
  </si>
  <si>
    <t>m2</t>
  </si>
  <si>
    <t>施工前鉴定费用</t>
  </si>
  <si>
    <t>施工后鉴定费用，项目有邻近建筑投诉针对性的情况下才做该项</t>
  </si>
  <si>
    <t>鉴定内容：入户普查房屋开裂、漏水等缺陷，做房屋地基倾斜检测，获取及计算数据并出具报告，属建筑全面检查非抽检，需反复进场。</t>
  </si>
  <si>
    <t>水土保持工程量清单</t>
  </si>
  <si>
    <t>检测类别</t>
  </si>
  <si>
    <t>水土保持方案</t>
  </si>
  <si>
    <t>/</t>
  </si>
  <si>
    <t>水土保持设施竣工验收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</si>
</sst>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
    <numFmt numFmtId="180" formatCode="0.00_);\(0.00\)"/>
    <numFmt numFmtId="181" formatCode="_ \¥* #,##0.00_ ;_ \¥* \-#,##0.00_ ;_ \¥* &quot;-&quot;??_ ;_ @_ "/>
    <numFmt numFmtId="182" formatCode="0_);[Red]\(0\)"/>
    <numFmt numFmtId="183" formatCode="#,##0.00_);[Red]\(#,##0.00\)"/>
    <numFmt numFmtId="184" formatCode="#,##0_ "/>
    <numFmt numFmtId="185" formatCode="000000"/>
    <numFmt numFmtId="186" formatCode="0_);\(0\)"/>
  </numFmts>
  <fonts count="72">
    <font>
      <sz val="11"/>
      <color theme="1"/>
      <name val="宋体"/>
      <charset val="134"/>
      <scheme val="minor"/>
    </font>
    <font>
      <sz val="12"/>
      <name val="宋体"/>
      <charset val="134"/>
    </font>
    <font>
      <b/>
      <sz val="14"/>
      <name val="宋体"/>
      <charset val="134"/>
    </font>
    <font>
      <b/>
      <sz val="10"/>
      <name val="宋体"/>
      <charset val="134"/>
    </font>
    <font>
      <sz val="10"/>
      <name val="宋体"/>
      <charset val="134"/>
    </font>
    <font>
      <b/>
      <sz val="14"/>
      <name val="宋体"/>
      <charset val="134"/>
      <scheme val="minor"/>
    </font>
    <font>
      <b/>
      <sz val="10"/>
      <name val="宋体"/>
      <charset val="134"/>
      <scheme val="minor"/>
    </font>
    <font>
      <sz val="11"/>
      <name val="宋体"/>
      <charset val="134"/>
      <scheme val="minor"/>
    </font>
    <font>
      <sz val="10"/>
      <name val="宋体"/>
      <charset val="134"/>
      <scheme val="minor"/>
    </font>
    <font>
      <sz val="10"/>
      <color theme="1"/>
      <name val="宋体"/>
      <charset val="134"/>
      <scheme val="minor"/>
    </font>
    <font>
      <b/>
      <sz val="11"/>
      <name val="宋体"/>
      <charset val="134"/>
      <scheme val="minor"/>
    </font>
    <font>
      <b/>
      <sz val="11"/>
      <color theme="1"/>
      <name val="宋体"/>
      <charset val="134"/>
      <scheme val="minor"/>
    </font>
    <font>
      <b/>
      <sz val="14"/>
      <name val="Times New Roman"/>
      <charset val="134"/>
    </font>
    <font>
      <sz val="10"/>
      <name val="Times New Roman"/>
      <charset val="134"/>
    </font>
    <font>
      <sz val="10"/>
      <color theme="1"/>
      <name val="Times New Roman"/>
      <charset val="134"/>
    </font>
    <font>
      <b/>
      <sz val="10"/>
      <name val="Times New Roman"/>
      <charset val="134"/>
    </font>
    <font>
      <sz val="12"/>
      <color theme="1"/>
      <name val="宋体"/>
      <charset val="134"/>
    </font>
    <font>
      <sz val="12"/>
      <name val="Times New Roman"/>
      <charset val="134"/>
    </font>
    <font>
      <sz val="11"/>
      <name val="宋体"/>
      <charset val="134"/>
    </font>
    <font>
      <b/>
      <sz val="11"/>
      <name val="宋体"/>
      <charset val="134"/>
    </font>
    <font>
      <sz val="9"/>
      <color theme="1"/>
      <name val="宋体"/>
      <charset val="134"/>
      <scheme val="minor"/>
    </font>
    <font>
      <sz val="9"/>
      <name val="宋体"/>
      <charset val="134"/>
    </font>
    <font>
      <sz val="9"/>
      <name val="宋体"/>
      <charset val="134"/>
      <scheme val="minor"/>
    </font>
    <font>
      <sz val="11"/>
      <name val="Times New Roman"/>
      <charset val="134"/>
    </font>
    <font>
      <sz val="10"/>
      <color rgb="FF000000"/>
      <name val="Times New Roman"/>
      <charset val="134"/>
    </font>
    <font>
      <b/>
      <sz val="10"/>
      <color rgb="FF000000"/>
      <name val="Times New Roman"/>
      <charset val="134"/>
    </font>
    <font>
      <u/>
      <sz val="11"/>
      <color theme="10"/>
      <name val="Times New Roman"/>
      <charset val="134"/>
    </font>
    <font>
      <sz val="10"/>
      <color rgb="FF000000"/>
      <name val="宋体"/>
      <charset val="134"/>
    </font>
    <font>
      <sz val="10"/>
      <color indexed="8"/>
      <name val="宋体"/>
      <charset val="134"/>
    </font>
    <font>
      <b/>
      <sz val="12"/>
      <name val="宋体"/>
      <charset val="134"/>
    </font>
    <font>
      <b/>
      <sz val="12"/>
      <name val="Times New Roman"/>
      <charset val="134"/>
    </font>
    <font>
      <sz val="10.5"/>
      <name val="宋体"/>
      <charset val="134"/>
    </font>
    <font>
      <sz val="11"/>
      <color theme="1"/>
      <name val="Times New Roman"/>
      <charset val="134"/>
    </font>
    <font>
      <b/>
      <sz val="14"/>
      <color rgb="FF000000"/>
      <name val="宋体"/>
      <charset val="134"/>
    </font>
    <font>
      <b/>
      <sz val="14"/>
      <color theme="1"/>
      <name val="Times New Roman"/>
      <charset val="134"/>
    </font>
    <font>
      <b/>
      <sz val="10"/>
      <color theme="1"/>
      <name val="Times New Roman"/>
      <charset val="134"/>
    </font>
    <font>
      <sz val="10"/>
      <name val="宋体"/>
      <charset val="134"/>
      <scheme val="major"/>
    </font>
    <font>
      <sz val="10"/>
      <name val="SimSun"/>
      <charset val="134"/>
    </font>
    <font>
      <b/>
      <sz val="16"/>
      <name val="宋体"/>
      <charset val="134"/>
    </font>
    <font>
      <b/>
      <sz val="16"/>
      <name val="Times New Roman"/>
      <charset val="134"/>
    </font>
    <font>
      <sz val="10"/>
      <color theme="0"/>
      <name val="宋体"/>
      <charset val="134"/>
    </font>
    <font>
      <b/>
      <sz val="11"/>
      <name val="Times New Roman"/>
      <charset val="134"/>
    </font>
    <font>
      <sz val="12"/>
      <color indexed="8"/>
      <name val="宋体"/>
      <charset val="134"/>
    </font>
    <font>
      <b/>
      <sz val="18"/>
      <color indexed="8"/>
      <name val="宋体"/>
      <charset val="134"/>
    </font>
    <font>
      <sz val="13"/>
      <color indexed="8"/>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color indexed="8"/>
      <name val="宋体"/>
      <charset val="134"/>
    </font>
    <font>
      <vertAlign val="superscript"/>
      <sz val="10"/>
      <name val="宋体"/>
      <charset val="134"/>
    </font>
    <font>
      <sz val="10"/>
      <color theme="1"/>
      <name val="宋体"/>
      <charset val="134"/>
    </font>
    <font>
      <vertAlign val="superscript"/>
      <sz val="10"/>
      <name val="Times New Roman"/>
      <charset val="134"/>
    </font>
    <font>
      <sz val="10"/>
      <color indexed="8"/>
      <name val="Times New Roman"/>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auto="1"/>
      </left>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5" borderId="32"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3" applyNumberFormat="0" applyFill="0" applyAlignment="0" applyProtection="0">
      <alignment vertical="center"/>
    </xf>
    <xf numFmtId="0" fontId="51" fillId="0" borderId="33" applyNumberFormat="0" applyFill="0" applyAlignment="0" applyProtection="0">
      <alignment vertical="center"/>
    </xf>
    <xf numFmtId="0" fontId="52" fillId="0" borderId="34" applyNumberFormat="0" applyFill="0" applyAlignment="0" applyProtection="0">
      <alignment vertical="center"/>
    </xf>
    <xf numFmtId="0" fontId="52" fillId="0" borderId="0" applyNumberFormat="0" applyFill="0" applyBorder="0" applyAlignment="0" applyProtection="0">
      <alignment vertical="center"/>
    </xf>
    <xf numFmtId="0" fontId="53" fillId="6" borderId="35" applyNumberFormat="0" applyAlignment="0" applyProtection="0">
      <alignment vertical="center"/>
    </xf>
    <xf numFmtId="0" fontId="54" fillId="7" borderId="36" applyNumberFormat="0" applyAlignment="0" applyProtection="0">
      <alignment vertical="center"/>
    </xf>
    <xf numFmtId="0" fontId="55" fillId="7" borderId="35" applyNumberFormat="0" applyAlignment="0" applyProtection="0">
      <alignment vertical="center"/>
    </xf>
    <xf numFmtId="0" fontId="56" fillId="8" borderId="37" applyNumberFormat="0" applyAlignment="0" applyProtection="0">
      <alignment vertical="center"/>
    </xf>
    <xf numFmtId="0" fontId="57" fillId="0" borderId="38" applyNumberFormat="0" applyFill="0" applyAlignment="0" applyProtection="0">
      <alignment vertical="center"/>
    </xf>
    <xf numFmtId="0" fontId="58" fillId="0" borderId="39" applyNumberFormat="0" applyFill="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3" fillId="33" borderId="0" applyNumberFormat="0" applyBorder="0" applyAlignment="0" applyProtection="0">
      <alignment vertical="center"/>
    </xf>
    <xf numFmtId="0" fontId="63" fillId="34" borderId="0" applyNumberFormat="0" applyBorder="0" applyAlignment="0" applyProtection="0">
      <alignment vertical="center"/>
    </xf>
    <xf numFmtId="0" fontId="62" fillId="3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8" fillId="0" borderId="0">
      <alignment vertical="center"/>
    </xf>
    <xf numFmtId="0" fontId="64"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64" fillId="0" borderId="0">
      <alignment vertical="center"/>
    </xf>
    <xf numFmtId="0" fontId="1" fillId="0" borderId="0">
      <alignment vertical="center"/>
    </xf>
    <xf numFmtId="0" fontId="64" fillId="0" borderId="0">
      <alignment vertical="center"/>
    </xf>
    <xf numFmtId="0" fontId="1" fillId="0" borderId="0">
      <alignment vertical="center"/>
    </xf>
    <xf numFmtId="0" fontId="1" fillId="0" borderId="0">
      <alignment vertical="center"/>
    </xf>
    <xf numFmtId="0" fontId="21" fillId="0" borderId="0">
      <alignment vertical="center"/>
    </xf>
  </cellStyleXfs>
  <cellXfs count="34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176" fontId="3" fillId="0" borderId="1"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vertical="center" wrapText="1"/>
    </xf>
    <xf numFmtId="0" fontId="4" fillId="2"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8" fontId="4" fillId="2" borderId="1" xfId="0" applyNumberFormat="1" applyFont="1" applyFill="1" applyBorder="1" applyAlignment="1">
      <alignment horizontal="right" vertical="center" wrapText="1"/>
    </xf>
    <xf numFmtId="178" fontId="4" fillId="0" borderId="1" xfId="0" applyNumberFormat="1" applyFont="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5" xfId="51" applyFont="1" applyBorder="1" applyAlignment="1">
      <alignment horizontal="center" vertical="center" wrapText="1"/>
    </xf>
    <xf numFmtId="0" fontId="8" fillId="0" borderId="1" xfId="51" applyFont="1" applyBorder="1" applyAlignment="1">
      <alignment vertical="center" wrapText="1"/>
    </xf>
    <xf numFmtId="0" fontId="8" fillId="0" borderId="1" xfId="51" applyFont="1" applyBorder="1" applyAlignment="1">
      <alignment horizontal="center" vertical="center" wrapText="1"/>
    </xf>
    <xf numFmtId="0" fontId="7" fillId="0" borderId="0" xfId="0" applyFont="1" applyAlignment="1">
      <alignment horizontal="center" vertical="center" wrapText="1"/>
    </xf>
    <xf numFmtId="0" fontId="8" fillId="0" borderId="6" xfId="51" applyFont="1" applyBorder="1" applyAlignment="1">
      <alignment horizontal="center" vertical="center" wrapText="1"/>
    </xf>
    <xf numFmtId="0" fontId="8" fillId="0" borderId="6" xfId="51" applyFont="1" applyBorder="1" applyAlignment="1">
      <alignment vertical="center" wrapText="1"/>
    </xf>
    <xf numFmtId="179" fontId="8" fillId="0" borderId="1" xfId="51"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9" fillId="0" borderId="0" xfId="0" applyFont="1">
      <alignment vertical="center"/>
    </xf>
    <xf numFmtId="0" fontId="8" fillId="0" borderId="0" xfId="0" applyFont="1" applyAlignment="1">
      <alignment vertical="center" wrapText="1"/>
    </xf>
    <xf numFmtId="0" fontId="10" fillId="0" borderId="0" xfId="0" applyFont="1">
      <alignment vertical="center"/>
    </xf>
    <xf numFmtId="0" fontId="7" fillId="0" borderId="0" xfId="0" applyFont="1">
      <alignment vertical="center"/>
    </xf>
    <xf numFmtId="176" fontId="7" fillId="0" borderId="0" xfId="0" applyNumberFormat="1" applyFont="1">
      <alignment vertical="center"/>
    </xf>
    <xf numFmtId="0" fontId="8" fillId="0" borderId="0" xfId="0" applyFont="1">
      <alignment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180" fontId="8" fillId="0" borderId="1" xfId="0" applyNumberFormat="1" applyFont="1" applyBorder="1" applyAlignment="1">
      <alignment horizontal="center" vertical="center" wrapText="1"/>
    </xf>
    <xf numFmtId="0" fontId="8" fillId="0" borderId="1" xfId="0" applyFont="1" applyBorder="1">
      <alignment vertical="center"/>
    </xf>
    <xf numFmtId="0" fontId="4" fillId="0" borderId="5" xfId="0" applyFont="1" applyBorder="1" applyAlignment="1">
      <alignment horizontal="center" vertical="center" wrapText="1"/>
    </xf>
    <xf numFmtId="0" fontId="4" fillId="0" borderId="1" xfId="67" applyFont="1" applyBorder="1" applyAlignment="1">
      <alignment horizontal="center" vertical="center" wrapText="1"/>
    </xf>
    <xf numFmtId="0" fontId="4" fillId="0" borderId="7" xfId="0" applyFont="1" applyBorder="1" applyAlignment="1">
      <alignment horizontal="center" vertical="center" wrapText="1"/>
    </xf>
    <xf numFmtId="0" fontId="4" fillId="0" borderId="5" xfId="67" applyFont="1" applyBorder="1" applyAlignment="1">
      <alignment horizontal="center" vertical="center" wrapText="1"/>
    </xf>
    <xf numFmtId="0" fontId="4" fillId="0" borderId="7" xfId="67" applyFont="1" applyBorder="1" applyAlignment="1">
      <alignment horizontal="center" vertical="center" wrapText="1"/>
    </xf>
    <xf numFmtId="0" fontId="4" fillId="0" borderId="1" xfId="64" applyFont="1" applyBorder="1" applyAlignment="1">
      <alignment horizontal="center" vertical="center" wrapText="1"/>
    </xf>
    <xf numFmtId="0" fontId="4" fillId="0" borderId="6" xfId="0" applyFont="1" applyBorder="1" applyAlignment="1">
      <alignment horizontal="center" vertical="center" wrapText="1"/>
    </xf>
    <xf numFmtId="0" fontId="4" fillId="0" borderId="5" xfId="50" applyFont="1" applyBorder="1" applyAlignment="1">
      <alignment horizontal="center" vertical="center" wrapText="1"/>
    </xf>
    <xf numFmtId="0" fontId="4" fillId="0" borderId="1" xfId="53" applyFont="1" applyBorder="1" applyAlignment="1">
      <alignment horizontal="center" vertical="center" wrapText="1"/>
    </xf>
    <xf numFmtId="0" fontId="4" fillId="0" borderId="1" xfId="50" applyFont="1" applyBorder="1" applyAlignment="1">
      <alignment horizontal="center" vertical="center" wrapText="1"/>
    </xf>
    <xf numFmtId="0" fontId="4" fillId="0" borderId="1" xfId="52" applyFont="1" applyBorder="1" applyAlignment="1">
      <alignment horizontal="center" vertical="center" wrapText="1"/>
    </xf>
    <xf numFmtId="181" fontId="4" fillId="0" borderId="1" xfId="2" applyNumberFormat="1" applyFont="1" applyFill="1" applyBorder="1" applyAlignment="1">
      <alignment vertical="center" wrapText="1"/>
    </xf>
    <xf numFmtId="182" fontId="4"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6" fontId="4" fillId="0" borderId="5"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8" fontId="4" fillId="0" borderId="1" xfId="0" applyNumberFormat="1"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8" fillId="0" borderId="1" xfId="0" applyNumberFormat="1" applyFont="1" applyBorder="1" applyAlignment="1">
      <alignment horizontal="center" vertical="center"/>
    </xf>
    <xf numFmtId="0" fontId="11" fillId="0" borderId="0" xfId="0" applyFont="1">
      <alignment vertical="center"/>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center" vertical="center"/>
    </xf>
    <xf numFmtId="0" fontId="16" fillId="2" borderId="0" xfId="0" applyFont="1" applyFill="1">
      <alignment vertical="center"/>
    </xf>
    <xf numFmtId="0" fontId="1" fillId="2" borderId="0" xfId="0" applyFont="1" applyFill="1">
      <alignment vertical="center"/>
    </xf>
    <xf numFmtId="0" fontId="8" fillId="0" borderId="1" xfId="52"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52" applyFont="1" applyBorder="1" applyAlignment="1">
      <alignment horizontal="center" vertical="center" wrapText="1"/>
    </xf>
    <xf numFmtId="0" fontId="8" fillId="0" borderId="7" xfId="52"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center" vertical="center"/>
    </xf>
    <xf numFmtId="18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184" fontId="8" fillId="0" borderId="1"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17" fillId="0" borderId="0" xfId="0" applyFont="1" applyAlignment="1">
      <alignment horizontal="center" vertical="center" wrapText="1"/>
    </xf>
    <xf numFmtId="0" fontId="11" fillId="0" borderId="1" xfId="0" applyFont="1" applyBorder="1" applyAlignment="1">
      <alignment horizontal="center" vertical="center"/>
    </xf>
    <xf numFmtId="176" fontId="10" fillId="0" borderId="1" xfId="0" applyNumberFormat="1" applyFont="1" applyBorder="1" applyAlignment="1">
      <alignment horizontal="center" vertical="center" wrapText="1"/>
    </xf>
    <xf numFmtId="0" fontId="0" fillId="0" borderId="1" xfId="0" applyBorder="1" applyAlignment="1">
      <alignment horizontal="center" vertical="center"/>
    </xf>
    <xf numFmtId="183" fontId="0" fillId="0" borderId="1" xfId="0" applyNumberForma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180" fontId="9" fillId="0" borderId="0" xfId="0" applyNumberFormat="1" applyFont="1" applyAlignment="1">
      <alignment horizontal="center" vertical="center" wrapText="1"/>
    </xf>
    <xf numFmtId="176" fontId="6" fillId="0" borderId="12" xfId="0" applyNumberFormat="1" applyFont="1" applyBorder="1" applyAlignment="1">
      <alignment horizontal="center" vertical="center" wrapText="1"/>
    </xf>
    <xf numFmtId="176" fontId="6" fillId="2" borderId="12" xfId="0" applyNumberFormat="1" applyFont="1" applyFill="1" applyBorder="1" applyAlignment="1">
      <alignment horizontal="center" vertical="center" wrapText="1"/>
    </xf>
    <xf numFmtId="0" fontId="1" fillId="0" borderId="12" xfId="0" applyFont="1" applyBorder="1" applyAlignment="1">
      <alignment horizontal="center" vertical="center"/>
    </xf>
    <xf numFmtId="0" fontId="20" fillId="0" borderId="12" xfId="0" applyFont="1" applyBorder="1" applyAlignment="1">
      <alignment horizontal="center" vertical="center" wrapText="1"/>
    </xf>
    <xf numFmtId="177" fontId="21" fillId="2" borderId="12" xfId="62" applyNumberFormat="1" applyFont="1" applyFill="1" applyBorder="1" applyAlignment="1">
      <alignment horizontal="center" vertical="center" wrapText="1"/>
    </xf>
    <xf numFmtId="180" fontId="8" fillId="0" borderId="12" xfId="0" applyNumberFormat="1" applyFont="1" applyBorder="1" applyAlignment="1">
      <alignment horizontal="center" vertical="center" wrapText="1"/>
    </xf>
    <xf numFmtId="176" fontId="8" fillId="0" borderId="12" xfId="0" applyNumberFormat="1" applyFont="1" applyBorder="1" applyAlignment="1">
      <alignment vertical="center" wrapText="1"/>
    </xf>
    <xf numFmtId="0" fontId="22" fillId="2" borderId="12" xfId="60" applyFont="1" applyFill="1" applyBorder="1" applyAlignment="1">
      <alignment horizontal="left" vertical="center" wrapText="1"/>
    </xf>
    <xf numFmtId="185" fontId="22" fillId="2" borderId="12" xfId="60" applyNumberFormat="1" applyFont="1" applyFill="1" applyBorder="1" applyAlignment="1">
      <alignment horizontal="center" vertical="center" wrapText="1"/>
    </xf>
    <xf numFmtId="176" fontId="20" fillId="0" borderId="12" xfId="0" applyNumberFormat="1" applyFont="1" applyBorder="1" applyAlignment="1">
      <alignment horizontal="left" vertical="center" wrapText="1"/>
    </xf>
    <xf numFmtId="0" fontId="20" fillId="0" borderId="12" xfId="0" applyFont="1" applyBorder="1" applyAlignment="1">
      <alignment horizontal="left" vertical="center" wrapText="1"/>
    </xf>
    <xf numFmtId="185" fontId="22" fillId="2" borderId="13" xfId="60" applyNumberFormat="1" applyFont="1" applyFill="1" applyBorder="1" applyAlignment="1">
      <alignment horizontal="center" vertical="center" wrapText="1"/>
    </xf>
    <xf numFmtId="0" fontId="0" fillId="0" borderId="12" xfId="0" applyBorder="1" applyAlignment="1">
      <alignment horizontal="center" vertical="center" wrapText="1"/>
    </xf>
    <xf numFmtId="176" fontId="20" fillId="0" borderId="13" xfId="0" applyNumberFormat="1" applyFont="1" applyBorder="1" applyAlignment="1">
      <alignment horizontal="left" vertical="center" wrapText="1"/>
    </xf>
    <xf numFmtId="185" fontId="22" fillId="2" borderId="14" xfId="60" applyNumberFormat="1" applyFont="1" applyFill="1" applyBorder="1" applyAlignment="1">
      <alignment horizontal="center" vertical="center" wrapText="1"/>
    </xf>
    <xf numFmtId="0" fontId="22" fillId="2" borderId="12" xfId="60" applyFont="1" applyFill="1" applyBorder="1" applyAlignment="1">
      <alignment horizontal="center" vertical="center" wrapText="1"/>
    </xf>
    <xf numFmtId="176" fontId="20" fillId="0" borderId="14" xfId="0" applyNumberFormat="1" applyFont="1" applyBorder="1" applyAlignment="1">
      <alignment horizontal="left" vertical="center" wrapText="1"/>
    </xf>
    <xf numFmtId="177" fontId="9" fillId="0" borderId="12" xfId="0" applyNumberFormat="1" applyFont="1" applyBorder="1" applyAlignment="1">
      <alignment horizontal="center" vertical="center" wrapText="1"/>
    </xf>
    <xf numFmtId="185" fontId="22" fillId="2" borderId="15" xfId="60" applyNumberFormat="1" applyFont="1" applyFill="1" applyBorder="1" applyAlignment="1">
      <alignment horizontal="center" vertical="center" wrapText="1"/>
    </xf>
    <xf numFmtId="176" fontId="20" fillId="0" borderId="15" xfId="0" applyNumberFormat="1" applyFont="1" applyBorder="1" applyAlignment="1">
      <alignment horizontal="left" vertical="center" wrapText="1"/>
    </xf>
    <xf numFmtId="0" fontId="1" fillId="0" borderId="16" xfId="0" applyFont="1" applyBorder="1" applyAlignment="1">
      <alignment horizontal="center" vertical="center"/>
    </xf>
    <xf numFmtId="185" fontId="22" fillId="2" borderId="5" xfId="60" applyNumberFormat="1" applyFont="1" applyFill="1" applyBorder="1" applyAlignment="1">
      <alignment horizontal="center" vertical="center" wrapText="1"/>
    </xf>
    <xf numFmtId="0" fontId="22" fillId="2" borderId="1" xfId="60" applyFont="1" applyFill="1" applyBorder="1" applyAlignment="1">
      <alignment horizontal="center" vertical="center" wrapText="1"/>
    </xf>
    <xf numFmtId="0" fontId="21" fillId="2" borderId="1" xfId="60" applyFont="1" applyFill="1" applyBorder="1" applyAlignment="1">
      <alignment vertical="center" wrapText="1"/>
    </xf>
    <xf numFmtId="177" fontId="21" fillId="2" borderId="1" xfId="62" applyNumberFormat="1" applyFont="1" applyFill="1" applyBorder="1" applyAlignment="1">
      <alignment horizontal="center" vertical="center" wrapText="1"/>
    </xf>
    <xf numFmtId="0" fontId="22" fillId="2" borderId="1" xfId="60" applyFont="1" applyFill="1" applyBorder="1" applyAlignment="1">
      <alignment horizontal="center" vertical="center"/>
    </xf>
    <xf numFmtId="176" fontId="8" fillId="0" borderId="1" xfId="0" applyNumberFormat="1" applyFont="1" applyBorder="1" applyAlignment="1">
      <alignment vertical="center" wrapText="1"/>
    </xf>
    <xf numFmtId="0" fontId="1" fillId="0" borderId="1" xfId="0" applyFont="1" applyBorder="1" applyAlignment="1">
      <alignment horizontal="center" vertical="center"/>
    </xf>
    <xf numFmtId="185" fontId="22" fillId="2" borderId="6" xfId="60" applyNumberFormat="1" applyFont="1" applyFill="1" applyBorder="1" applyAlignment="1">
      <alignment horizontal="center" vertical="center" wrapText="1"/>
    </xf>
    <xf numFmtId="0" fontId="21" fillId="2" borderId="12" xfId="60" applyFont="1" applyFill="1" applyBorder="1" applyAlignment="1">
      <alignment vertical="center" wrapText="1"/>
    </xf>
    <xf numFmtId="0" fontId="9" fillId="0" borderId="12" xfId="0" applyFont="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0" fontId="12" fillId="0" borderId="1" xfId="0" applyFont="1" applyBorder="1" applyAlignment="1">
      <alignment horizontal="left" vertical="center" wrapText="1"/>
    </xf>
    <xf numFmtId="185" fontId="22" fillId="0" borderId="1" xfId="60" applyNumberFormat="1" applyFont="1" applyBorder="1" applyAlignment="1">
      <alignment horizontal="center" vertical="center" wrapText="1"/>
    </xf>
    <xf numFmtId="0" fontId="22" fillId="0" borderId="1" xfId="60" applyFont="1" applyBorder="1" applyAlignment="1">
      <alignment horizontal="center" vertical="center" wrapText="1"/>
    </xf>
    <xf numFmtId="0" fontId="21" fillId="0" borderId="1" xfId="60" applyFont="1" applyBorder="1" applyAlignment="1">
      <alignment horizontal="center" vertical="center" wrapText="1"/>
    </xf>
    <xf numFmtId="0" fontId="9" fillId="0" borderId="1" xfId="0" applyFont="1" applyBorder="1" applyAlignment="1">
      <alignment horizontal="center" vertical="center" wrapText="1"/>
    </xf>
    <xf numFmtId="180" fontId="13" fillId="0" borderId="1" xfId="0" applyNumberFormat="1" applyFont="1" applyBorder="1" applyAlignment="1">
      <alignment horizontal="center" vertical="center" wrapText="1"/>
    </xf>
    <xf numFmtId="0" fontId="22" fillId="2" borderId="6" xfId="60" applyFont="1" applyFill="1" applyBorder="1" applyAlignment="1">
      <alignment horizontal="center" vertical="center" wrapText="1"/>
    </xf>
    <xf numFmtId="0" fontId="21" fillId="2" borderId="1" xfId="60" applyFont="1" applyFill="1" applyBorder="1" applyAlignment="1">
      <alignment horizontal="center" vertical="center" wrapText="1"/>
    </xf>
    <xf numFmtId="0" fontId="4" fillId="2" borderId="5" xfId="0" applyFont="1" applyFill="1" applyBorder="1" applyAlignment="1">
      <alignment horizontal="center" vertical="center"/>
    </xf>
    <xf numFmtId="0" fontId="13" fillId="2" borderId="5" xfId="0" applyFont="1" applyFill="1" applyBorder="1" applyAlignment="1">
      <alignment horizontal="center" vertical="center"/>
    </xf>
    <xf numFmtId="180" fontId="13" fillId="0" borderId="5" xfId="0" applyNumberFormat="1" applyFont="1" applyBorder="1" applyAlignment="1">
      <alignment horizontal="center" vertical="center" wrapText="1"/>
    </xf>
    <xf numFmtId="0" fontId="0" fillId="0" borderId="1" xfId="0" applyBorder="1">
      <alignment vertical="center"/>
    </xf>
    <xf numFmtId="0" fontId="13" fillId="0" borderId="1" xfId="0" applyFont="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85" fontId="4" fillId="0" borderId="1" xfId="60" applyNumberFormat="1" applyFont="1" applyBorder="1" applyAlignment="1">
      <alignment horizontal="center" vertical="center" wrapText="1"/>
    </xf>
    <xf numFmtId="0" fontId="4" fillId="0" borderId="1" xfId="60" applyFont="1" applyBorder="1" applyAlignment="1">
      <alignment horizontal="center" vertical="center" wrapText="1"/>
    </xf>
    <xf numFmtId="0" fontId="4" fillId="0" borderId="1" xfId="60" applyFont="1" applyBorder="1" applyAlignment="1">
      <alignment horizontal="left" vertical="center" wrapText="1"/>
    </xf>
    <xf numFmtId="0" fontId="4" fillId="0" borderId="5" xfId="0" applyFont="1" applyBorder="1" applyAlignment="1">
      <alignment horizontal="center" vertical="center"/>
    </xf>
    <xf numFmtId="0" fontId="13" fillId="0" borderId="5" xfId="0" applyFont="1" applyBorder="1" applyAlignment="1">
      <alignment horizontal="center" vertical="center"/>
    </xf>
    <xf numFmtId="176" fontId="13" fillId="0" borderId="5" xfId="0" applyNumberFormat="1" applyFont="1" applyBorder="1" applyAlignment="1">
      <alignment horizontal="center" vertical="center" wrapText="1"/>
    </xf>
    <xf numFmtId="0" fontId="9" fillId="0" borderId="1" xfId="54" applyFont="1" applyBorder="1" applyAlignment="1">
      <alignment horizontal="center" vertical="center" wrapText="1"/>
    </xf>
    <xf numFmtId="0" fontId="15" fillId="0" borderId="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3"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 fillId="0" borderId="20" xfId="50" applyFont="1" applyBorder="1" applyAlignment="1">
      <alignment horizontal="center" vertical="center" wrapText="1"/>
    </xf>
    <xf numFmtId="0" fontId="12" fillId="0" borderId="20" xfId="50" applyFont="1" applyBorder="1" applyAlignment="1">
      <alignment horizontal="center" vertical="center" wrapText="1"/>
    </xf>
    <xf numFmtId="0" fontId="15" fillId="0" borderId="4" xfId="50" applyFont="1" applyBorder="1" applyAlignment="1">
      <alignment horizontal="left" vertical="center" wrapText="1"/>
    </xf>
    <xf numFmtId="0" fontId="15" fillId="0" borderId="3" xfId="50" applyFont="1" applyBorder="1" applyAlignment="1">
      <alignment horizontal="center" vertical="center" wrapText="1"/>
    </xf>
    <xf numFmtId="0" fontId="3" fillId="0" borderId="2" xfId="50" applyFont="1" applyBorder="1" applyAlignment="1">
      <alignment horizontal="center" vertical="center" wrapText="1"/>
    </xf>
    <xf numFmtId="0" fontId="15"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15" fillId="0" borderId="1" xfId="50" applyFont="1" applyBorder="1" applyAlignment="1">
      <alignment horizontal="center" vertical="center" wrapText="1"/>
    </xf>
    <xf numFmtId="0" fontId="15" fillId="0" borderId="2" xfId="50" applyFont="1" applyBorder="1" applyAlignment="1">
      <alignment horizontal="left" vertical="center" wrapText="1"/>
    </xf>
    <xf numFmtId="0" fontId="15" fillId="0" borderId="3" xfId="50" applyFont="1" applyBorder="1" applyAlignment="1">
      <alignment horizontal="left" vertical="center" wrapText="1"/>
    </xf>
    <xf numFmtId="0" fontId="13" fillId="0" borderId="1" xfId="50" applyFont="1" applyBorder="1" applyAlignment="1">
      <alignment horizontal="left" vertical="center" wrapText="1"/>
    </xf>
    <xf numFmtId="0" fontId="13" fillId="0" borderId="1" xfId="50" applyFont="1" applyBorder="1" applyAlignment="1">
      <alignment horizontal="center" vertical="center" wrapText="1"/>
    </xf>
    <xf numFmtId="0" fontId="13" fillId="0" borderId="21" xfId="50" applyFont="1" applyBorder="1" applyAlignment="1">
      <alignment horizontal="center" vertical="center" wrapText="1"/>
    </xf>
    <xf numFmtId="178" fontId="13" fillId="0" borderId="1" xfId="0" applyNumberFormat="1" applyFont="1" applyBorder="1" applyAlignment="1">
      <alignment horizontal="right" vertical="center" wrapText="1"/>
    </xf>
    <xf numFmtId="0" fontId="24" fillId="0" borderId="1" xfId="0" applyFont="1" applyBorder="1" applyAlignment="1">
      <alignment horizontal="center" vertical="center" wrapText="1"/>
    </xf>
    <xf numFmtId="178" fontId="15"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0" fontId="13" fillId="0" borderId="6" xfId="50" applyFont="1" applyBorder="1" applyAlignment="1">
      <alignment horizontal="left" vertical="center" wrapText="1"/>
    </xf>
    <xf numFmtId="0" fontId="4"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78" fontId="13" fillId="0" borderId="6" xfId="0" applyNumberFormat="1" applyFont="1" applyBorder="1" applyAlignment="1">
      <alignment horizontal="right" vertical="center" wrapText="1"/>
    </xf>
    <xf numFmtId="0" fontId="3" fillId="0" borderId="2" xfId="0" applyFont="1" applyBorder="1">
      <alignment vertical="center"/>
    </xf>
    <xf numFmtId="178" fontId="13" fillId="0" borderId="4" xfId="0" applyNumberFormat="1" applyFont="1" applyBorder="1" applyAlignment="1">
      <alignment horizontal="center" vertical="center" wrapText="1"/>
    </xf>
    <xf numFmtId="0" fontId="13" fillId="0" borderId="1" xfId="0" applyFont="1" applyBorder="1" applyAlignment="1">
      <alignment horizontal="left" vertical="top"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3" fillId="0" borderId="6" xfId="50" applyFont="1" applyBorder="1" applyAlignment="1">
      <alignment horizontal="center" vertical="center" wrapText="1"/>
    </xf>
    <xf numFmtId="0" fontId="23" fillId="0" borderId="22" xfId="0" applyFont="1" applyBorder="1" applyAlignment="1">
      <alignment horizontal="left" vertical="center"/>
    </xf>
    <xf numFmtId="0" fontId="17" fillId="0" borderId="0" xfId="0" applyFont="1">
      <alignment vertical="center"/>
    </xf>
    <xf numFmtId="0" fontId="26" fillId="0" borderId="0" xfId="6" applyFont="1">
      <alignment vertical="center"/>
    </xf>
    <xf numFmtId="0" fontId="2" fillId="0" borderId="20" xfId="50" applyFont="1" applyBorder="1" applyAlignment="1">
      <alignment horizontal="center" vertical="center"/>
    </xf>
    <xf numFmtId="0" fontId="12" fillId="0" borderId="20" xfId="50" applyFont="1" applyBorder="1" applyAlignment="1">
      <alignment horizontal="center" vertical="center"/>
    </xf>
    <xf numFmtId="0" fontId="24" fillId="0" borderId="1" xfId="0" applyFont="1" applyBorder="1" applyAlignment="1">
      <alignment horizontal="left" vertical="center" wrapText="1"/>
    </xf>
    <xf numFmtId="0" fontId="24" fillId="0" borderId="2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5" fillId="0" borderId="1" xfId="0" applyFont="1" applyBorder="1" applyAlignment="1">
      <alignment vertical="center" wrapText="1"/>
    </xf>
    <xf numFmtId="178" fontId="1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3" fillId="0" borderId="23" xfId="50" applyFont="1" applyBorder="1" applyAlignment="1">
      <alignment horizontal="left" vertical="center" wrapText="1"/>
    </xf>
    <xf numFmtId="0" fontId="25"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1" xfId="0" applyFont="1" applyBorder="1" applyAlignment="1">
      <alignment horizontal="left" vertical="top"/>
    </xf>
    <xf numFmtId="176" fontId="0" fillId="0" borderId="0" xfId="0" applyNumberFormat="1">
      <alignment vertical="center"/>
    </xf>
    <xf numFmtId="0" fontId="5" fillId="0" borderId="9" xfId="0" applyFont="1" applyBorder="1" applyAlignment="1">
      <alignment horizontal="center" vertical="center" wrapText="1"/>
    </xf>
    <xf numFmtId="0" fontId="29" fillId="0" borderId="2" xfId="0" applyFont="1" applyBorder="1" applyAlignment="1">
      <alignment horizontal="left" vertical="center" wrapText="1"/>
    </xf>
    <xf numFmtId="0" fontId="15" fillId="0" borderId="3" xfId="0" applyFont="1" applyBorder="1" applyAlignment="1">
      <alignment horizontal="left" vertical="center" wrapText="1"/>
    </xf>
    <xf numFmtId="176" fontId="15" fillId="0" borderId="3" xfId="0" applyNumberFormat="1" applyFont="1" applyBorder="1" applyAlignment="1">
      <alignment horizontal="left" vertical="center" wrapText="1"/>
    </xf>
    <xf numFmtId="0" fontId="15" fillId="0" borderId="4" xfId="0" applyFont="1" applyBorder="1" applyAlignment="1">
      <alignment horizontal="left" vertical="center" wrapText="1"/>
    </xf>
    <xf numFmtId="0" fontId="4" fillId="0" borderId="1" xfId="0" applyFont="1" applyBorder="1" applyAlignment="1">
      <alignment horizontal="justify"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1" fillId="0" borderId="1"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2" fillId="0" borderId="0" xfId="0" applyFont="1">
      <alignment vertical="center"/>
    </xf>
    <xf numFmtId="0" fontId="14" fillId="2" borderId="0" xfId="0" applyFont="1" applyFill="1" applyAlignment="1">
      <alignment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176" fontId="34" fillId="0" borderId="0" xfId="0" applyNumberFormat="1" applyFont="1" applyAlignment="1">
      <alignment horizontal="center" vertical="center" wrapText="1"/>
    </xf>
    <xf numFmtId="0" fontId="3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13" fillId="0" borderId="5" xfId="0" applyFont="1" applyBorder="1" applyAlignment="1">
      <alignment horizontal="center" vertical="center" wrapText="1"/>
    </xf>
    <xf numFmtId="180" fontId="14" fillId="0" borderId="1" xfId="0" applyNumberFormat="1" applyFont="1" applyBorder="1" applyAlignment="1">
      <alignment horizontal="center" vertical="center" wrapText="1"/>
    </xf>
    <xf numFmtId="180" fontId="13" fillId="0" borderId="2" xfId="0" applyNumberFormat="1" applyFont="1" applyBorder="1" applyAlignment="1">
      <alignment horizontal="center" vertical="center" wrapText="1"/>
    </xf>
    <xf numFmtId="0" fontId="4" fillId="0" borderId="5" xfId="0" applyFont="1" applyBorder="1" applyAlignment="1">
      <alignment horizontal="left" vertical="center" wrapText="1"/>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7" xfId="0" applyFont="1" applyBorder="1" applyAlignment="1">
      <alignment horizontal="left"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4" fillId="0" borderId="6" xfId="0" applyFont="1" applyBorder="1" applyAlignment="1">
      <alignment horizontal="left" vertical="center" wrapText="1"/>
    </xf>
    <xf numFmtId="0" fontId="28"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13" fillId="0" borderId="0" xfId="0" applyFont="1" applyAlignment="1">
      <alignment horizontal="center" vertical="center"/>
    </xf>
    <xf numFmtId="0" fontId="4" fillId="0" borderId="4" xfId="0" applyFont="1" applyBorder="1" applyAlignment="1">
      <alignment horizontal="center" vertical="center" wrapText="1"/>
    </xf>
    <xf numFmtId="0" fontId="0" fillId="0" borderId="7" xfId="0"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0" borderId="0" xfId="0" applyFont="1" applyAlignment="1">
      <alignment vertical="center" wrapText="1"/>
    </xf>
    <xf numFmtId="0" fontId="7" fillId="0" borderId="0" xfId="0" applyFont="1" applyAlignment="1"/>
    <xf numFmtId="0" fontId="8" fillId="0" borderId="0" xfId="0" applyFont="1" applyAlignment="1">
      <alignment horizontal="center" vertical="center"/>
    </xf>
    <xf numFmtId="186" fontId="4"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8" fillId="0" borderId="1" xfId="0" applyFont="1" applyBorder="1" applyAlignment="1">
      <alignment horizontal="left" vertical="center" wrapText="1"/>
    </xf>
    <xf numFmtId="177" fontId="13" fillId="0" borderId="1" xfId="0" applyNumberFormat="1" applyFont="1" applyBorder="1" applyAlignment="1">
      <alignment horizontal="center" vertical="center" wrapText="1"/>
    </xf>
    <xf numFmtId="176" fontId="4" fillId="0" borderId="1" xfId="0" applyNumberFormat="1" applyFont="1" applyBorder="1" applyAlignment="1">
      <alignment horizontal="left" vertical="center" wrapText="1"/>
    </xf>
    <xf numFmtId="176" fontId="36" fillId="0" borderId="1" xfId="0" applyNumberFormat="1" applyFont="1" applyBorder="1" applyAlignment="1">
      <alignment horizontal="left" vertical="center" wrapText="1"/>
    </xf>
    <xf numFmtId="9" fontId="4" fillId="0" borderId="1" xfId="3" applyFont="1" applyFill="1" applyBorder="1" applyAlignment="1">
      <alignment horizontal="left" vertical="center" wrapText="1"/>
    </xf>
    <xf numFmtId="9" fontId="8" fillId="0" borderId="1" xfId="3" applyFont="1" applyFill="1" applyBorder="1" applyAlignment="1">
      <alignment horizontal="left" vertical="center" wrapText="1"/>
    </xf>
    <xf numFmtId="177" fontId="8" fillId="0" borderId="1" xfId="62" applyNumberFormat="1" applyFont="1" applyBorder="1" applyAlignment="1">
      <alignment horizontal="center" vertical="center" wrapText="1"/>
    </xf>
    <xf numFmtId="9" fontId="13" fillId="0" borderId="1" xfId="3" applyFont="1" applyFill="1" applyBorder="1" applyAlignment="1">
      <alignment horizontal="left" vertical="center" wrapText="1"/>
    </xf>
    <xf numFmtId="185" fontId="8" fillId="0" borderId="1" xfId="0" applyNumberFormat="1" applyFont="1" applyBorder="1" applyAlignment="1">
      <alignment horizontal="center" vertical="center" wrapText="1"/>
    </xf>
    <xf numFmtId="182" fontId="8"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9" fontId="4" fillId="0" borderId="1" xfId="3" applyFont="1" applyFill="1" applyBorder="1" applyAlignment="1">
      <alignment horizontal="left" vertical="center" wrapText="1"/>
    </xf>
    <xf numFmtId="0" fontId="4" fillId="0" borderId="1" xfId="0" applyFont="1" applyBorder="1" applyAlignment="1">
      <alignment vertical="center" wrapText="1"/>
    </xf>
    <xf numFmtId="177" fontId="13"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80"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0" fontId="7" fillId="0" borderId="1" xfId="0" applyFont="1" applyBorder="1">
      <alignment vertical="center"/>
    </xf>
    <xf numFmtId="176" fontId="7" fillId="0" borderId="1" xfId="0" applyNumberFormat="1" applyFont="1" applyBorder="1">
      <alignment vertical="center"/>
    </xf>
    <xf numFmtId="0" fontId="13" fillId="0" borderId="0" xfId="65" applyFont="1">
      <alignment vertical="center"/>
    </xf>
    <xf numFmtId="0" fontId="13" fillId="0" borderId="0" xfId="65" applyFont="1" applyAlignment="1">
      <alignment horizontal="center" vertical="center"/>
    </xf>
    <xf numFmtId="0" fontId="13" fillId="3" borderId="0" xfId="65" applyFont="1" applyFill="1" applyAlignment="1">
      <alignment horizontal="center" vertical="center" wrapText="1"/>
    </xf>
    <xf numFmtId="0" fontId="0" fillId="0" borderId="0" xfId="59">
      <alignment vertical="center"/>
    </xf>
    <xf numFmtId="0" fontId="38" fillId="0" borderId="0" xfId="65" applyFont="1" applyAlignment="1">
      <alignment horizontal="center" vertical="center" wrapText="1"/>
    </xf>
    <xf numFmtId="0" fontId="39" fillId="0" borderId="0" xfId="65" applyFont="1" applyAlignment="1">
      <alignment horizontal="center" vertical="center" wrapText="1"/>
    </xf>
    <xf numFmtId="0" fontId="39" fillId="4" borderId="0" xfId="65" applyFont="1" applyFill="1" applyAlignment="1">
      <alignment horizontal="center" vertical="center" wrapText="1"/>
    </xf>
    <xf numFmtId="0" fontId="19" fillId="0" borderId="1" xfId="65" applyFont="1" applyBorder="1" applyAlignment="1">
      <alignment horizontal="center" vertical="center"/>
    </xf>
    <xf numFmtId="0" fontId="19" fillId="0" borderId="5" xfId="65" applyFont="1" applyBorder="1" applyAlignment="1">
      <alignment horizontal="center" vertical="center"/>
    </xf>
    <xf numFmtId="0" fontId="19" fillId="0" borderId="1" xfId="65" applyFont="1" applyBorder="1" applyAlignment="1">
      <alignment horizontal="center" vertical="center" wrapText="1"/>
    </xf>
    <xf numFmtId="0" fontId="40" fillId="2" borderId="0" xfId="65" applyFont="1" applyFill="1" applyAlignment="1">
      <alignment horizontal="left" vertical="top" wrapText="1"/>
    </xf>
    <xf numFmtId="0" fontId="19" fillId="0" borderId="6" xfId="65" applyFont="1" applyBorder="1" applyAlignment="1">
      <alignment horizontal="center" vertical="center"/>
    </xf>
    <xf numFmtId="0" fontId="40" fillId="2" borderId="0" xfId="65" applyFont="1" applyFill="1" applyAlignment="1">
      <alignment horizontal="left" vertical="top"/>
    </xf>
    <xf numFmtId="0" fontId="18" fillId="0" borderId="1" xfId="65" applyFont="1" applyBorder="1" applyAlignment="1">
      <alignment horizontal="center" vertical="center"/>
    </xf>
    <xf numFmtId="176" fontId="23" fillId="0" borderId="1" xfId="65" applyNumberFormat="1" applyFont="1" applyBorder="1" applyAlignment="1">
      <alignment horizontal="center" vertical="center"/>
    </xf>
    <xf numFmtId="10" fontId="18" fillId="0" borderId="1" xfId="65" applyNumberFormat="1" applyFont="1" applyBorder="1" applyAlignment="1">
      <alignment horizontal="center" vertical="center" wrapText="1"/>
    </xf>
    <xf numFmtId="0" fontId="4" fillId="0" borderId="0" xfId="65" applyFont="1">
      <alignment vertical="center"/>
    </xf>
    <xf numFmtId="0" fontId="23" fillId="0" borderId="1" xfId="65" applyFont="1" applyBorder="1" applyAlignment="1">
      <alignment horizontal="center" vertical="center"/>
    </xf>
    <xf numFmtId="176" fontId="23" fillId="0" borderId="1" xfId="65" applyNumberFormat="1" applyFont="1" applyBorder="1" applyAlignment="1">
      <alignment horizontal="center" vertical="center" wrapText="1"/>
    </xf>
    <xf numFmtId="10" fontId="18" fillId="0" borderId="1" xfId="65" applyNumberFormat="1" applyFont="1" applyBorder="1" applyAlignment="1">
      <alignment horizontal="left" vertical="center" wrapText="1"/>
    </xf>
    <xf numFmtId="0" fontId="19" fillId="0" borderId="2" xfId="65" applyFont="1" applyBorder="1" applyAlignment="1">
      <alignment horizontal="center" vertical="center"/>
    </xf>
    <xf numFmtId="0" fontId="19" fillId="0" borderId="4" xfId="65" applyFont="1" applyBorder="1" applyAlignment="1">
      <alignment horizontal="center" vertical="center"/>
    </xf>
    <xf numFmtId="176" fontId="41" fillId="0" borderId="1" xfId="65" applyNumberFormat="1" applyFont="1" applyBorder="1" applyAlignment="1">
      <alignment horizontal="center" vertical="center"/>
    </xf>
    <xf numFmtId="0" fontId="23" fillId="0" borderId="5" xfId="65" applyFont="1" applyBorder="1" applyAlignment="1">
      <alignment horizontal="center" vertical="center"/>
    </xf>
    <xf numFmtId="0" fontId="18" fillId="0" borderId="2" xfId="65" applyFont="1" applyBorder="1" applyAlignment="1">
      <alignment horizontal="center" vertical="center" wrapText="1"/>
    </xf>
    <xf numFmtId="0" fontId="18" fillId="0" borderId="1" xfId="65" applyFont="1" applyBorder="1" applyAlignment="1">
      <alignment horizontal="center" vertical="center" wrapText="1"/>
    </xf>
    <xf numFmtId="0" fontId="4" fillId="0" borderId="0" xfId="65" applyFont="1" applyAlignment="1">
      <alignment horizontal="center" vertical="center" wrapText="1"/>
    </xf>
    <xf numFmtId="0" fontId="23" fillId="0" borderId="6" xfId="65" applyFont="1" applyBorder="1" applyAlignment="1">
      <alignment horizontal="center" vertical="center"/>
    </xf>
    <xf numFmtId="0" fontId="4" fillId="0" borderId="0" xfId="65" applyFont="1" applyAlignment="1">
      <alignment horizontal="center" vertical="center"/>
    </xf>
    <xf numFmtId="176" fontId="13" fillId="0" borderId="0" xfId="65" applyNumberFormat="1" applyFont="1" applyAlignment="1">
      <alignment horizontal="center" vertical="center"/>
    </xf>
    <xf numFmtId="0" fontId="42" fillId="0" borderId="0" xfId="58" applyFont="1">
      <alignment vertical="center"/>
    </xf>
    <xf numFmtId="0" fontId="42" fillId="0" borderId="24" xfId="58" applyFont="1" applyBorder="1">
      <alignment vertical="center"/>
    </xf>
    <xf numFmtId="0" fontId="42" fillId="0" borderId="25" xfId="58" applyFont="1" applyBorder="1">
      <alignment vertical="center"/>
    </xf>
    <xf numFmtId="0" fontId="42" fillId="0" borderId="26" xfId="58" applyFont="1" applyBorder="1">
      <alignment vertical="center"/>
    </xf>
    <xf numFmtId="0" fontId="43" fillId="0" borderId="27" xfId="58" applyFont="1" applyBorder="1" applyAlignment="1">
      <alignment horizontal="center" vertical="center" wrapText="1"/>
    </xf>
    <xf numFmtId="0" fontId="43" fillId="0" borderId="0" xfId="58" applyFont="1" applyAlignment="1">
      <alignment horizontal="center" vertical="center" wrapText="1"/>
    </xf>
    <xf numFmtId="0" fontId="43" fillId="0" borderId="28" xfId="58" applyFont="1" applyBorder="1" applyAlignment="1">
      <alignment horizontal="center" vertical="center" wrapText="1"/>
    </xf>
    <xf numFmtId="0" fontId="42" fillId="0" borderId="27" xfId="58" applyFont="1" applyBorder="1">
      <alignment vertical="center"/>
    </xf>
    <xf numFmtId="0" fontId="42" fillId="0" borderId="28" xfId="58" applyFont="1" applyBorder="1">
      <alignment vertical="center"/>
    </xf>
    <xf numFmtId="0" fontId="43" fillId="0" borderId="27" xfId="58" applyFont="1" applyBorder="1" applyAlignment="1">
      <alignment horizontal="center" vertical="center"/>
    </xf>
    <xf numFmtId="0" fontId="43" fillId="0" borderId="0" xfId="58" applyFont="1" applyAlignment="1">
      <alignment horizontal="center" vertical="center"/>
    </xf>
    <xf numFmtId="0" fontId="44" fillId="0" borderId="27" xfId="58" applyFont="1" applyBorder="1" applyAlignment="1">
      <alignment horizontal="center" vertical="center"/>
    </xf>
    <xf numFmtId="0" fontId="44" fillId="0" borderId="0" xfId="58" applyFont="1" applyAlignment="1">
      <alignment horizontal="center" vertical="center"/>
    </xf>
    <xf numFmtId="0" fontId="44" fillId="0" borderId="28" xfId="58" applyFont="1" applyBorder="1" applyAlignment="1">
      <alignment horizontal="center" vertical="center"/>
    </xf>
    <xf numFmtId="0" fontId="42" fillId="0" borderId="29" xfId="58" applyFont="1" applyBorder="1">
      <alignment vertical="center"/>
    </xf>
    <xf numFmtId="0" fontId="42" fillId="0" borderId="30" xfId="58" applyFont="1" applyBorder="1">
      <alignment vertical="center"/>
    </xf>
    <xf numFmtId="0" fontId="42" fillId="0" borderId="31" xfId="58" applyFont="1" applyBorder="1">
      <alignmen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4" xfId="50"/>
    <cellStyle name="常规 19" xfId="51"/>
    <cellStyle name="常规 2" xfId="52"/>
    <cellStyle name="常规 2 3 2 2 2 4" xfId="53"/>
    <cellStyle name="常规 20" xfId="54"/>
    <cellStyle name="常规 3" xfId="55"/>
    <cellStyle name="常规 36" xfId="56"/>
    <cellStyle name="常规 4" xfId="57"/>
    <cellStyle name="常规 4 2" xfId="58"/>
    <cellStyle name="常规 5" xfId="59"/>
    <cellStyle name="常规 5 2" xfId="60"/>
    <cellStyle name="常规 6" xfId="61"/>
    <cellStyle name="常规 60" xfId="62"/>
    <cellStyle name="常规 7" xfId="63"/>
    <cellStyle name="常规 7 2" xfId="64"/>
    <cellStyle name="常规 7 3" xfId="65"/>
    <cellStyle name="常规 8" xfId="66"/>
    <cellStyle name="常规_Sheet1" xfId="6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opLeftCell="A2" workbookViewId="0">
      <selection activeCell="A8" sqref="A8:G9"/>
    </sheetView>
  </sheetViews>
  <sheetFormatPr defaultColWidth="9" defaultRowHeight="14.25" outlineLevelCol="7"/>
  <cols>
    <col min="1" max="1" width="6.44166666666667" style="325" customWidth="1"/>
    <col min="2" max="2" width="12" style="325" customWidth="1"/>
    <col min="3" max="3" width="7.775" style="325" customWidth="1"/>
    <col min="4" max="4" width="8.33333333333333" style="325" customWidth="1"/>
    <col min="5" max="6" width="6.44166666666667" style="325" customWidth="1"/>
    <col min="7" max="7" width="27.3333333333333" style="325" customWidth="1"/>
    <col min="8" max="8" width="9.44166666666667" style="325" customWidth="1"/>
    <col min="9" max="16384" width="9" style="325"/>
  </cols>
  <sheetData>
    <row r="1" ht="15" spans="1:8">
      <c r="A1" s="326"/>
      <c r="B1" s="327"/>
      <c r="C1" s="327"/>
      <c r="D1" s="327"/>
      <c r="E1" s="327"/>
      <c r="F1" s="327"/>
      <c r="G1" s="327"/>
      <c r="H1" s="328"/>
    </row>
    <row r="2" ht="75" customHeight="1" spans="1:8">
      <c r="A2" s="329" t="s">
        <v>0</v>
      </c>
      <c r="B2" s="330"/>
      <c r="C2" s="330"/>
      <c r="D2" s="330"/>
      <c r="E2" s="330"/>
      <c r="F2" s="330"/>
      <c r="G2" s="330"/>
      <c r="H2" s="331"/>
    </row>
    <row r="3" spans="1:8">
      <c r="A3" s="332"/>
      <c r="H3" s="333"/>
    </row>
    <row r="4" spans="1:8">
      <c r="A4" s="332"/>
      <c r="H4" s="333"/>
    </row>
    <row r="5" spans="1:8">
      <c r="A5" s="332"/>
      <c r="H5" s="333"/>
    </row>
    <row r="6" spans="1:8">
      <c r="A6" s="332"/>
      <c r="H6" s="333"/>
    </row>
    <row r="7" ht="90.75" customHeight="1" spans="1:8">
      <c r="A7" s="332"/>
      <c r="H7" s="333"/>
    </row>
    <row r="8" spans="1:8">
      <c r="A8" s="334" t="s">
        <v>1</v>
      </c>
      <c r="B8" s="335"/>
      <c r="C8" s="335"/>
      <c r="D8" s="335"/>
      <c r="E8" s="335"/>
      <c r="F8" s="335"/>
      <c r="G8" s="335"/>
      <c r="H8" s="333"/>
    </row>
    <row r="9" spans="1:8">
      <c r="A9" s="334"/>
      <c r="B9" s="335"/>
      <c r="C9" s="335"/>
      <c r="D9" s="335"/>
      <c r="E9" s="335"/>
      <c r="F9" s="335"/>
      <c r="G9" s="335"/>
      <c r="H9" s="333"/>
    </row>
    <row r="10" spans="1:8">
      <c r="A10" s="332"/>
      <c r="H10" s="333"/>
    </row>
    <row r="11" spans="1:8">
      <c r="A11" s="332"/>
      <c r="H11" s="333"/>
    </row>
    <row r="12" spans="1:8">
      <c r="A12" s="332"/>
      <c r="H12" s="333"/>
    </row>
    <row r="13" spans="1:8">
      <c r="A13" s="332"/>
      <c r="H13" s="333"/>
    </row>
    <row r="14" spans="1:8">
      <c r="A14" s="332"/>
      <c r="H14" s="333"/>
    </row>
    <row r="15" spans="1:8">
      <c r="A15" s="332"/>
      <c r="H15" s="333"/>
    </row>
    <row r="16" spans="1:8">
      <c r="A16" s="332"/>
      <c r="H16" s="333"/>
    </row>
    <row r="17" ht="66" customHeight="1" spans="1:8">
      <c r="A17" s="332"/>
      <c r="H17" s="333"/>
    </row>
    <row r="18" ht="57.75" customHeight="1" spans="1:8">
      <c r="A18" s="332"/>
      <c r="H18" s="333"/>
    </row>
    <row r="19" ht="31.8" customHeight="1" spans="1:8">
      <c r="A19" s="336" t="s">
        <v>2</v>
      </c>
      <c r="B19" s="337"/>
      <c r="C19" s="337"/>
      <c r="D19" s="337"/>
      <c r="E19" s="337"/>
      <c r="F19" s="337"/>
      <c r="G19" s="337"/>
      <c r="H19" s="338"/>
    </row>
    <row r="20" ht="37.5" customHeight="1" spans="1:8">
      <c r="A20" s="336" t="s">
        <v>3</v>
      </c>
      <c r="B20" s="337"/>
      <c r="C20" s="337"/>
      <c r="D20" s="337"/>
      <c r="E20" s="337"/>
      <c r="F20" s="337"/>
      <c r="G20" s="337"/>
      <c r="H20" s="338"/>
    </row>
    <row r="21" spans="1:8">
      <c r="A21" s="332"/>
      <c r="H21" s="333"/>
    </row>
    <row r="22" ht="19.95" customHeight="1" spans="1:8">
      <c r="A22" s="332"/>
      <c r="H22" s="333"/>
    </row>
    <row r="23" ht="19.95" customHeight="1" spans="1:8">
      <c r="A23" s="332"/>
      <c r="H23" s="333"/>
    </row>
    <row r="24" spans="1:8">
      <c r="A24" s="332"/>
      <c r="H24" s="333"/>
    </row>
    <row r="25" spans="1:8">
      <c r="A25" s="332"/>
      <c r="H25" s="333"/>
    </row>
    <row r="26" spans="1:8">
      <c r="A26" s="332"/>
      <c r="H26" s="333"/>
    </row>
    <row r="27" spans="1:8">
      <c r="A27" s="332"/>
      <c r="H27" s="333"/>
    </row>
    <row r="28" spans="1:8">
      <c r="A28" s="332"/>
      <c r="H28" s="333"/>
    </row>
    <row r="29" ht="6" customHeight="1" spans="1:8">
      <c r="A29" s="339"/>
      <c r="B29" s="340"/>
      <c r="C29" s="340"/>
      <c r="D29" s="340"/>
      <c r="E29" s="340"/>
      <c r="F29" s="340"/>
      <c r="G29" s="340"/>
      <c r="H29" s="341"/>
    </row>
    <row r="30" ht="15.75" hidden="1" spans="1:8">
      <c r="A30" s="339"/>
      <c r="B30" s="340"/>
      <c r="C30" s="340"/>
      <c r="D30" s="340"/>
      <c r="E30" s="340"/>
      <c r="F30" s="340"/>
      <c r="G30" s="340"/>
      <c r="H30" s="341"/>
    </row>
  </sheetData>
  <mergeCells count="4">
    <mergeCell ref="A2:H2"/>
    <mergeCell ref="A19:H19"/>
    <mergeCell ref="A20:H20"/>
    <mergeCell ref="A8:G9"/>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A11" sqref="A11"/>
    </sheetView>
  </sheetViews>
  <sheetFormatPr defaultColWidth="9" defaultRowHeight="13.5"/>
  <cols>
    <col min="2" max="2" width="14" customWidth="1"/>
    <col min="4" max="4" width="12.2166666666667" customWidth="1"/>
    <col min="7" max="7" width="10.2166666666667" customWidth="1"/>
    <col min="8" max="8" width="11.1083333333333" customWidth="1"/>
    <col min="9" max="9" width="11.3333333333333" customWidth="1"/>
    <col min="10" max="10" width="9.88333333333333" customWidth="1"/>
  </cols>
  <sheetData>
    <row r="1" ht="31.2" customHeight="1" spans="1:10">
      <c r="A1" s="65" t="s">
        <v>629</v>
      </c>
      <c r="B1" s="66"/>
      <c r="C1" s="152"/>
      <c r="D1" s="152"/>
      <c r="E1" s="66"/>
      <c r="F1" s="66"/>
      <c r="G1" s="66"/>
      <c r="H1" s="66"/>
      <c r="I1" s="66"/>
      <c r="J1" s="66"/>
    </row>
    <row r="2" ht="30.6" customHeight="1" spans="1:10">
      <c r="A2" s="37" t="s">
        <v>5</v>
      </c>
      <c r="B2" s="37" t="s">
        <v>621</v>
      </c>
      <c r="C2" s="37" t="s">
        <v>31</v>
      </c>
      <c r="D2" s="37" t="s">
        <v>32</v>
      </c>
      <c r="E2" s="37" t="s">
        <v>33</v>
      </c>
      <c r="F2" s="37" t="s">
        <v>630</v>
      </c>
      <c r="G2" s="17" t="s">
        <v>35</v>
      </c>
      <c r="H2" s="17" t="s">
        <v>36</v>
      </c>
      <c r="I2" s="17" t="s">
        <v>37</v>
      </c>
      <c r="J2" s="37" t="s">
        <v>8</v>
      </c>
    </row>
    <row r="3" ht="22.5" spans="1:10">
      <c r="A3" s="67">
        <v>1</v>
      </c>
      <c r="B3" s="153" t="s">
        <v>631</v>
      </c>
      <c r="C3" s="154" t="s">
        <v>631</v>
      </c>
      <c r="D3" s="155" t="s">
        <v>632</v>
      </c>
      <c r="E3" s="156" t="s">
        <v>487</v>
      </c>
      <c r="F3" s="72">
        <v>3</v>
      </c>
      <c r="G3" s="157"/>
      <c r="H3" s="157"/>
      <c r="I3" s="157">
        <v>245</v>
      </c>
      <c r="J3" s="67"/>
    </row>
    <row r="4" ht="22.5" spans="1:10">
      <c r="A4" s="67">
        <v>2</v>
      </c>
      <c r="B4" s="153" t="s">
        <v>633</v>
      </c>
      <c r="C4" s="154" t="s">
        <v>634</v>
      </c>
      <c r="D4" s="155" t="s">
        <v>635</v>
      </c>
      <c r="E4" s="14" t="s">
        <v>487</v>
      </c>
      <c r="F4" s="72">
        <v>100</v>
      </c>
      <c r="G4" s="157"/>
      <c r="H4" s="157"/>
      <c r="I4" s="157">
        <v>147</v>
      </c>
      <c r="J4" s="67"/>
    </row>
    <row r="5" ht="22.5" spans="1:10">
      <c r="A5" s="67">
        <v>3</v>
      </c>
      <c r="B5" s="153" t="s">
        <v>636</v>
      </c>
      <c r="C5" s="154" t="s">
        <v>637</v>
      </c>
      <c r="D5" s="155" t="s">
        <v>638</v>
      </c>
      <c r="E5" s="14" t="s">
        <v>487</v>
      </c>
      <c r="F5" s="72">
        <v>100</v>
      </c>
      <c r="G5" s="157"/>
      <c r="H5" s="157"/>
      <c r="I5" s="157">
        <v>147</v>
      </c>
      <c r="J5" s="67"/>
    </row>
    <row r="6" spans="1:10">
      <c r="A6" s="67">
        <v>4</v>
      </c>
      <c r="B6" s="154" t="s">
        <v>639</v>
      </c>
      <c r="C6" s="154" t="s">
        <v>637</v>
      </c>
      <c r="D6" s="155" t="s">
        <v>640</v>
      </c>
      <c r="E6" s="14" t="s">
        <v>487</v>
      </c>
      <c r="F6" s="72">
        <v>120</v>
      </c>
      <c r="G6" s="157"/>
      <c r="H6" s="157"/>
      <c r="I6" s="157">
        <v>147</v>
      </c>
      <c r="J6" s="67"/>
    </row>
    <row r="7" ht="27" customHeight="1" spans="1:10">
      <c r="A7" s="67">
        <v>5</v>
      </c>
      <c r="B7" s="138" t="s">
        <v>641</v>
      </c>
      <c r="C7" s="158" t="s">
        <v>637</v>
      </c>
      <c r="D7" s="159" t="s">
        <v>642</v>
      </c>
      <c r="E7" s="160" t="s">
        <v>487</v>
      </c>
      <c r="F7" s="161">
        <v>120</v>
      </c>
      <c r="G7" s="162"/>
      <c r="H7" s="157"/>
      <c r="I7" s="157">
        <v>147</v>
      </c>
      <c r="J7" s="163"/>
    </row>
    <row r="8" ht="33.75" spans="1:10">
      <c r="A8" s="67">
        <v>6</v>
      </c>
      <c r="B8" s="153" t="s">
        <v>643</v>
      </c>
      <c r="C8" s="154" t="s">
        <v>637</v>
      </c>
      <c r="D8" s="155" t="s">
        <v>644</v>
      </c>
      <c r="E8" s="14" t="s">
        <v>487</v>
      </c>
      <c r="F8" s="72">
        <v>130</v>
      </c>
      <c r="G8" s="157"/>
      <c r="H8" s="157"/>
      <c r="I8" s="157">
        <v>147</v>
      </c>
      <c r="J8" s="67"/>
    </row>
    <row r="9" ht="22.5" spans="1:10">
      <c r="A9" s="67">
        <v>7</v>
      </c>
      <c r="B9" s="153" t="s">
        <v>645</v>
      </c>
      <c r="C9" s="154" t="s">
        <v>646</v>
      </c>
      <c r="D9" s="155" t="s">
        <v>647</v>
      </c>
      <c r="E9" s="14" t="s">
        <v>487</v>
      </c>
      <c r="F9" s="72">
        <v>100</v>
      </c>
      <c r="G9" s="157"/>
      <c r="H9" s="157"/>
      <c r="I9" s="157">
        <v>147</v>
      </c>
      <c r="J9" s="67"/>
    </row>
    <row r="10" spans="1:10">
      <c r="A10" s="67">
        <v>8</v>
      </c>
      <c r="B10" s="153" t="s">
        <v>648</v>
      </c>
      <c r="C10" s="154" t="s">
        <v>637</v>
      </c>
      <c r="D10" s="155" t="s">
        <v>649</v>
      </c>
      <c r="E10" s="14" t="s">
        <v>487</v>
      </c>
      <c r="F10" s="72">
        <v>80</v>
      </c>
      <c r="G10" s="157"/>
      <c r="H10" s="157"/>
      <c r="I10" s="157">
        <v>147</v>
      </c>
      <c r="J10" s="67"/>
    </row>
    <row r="11" ht="33.75" spans="1:10">
      <c r="A11" s="67">
        <v>9</v>
      </c>
      <c r="B11" s="153" t="s">
        <v>650</v>
      </c>
      <c r="C11" s="154" t="s">
        <v>651</v>
      </c>
      <c r="D11" s="155" t="s">
        <v>649</v>
      </c>
      <c r="E11" s="14" t="s">
        <v>165</v>
      </c>
      <c r="F11" s="72">
        <v>10</v>
      </c>
      <c r="G11" s="157"/>
      <c r="H11" s="157"/>
      <c r="I11" s="157">
        <v>147</v>
      </c>
      <c r="J11" s="67"/>
    </row>
    <row r="12" ht="24.75" spans="1:10">
      <c r="A12" s="67">
        <v>10</v>
      </c>
      <c r="B12" s="39" t="s">
        <v>652</v>
      </c>
      <c r="C12" s="39" t="s">
        <v>652</v>
      </c>
      <c r="D12" s="39" t="s">
        <v>649</v>
      </c>
      <c r="E12" s="39" t="s">
        <v>653</v>
      </c>
      <c r="F12" s="67">
        <v>1</v>
      </c>
      <c r="G12" s="68"/>
      <c r="H12" s="157"/>
      <c r="I12" s="157">
        <v>15000</v>
      </c>
      <c r="J12" s="39" t="s">
        <v>654</v>
      </c>
    </row>
    <row r="13" ht="29.4" customHeight="1" spans="1:10">
      <c r="A13" s="164"/>
      <c r="B13" s="165" t="s">
        <v>655</v>
      </c>
      <c r="C13" s="166"/>
      <c r="D13" s="166"/>
      <c r="E13" s="166"/>
      <c r="F13" s="166"/>
      <c r="G13" s="167"/>
      <c r="H13" s="71">
        <f>SUM(H3:H12)</f>
        <v>0</v>
      </c>
      <c r="I13" s="71"/>
      <c r="J13" s="72"/>
    </row>
  </sheetData>
  <mergeCells count="2">
    <mergeCell ref="A1:J1"/>
    <mergeCell ref="B13:G13"/>
  </mergeCells>
  <pageMargins left="0.751388888888889" right="0.357638888888889" top="0.60625" bottom="1" header="0.5" footer="0.5"/>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topLeftCell="A6" workbookViewId="0">
      <selection activeCell="A11" sqref="$A11:$XFD12"/>
    </sheetView>
  </sheetViews>
  <sheetFormatPr defaultColWidth="9" defaultRowHeight="12"/>
  <cols>
    <col min="1" max="1" width="6.44166666666667" style="113" customWidth="1"/>
    <col min="2" max="2" width="12.8833333333333" style="113" customWidth="1"/>
    <col min="3" max="3" width="17.2166666666667" style="113" customWidth="1"/>
    <col min="4" max="4" width="21" style="114" customWidth="1"/>
    <col min="5" max="5" width="7.21666666666667" style="113" customWidth="1"/>
    <col min="6" max="6" width="7.66666666666667" style="115" customWidth="1"/>
    <col min="7" max="7" width="13" style="115" customWidth="1"/>
    <col min="8" max="9" width="13.775" style="114" customWidth="1"/>
    <col min="10" max="10" width="12.2166666666667" style="114" customWidth="1"/>
    <col min="11" max="16384" width="9" style="114"/>
  </cols>
  <sheetData>
    <row r="1" ht="31.8" customHeight="1" spans="1:10">
      <c r="A1" s="15" t="s">
        <v>656</v>
      </c>
      <c r="B1" s="15"/>
      <c r="C1" s="15"/>
      <c r="D1" s="15"/>
      <c r="E1" s="15"/>
      <c r="F1" s="15"/>
      <c r="G1" s="15"/>
      <c r="H1" s="15"/>
      <c r="I1" s="15"/>
      <c r="J1" s="15"/>
    </row>
    <row r="2" customFormat="1" ht="27.9" customHeight="1" spans="1:10">
      <c r="A2" s="116" t="s">
        <v>5</v>
      </c>
      <c r="B2" s="116" t="s">
        <v>6</v>
      </c>
      <c r="C2" s="116" t="s">
        <v>31</v>
      </c>
      <c r="D2" s="116" t="s">
        <v>32</v>
      </c>
      <c r="E2" s="117" t="s">
        <v>33</v>
      </c>
      <c r="F2" s="117" t="s">
        <v>657</v>
      </c>
      <c r="G2" s="17" t="s">
        <v>35</v>
      </c>
      <c r="H2" s="17" t="s">
        <v>36</v>
      </c>
      <c r="I2" s="17" t="s">
        <v>37</v>
      </c>
      <c r="J2" s="116" t="s">
        <v>8</v>
      </c>
    </row>
    <row r="3" customFormat="1" ht="60" spans="1:10">
      <c r="A3" s="118">
        <v>1</v>
      </c>
      <c r="B3" s="119" t="s">
        <v>658</v>
      </c>
      <c r="C3" s="119" t="s">
        <v>659</v>
      </c>
      <c r="D3" s="119" t="s">
        <v>660</v>
      </c>
      <c r="E3" s="120" t="s">
        <v>661</v>
      </c>
      <c r="F3" s="120">
        <v>6</v>
      </c>
      <c r="G3" s="121"/>
      <c r="H3" s="121"/>
      <c r="I3" s="121">
        <v>26936</v>
      </c>
      <c r="J3" s="122" t="s">
        <v>662</v>
      </c>
    </row>
    <row r="4" customFormat="1" ht="40.5" customHeight="1" spans="1:10">
      <c r="A4" s="118">
        <v>2</v>
      </c>
      <c r="B4" s="119" t="s">
        <v>663</v>
      </c>
      <c r="C4" s="119" t="s">
        <v>664</v>
      </c>
      <c r="D4" s="119" t="s">
        <v>665</v>
      </c>
      <c r="E4" s="120" t="s">
        <v>661</v>
      </c>
      <c r="F4" s="120">
        <v>1</v>
      </c>
      <c r="G4" s="121"/>
      <c r="H4" s="121"/>
      <c r="I4" s="121">
        <v>62400</v>
      </c>
      <c r="J4" s="123" t="s">
        <v>666</v>
      </c>
    </row>
    <row r="5" customFormat="1" ht="45.75" customHeight="1" spans="1:10">
      <c r="A5" s="118">
        <v>3</v>
      </c>
      <c r="B5" s="124" t="s">
        <v>667</v>
      </c>
      <c r="C5" s="119" t="s">
        <v>324</v>
      </c>
      <c r="D5" s="125" t="s">
        <v>668</v>
      </c>
      <c r="E5" s="120" t="s">
        <v>669</v>
      </c>
      <c r="F5" s="120">
        <v>6</v>
      </c>
      <c r="G5" s="121"/>
      <c r="H5" s="121"/>
      <c r="I5" s="121">
        <v>1560</v>
      </c>
      <c r="J5" s="123"/>
    </row>
    <row r="6" customFormat="1" ht="42.75" customHeight="1" spans="1:10">
      <c r="A6" s="118">
        <v>4</v>
      </c>
      <c r="B6" s="119"/>
      <c r="C6" s="119" t="s">
        <v>670</v>
      </c>
      <c r="D6" s="126"/>
      <c r="E6" s="120" t="s">
        <v>669</v>
      </c>
      <c r="F6" s="120">
        <v>6</v>
      </c>
      <c r="G6" s="121"/>
      <c r="H6" s="121"/>
      <c r="I6" s="121">
        <v>780</v>
      </c>
      <c r="J6" s="123"/>
    </row>
    <row r="7" customFormat="1" ht="43.5" customHeight="1" spans="1:10">
      <c r="A7" s="118">
        <v>5</v>
      </c>
      <c r="B7" s="119"/>
      <c r="C7" s="119" t="s">
        <v>671</v>
      </c>
      <c r="D7" s="126"/>
      <c r="E7" s="120" t="s">
        <v>669</v>
      </c>
      <c r="F7" s="120">
        <v>6</v>
      </c>
      <c r="G7" s="121"/>
      <c r="H7" s="121"/>
      <c r="I7" s="121">
        <v>780</v>
      </c>
      <c r="J7" s="123"/>
    </row>
    <row r="8" ht="30" customHeight="1" spans="1:10">
      <c r="A8" s="118">
        <v>6</v>
      </c>
      <c r="B8" s="127" t="s">
        <v>672</v>
      </c>
      <c r="C8" s="128" t="s">
        <v>324</v>
      </c>
      <c r="D8" s="129" t="s">
        <v>673</v>
      </c>
      <c r="E8" s="120" t="s">
        <v>669</v>
      </c>
      <c r="F8" s="120">
        <v>6</v>
      </c>
      <c r="G8" s="121"/>
      <c r="H8" s="121"/>
      <c r="I8" s="121">
        <v>1560</v>
      </c>
      <c r="J8" s="123"/>
    </row>
    <row r="9" ht="14.25" spans="1:10">
      <c r="A9" s="118">
        <v>7</v>
      </c>
      <c r="B9" s="130"/>
      <c r="C9" s="131" t="s">
        <v>670</v>
      </c>
      <c r="D9" s="132"/>
      <c r="E9" s="120" t="s">
        <v>669</v>
      </c>
      <c r="F9" s="133">
        <v>6</v>
      </c>
      <c r="G9" s="121"/>
      <c r="H9" s="121"/>
      <c r="I9" s="121">
        <v>780</v>
      </c>
      <c r="J9" s="122"/>
    </row>
    <row r="10" ht="22.5" spans="1:10">
      <c r="A10" s="118">
        <v>8</v>
      </c>
      <c r="B10" s="134"/>
      <c r="C10" s="131" t="s">
        <v>674</v>
      </c>
      <c r="D10" s="135"/>
      <c r="E10" s="120" t="s">
        <v>669</v>
      </c>
      <c r="F10" s="133">
        <v>6</v>
      </c>
      <c r="G10" s="121"/>
      <c r="H10" s="121"/>
      <c r="I10" s="121">
        <v>2340</v>
      </c>
      <c r="J10" s="122"/>
    </row>
    <row r="11" ht="24" customHeight="1" spans="1:10">
      <c r="A11" s="136">
        <v>9</v>
      </c>
      <c r="B11" s="137" t="s">
        <v>675</v>
      </c>
      <c r="C11" s="138" t="s">
        <v>676</v>
      </c>
      <c r="D11" s="139" t="s">
        <v>677</v>
      </c>
      <c r="E11" s="140" t="s">
        <v>669</v>
      </c>
      <c r="F11" s="141">
        <v>2</v>
      </c>
      <c r="G11" s="40"/>
      <c r="H11" s="40"/>
      <c r="I11" s="121">
        <v>5200</v>
      </c>
      <c r="J11" s="142"/>
    </row>
    <row r="12" ht="24" customHeight="1" spans="1:10">
      <c r="A12" s="143">
        <v>10</v>
      </c>
      <c r="B12" s="144"/>
      <c r="C12" s="138" t="s">
        <v>678</v>
      </c>
      <c r="D12" s="139"/>
      <c r="E12" s="140" t="s">
        <v>669</v>
      </c>
      <c r="F12" s="141">
        <v>2</v>
      </c>
      <c r="G12" s="40"/>
      <c r="H12" s="40"/>
      <c r="I12" s="121">
        <v>5200</v>
      </c>
      <c r="J12" s="142"/>
    </row>
    <row r="13" ht="22.5" spans="1:10">
      <c r="A13" s="118">
        <v>11</v>
      </c>
      <c r="B13" s="124" t="s">
        <v>679</v>
      </c>
      <c r="C13" s="131" t="s">
        <v>680</v>
      </c>
      <c r="D13" s="145" t="s">
        <v>681</v>
      </c>
      <c r="E13" s="120" t="s">
        <v>669</v>
      </c>
      <c r="F13" s="133">
        <v>4</v>
      </c>
      <c r="G13" s="121"/>
      <c r="H13" s="121"/>
      <c r="I13" s="121">
        <v>728</v>
      </c>
      <c r="J13" s="123" t="s">
        <v>682</v>
      </c>
    </row>
    <row r="14" ht="22.5" spans="1:10">
      <c r="A14" s="118">
        <v>12</v>
      </c>
      <c r="B14" s="124"/>
      <c r="C14" s="131" t="s">
        <v>683</v>
      </c>
      <c r="D14" s="145"/>
      <c r="E14" s="146" t="s">
        <v>661</v>
      </c>
      <c r="F14" s="133">
        <v>24</v>
      </c>
      <c r="G14" s="121"/>
      <c r="H14" s="121"/>
      <c r="I14" s="121">
        <v>104</v>
      </c>
      <c r="J14" s="123" t="s">
        <v>684</v>
      </c>
    </row>
    <row r="15" ht="26.4" customHeight="1" spans="1:10">
      <c r="A15" s="147" t="s">
        <v>421</v>
      </c>
      <c r="B15" s="148"/>
      <c r="C15" s="148"/>
      <c r="D15" s="148"/>
      <c r="E15" s="148"/>
      <c r="F15" s="148"/>
      <c r="G15" s="149"/>
      <c r="H15" s="121">
        <f>SUM(H3:H14)</f>
        <v>0</v>
      </c>
      <c r="I15" s="121"/>
      <c r="J15" s="122"/>
    </row>
    <row r="16" spans="1:10">
      <c r="A16" s="150"/>
      <c r="E16" s="150"/>
      <c r="F16" s="151"/>
      <c r="G16" s="151"/>
      <c r="H16" s="31"/>
      <c r="I16" s="31"/>
    </row>
    <row r="17" spans="1:9">
      <c r="A17" s="150"/>
      <c r="E17" s="150"/>
      <c r="F17" s="151"/>
      <c r="G17" s="151"/>
      <c r="H17" s="31"/>
      <c r="I17" s="31"/>
    </row>
    <row r="18" spans="1:9">
      <c r="A18" s="150"/>
      <c r="E18" s="150"/>
      <c r="F18" s="151"/>
      <c r="G18" s="151"/>
      <c r="H18" s="31"/>
      <c r="I18" s="31"/>
    </row>
    <row r="19" spans="1:9">
      <c r="A19" s="150"/>
      <c r="E19" s="150"/>
      <c r="F19" s="151"/>
      <c r="G19" s="151"/>
      <c r="H19" s="31"/>
      <c r="I19" s="31"/>
    </row>
    <row r="20" spans="1:9">
      <c r="A20" s="150"/>
      <c r="E20" s="150"/>
      <c r="F20" s="151"/>
      <c r="G20" s="151"/>
      <c r="H20" s="31"/>
      <c r="I20" s="31"/>
    </row>
    <row r="21" spans="1:9">
      <c r="A21" s="150"/>
      <c r="E21" s="150"/>
      <c r="F21" s="151"/>
      <c r="G21" s="151"/>
      <c r="H21" s="31"/>
      <c r="I21" s="31"/>
    </row>
    <row r="22" spans="1:9">
      <c r="A22" s="150"/>
      <c r="E22" s="150"/>
      <c r="F22" s="151"/>
      <c r="G22" s="151"/>
      <c r="H22" s="31"/>
      <c r="I22" s="31"/>
    </row>
    <row r="23" spans="1:9">
      <c r="A23" s="150"/>
      <c r="E23" s="150"/>
      <c r="F23" s="151"/>
      <c r="G23" s="151"/>
      <c r="H23" s="31"/>
      <c r="I23" s="31"/>
    </row>
    <row r="24" spans="1:9">
      <c r="A24" s="150"/>
      <c r="E24" s="150"/>
      <c r="F24" s="151"/>
      <c r="G24" s="151"/>
      <c r="H24" s="31"/>
      <c r="I24" s="31"/>
    </row>
    <row r="25" spans="1:9">
      <c r="A25" s="150"/>
      <c r="E25" s="150"/>
      <c r="F25" s="151"/>
      <c r="G25" s="151"/>
      <c r="H25" s="31"/>
      <c r="I25" s="31"/>
    </row>
    <row r="26" spans="1:9">
      <c r="A26" s="150"/>
      <c r="E26" s="150"/>
      <c r="F26" s="151"/>
      <c r="G26" s="151"/>
      <c r="H26" s="31"/>
      <c r="I26" s="31"/>
    </row>
    <row r="27" spans="1:9">
      <c r="A27" s="150"/>
      <c r="E27" s="150"/>
      <c r="F27" s="151"/>
      <c r="G27" s="151"/>
      <c r="H27" s="31"/>
      <c r="I27" s="31"/>
    </row>
    <row r="28" spans="1:9">
      <c r="A28" s="150"/>
      <c r="E28" s="150"/>
      <c r="F28" s="151"/>
      <c r="G28" s="151"/>
      <c r="H28" s="31"/>
      <c r="I28" s="31"/>
    </row>
    <row r="29" spans="1:9">
      <c r="A29" s="150"/>
      <c r="E29" s="150"/>
      <c r="F29" s="151"/>
      <c r="G29" s="151"/>
      <c r="H29" s="31"/>
      <c r="I29" s="31"/>
    </row>
    <row r="30" spans="1:9">
      <c r="A30" s="150"/>
      <c r="E30" s="150"/>
      <c r="F30" s="151"/>
      <c r="G30" s="151"/>
      <c r="H30" s="31"/>
      <c r="I30" s="31"/>
    </row>
    <row r="31" spans="1:9">
      <c r="A31" s="150"/>
      <c r="E31" s="150"/>
      <c r="F31" s="151"/>
      <c r="G31" s="151"/>
      <c r="H31" s="31"/>
      <c r="I31" s="31"/>
    </row>
    <row r="32" spans="1:9">
      <c r="A32" s="150"/>
      <c r="E32" s="150"/>
      <c r="F32" s="151"/>
      <c r="G32" s="151"/>
      <c r="H32" s="31"/>
      <c r="I32" s="31"/>
    </row>
    <row r="33" spans="1:9">
      <c r="A33" s="150"/>
      <c r="E33" s="150"/>
      <c r="F33" s="151"/>
      <c r="G33" s="151"/>
      <c r="H33" s="31"/>
      <c r="I33" s="31"/>
    </row>
    <row r="34" spans="1:9">
      <c r="A34" s="150"/>
      <c r="E34" s="150"/>
      <c r="F34" s="151"/>
      <c r="G34" s="151"/>
      <c r="H34" s="31"/>
      <c r="I34" s="31"/>
    </row>
    <row r="35" spans="1:9">
      <c r="A35" s="150"/>
      <c r="E35" s="150"/>
      <c r="F35" s="151"/>
      <c r="G35" s="151"/>
      <c r="H35" s="31"/>
      <c r="I35" s="31"/>
    </row>
    <row r="36" spans="1:9">
      <c r="A36" s="150"/>
      <c r="E36" s="150"/>
      <c r="F36" s="151"/>
      <c r="G36" s="151"/>
      <c r="H36" s="31"/>
      <c r="I36" s="31"/>
    </row>
    <row r="37" spans="1:9">
      <c r="A37" s="150"/>
      <c r="E37" s="150"/>
      <c r="F37" s="151"/>
      <c r="G37" s="151"/>
      <c r="H37" s="31"/>
      <c r="I37" s="31"/>
    </row>
    <row r="38" spans="1:9">
      <c r="A38" s="150"/>
      <c r="E38" s="150"/>
      <c r="F38" s="151"/>
      <c r="G38" s="151"/>
      <c r="H38" s="31"/>
      <c r="I38" s="31"/>
    </row>
    <row r="39" spans="1:9">
      <c r="A39" s="150"/>
      <c r="E39" s="150"/>
      <c r="F39" s="151"/>
      <c r="G39" s="151"/>
      <c r="H39" s="31"/>
      <c r="I39" s="31"/>
    </row>
    <row r="40" spans="1:9">
      <c r="A40" s="150"/>
      <c r="E40" s="150"/>
      <c r="F40" s="151"/>
      <c r="G40" s="151"/>
      <c r="H40" s="31"/>
      <c r="I40" s="31"/>
    </row>
    <row r="41" spans="1:9">
      <c r="E41" s="150"/>
      <c r="F41" s="151"/>
      <c r="G41" s="151"/>
      <c r="H41" s="31"/>
      <c r="I41" s="31"/>
    </row>
    <row r="42" spans="1:9">
      <c r="E42" s="150"/>
      <c r="F42" s="151"/>
      <c r="G42" s="151"/>
      <c r="H42" s="31"/>
      <c r="I42" s="31"/>
    </row>
    <row r="43" spans="1:9">
      <c r="E43" s="150"/>
      <c r="F43" s="151"/>
      <c r="G43" s="151"/>
      <c r="H43" s="31"/>
      <c r="I43" s="31"/>
    </row>
    <row r="44" spans="1:9">
      <c r="E44" s="150"/>
      <c r="F44" s="151"/>
      <c r="G44" s="151"/>
      <c r="H44" s="31"/>
      <c r="I44" s="31"/>
    </row>
    <row r="45" spans="1:9">
      <c r="E45" s="150"/>
      <c r="F45" s="151"/>
      <c r="G45" s="151"/>
      <c r="H45" s="31"/>
      <c r="I45" s="31"/>
    </row>
    <row r="46" spans="1:9">
      <c r="E46" s="150"/>
      <c r="F46" s="151"/>
      <c r="G46" s="151"/>
      <c r="H46" s="31"/>
      <c r="I46" s="31"/>
    </row>
    <row r="47" spans="1:9">
      <c r="E47" s="150"/>
      <c r="F47" s="151"/>
      <c r="G47" s="151"/>
      <c r="H47" s="31"/>
      <c r="I47" s="31"/>
    </row>
    <row r="48" spans="1:9">
      <c r="E48" s="150"/>
      <c r="F48" s="151"/>
      <c r="G48" s="151"/>
      <c r="H48" s="31"/>
      <c r="I48" s="31"/>
    </row>
    <row r="49" spans="5:9">
      <c r="E49" s="150"/>
      <c r="F49" s="151"/>
      <c r="G49" s="151"/>
      <c r="H49" s="31"/>
      <c r="I49" s="31"/>
    </row>
    <row r="50" spans="5:9">
      <c r="E50" s="150"/>
      <c r="F50" s="151"/>
      <c r="G50" s="151"/>
      <c r="H50" s="31"/>
      <c r="I50" s="31"/>
    </row>
    <row r="51" spans="5:9">
      <c r="E51" s="150"/>
      <c r="F51" s="151"/>
      <c r="G51" s="151"/>
      <c r="H51" s="31"/>
      <c r="I51" s="31"/>
    </row>
    <row r="52" spans="5:9">
      <c r="E52" s="150"/>
      <c r="F52" s="151"/>
      <c r="G52" s="151"/>
      <c r="H52" s="31"/>
      <c r="I52" s="31"/>
    </row>
    <row r="53" spans="5:9">
      <c r="E53" s="150"/>
      <c r="F53" s="151"/>
      <c r="G53" s="151"/>
      <c r="H53" s="31"/>
      <c r="I53" s="31"/>
    </row>
    <row r="54" spans="5:9">
      <c r="E54" s="150"/>
      <c r="F54" s="151"/>
      <c r="G54" s="151"/>
      <c r="H54" s="31"/>
      <c r="I54" s="31"/>
    </row>
    <row r="55" spans="5:9">
      <c r="E55" s="150"/>
      <c r="F55" s="151"/>
      <c r="G55" s="151"/>
      <c r="H55" s="31"/>
      <c r="I55" s="31"/>
    </row>
    <row r="56" spans="5:9">
      <c r="E56" s="150"/>
      <c r="F56" s="151"/>
      <c r="G56" s="151"/>
      <c r="H56" s="31"/>
      <c r="I56" s="31"/>
    </row>
    <row r="57" spans="5:9">
      <c r="E57" s="150"/>
      <c r="F57" s="151"/>
      <c r="G57" s="151"/>
      <c r="H57" s="31"/>
      <c r="I57" s="31"/>
    </row>
    <row r="58" spans="5:9">
      <c r="E58" s="150"/>
      <c r="F58" s="151"/>
      <c r="G58" s="151"/>
      <c r="H58" s="31"/>
      <c r="I58" s="31"/>
    </row>
    <row r="59" spans="5:9">
      <c r="E59" s="150"/>
      <c r="F59" s="151"/>
      <c r="G59" s="151"/>
      <c r="H59" s="31"/>
      <c r="I59" s="31"/>
    </row>
    <row r="60" spans="5:9">
      <c r="E60" s="150"/>
      <c r="F60" s="151"/>
      <c r="G60" s="151"/>
      <c r="H60" s="31"/>
      <c r="I60" s="31"/>
    </row>
    <row r="61" spans="5:9">
      <c r="E61" s="150"/>
      <c r="F61" s="151"/>
      <c r="G61" s="151"/>
      <c r="H61" s="31"/>
      <c r="I61" s="31"/>
    </row>
    <row r="62" spans="5:9">
      <c r="E62" s="150"/>
      <c r="F62" s="151"/>
      <c r="G62" s="151"/>
      <c r="H62" s="31"/>
      <c r="I62" s="31"/>
    </row>
    <row r="63" spans="5:9">
      <c r="E63" s="150"/>
      <c r="F63" s="151"/>
      <c r="G63" s="151"/>
      <c r="H63" s="31"/>
      <c r="I63" s="31"/>
    </row>
    <row r="64" spans="5:9">
      <c r="E64" s="150"/>
      <c r="F64" s="151"/>
      <c r="G64" s="151"/>
      <c r="H64" s="31"/>
      <c r="I64" s="31"/>
    </row>
    <row r="65" spans="5:9">
      <c r="E65" s="150"/>
      <c r="F65" s="151"/>
      <c r="G65" s="151"/>
      <c r="H65" s="31"/>
      <c r="I65" s="31"/>
    </row>
    <row r="66" spans="5:9">
      <c r="E66" s="150"/>
      <c r="F66" s="151"/>
      <c r="G66" s="151"/>
      <c r="H66" s="31"/>
      <c r="I66" s="31"/>
    </row>
    <row r="67" spans="5:9">
      <c r="E67" s="150"/>
      <c r="F67" s="151"/>
      <c r="G67" s="151"/>
      <c r="H67" s="31"/>
      <c r="I67" s="31"/>
    </row>
    <row r="68" spans="5:9">
      <c r="E68" s="150"/>
      <c r="F68" s="151"/>
      <c r="G68" s="151"/>
      <c r="H68" s="31"/>
      <c r="I68" s="31"/>
    </row>
    <row r="69" spans="5:9">
      <c r="E69" s="150"/>
      <c r="F69" s="151"/>
      <c r="G69" s="151"/>
      <c r="H69" s="31"/>
      <c r="I69" s="31"/>
    </row>
    <row r="70" spans="5:9">
      <c r="E70" s="150"/>
      <c r="F70" s="151"/>
      <c r="G70" s="151"/>
      <c r="H70" s="31"/>
      <c r="I70" s="31"/>
    </row>
    <row r="71" spans="5:9">
      <c r="E71" s="150"/>
      <c r="F71" s="151"/>
      <c r="G71" s="151"/>
      <c r="H71" s="31"/>
      <c r="I71" s="31"/>
    </row>
    <row r="72" spans="5:9">
      <c r="E72" s="150"/>
      <c r="F72" s="151"/>
      <c r="G72" s="151"/>
      <c r="H72" s="31"/>
      <c r="I72" s="31"/>
    </row>
    <row r="73" spans="5:9">
      <c r="E73" s="150"/>
      <c r="F73" s="151"/>
      <c r="G73" s="151"/>
      <c r="H73" s="31"/>
      <c r="I73" s="31"/>
    </row>
    <row r="74" spans="5:9">
      <c r="E74" s="150"/>
      <c r="F74" s="151"/>
      <c r="G74" s="151"/>
      <c r="H74" s="31"/>
      <c r="I74" s="31"/>
    </row>
    <row r="75" spans="5:9">
      <c r="E75" s="150"/>
      <c r="F75" s="151"/>
      <c r="G75" s="151"/>
      <c r="H75" s="31"/>
      <c r="I75" s="31"/>
    </row>
    <row r="76" spans="5:9">
      <c r="E76" s="150"/>
      <c r="F76" s="151"/>
      <c r="G76" s="151"/>
      <c r="H76" s="31"/>
      <c r="I76" s="31"/>
    </row>
  </sheetData>
  <mergeCells count="10">
    <mergeCell ref="A1:J1"/>
    <mergeCell ref="A15:G15"/>
    <mergeCell ref="B5:B7"/>
    <mergeCell ref="B8:B10"/>
    <mergeCell ref="B11:B12"/>
    <mergeCell ref="B13:B14"/>
    <mergeCell ref="D5:D7"/>
    <mergeCell ref="D8:D10"/>
    <mergeCell ref="D11:D12"/>
    <mergeCell ref="D13:D14"/>
  </mergeCells>
  <pageMargins left="0.554861111111111" right="0.357638888888889" top="0.409027777777778" bottom="1" header="0.5" footer="0.5"/>
  <pageSetup paperSize="9"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1"/>
  <sheetViews>
    <sheetView workbookViewId="0">
      <selection activeCell="F3" sqref="F3"/>
    </sheetView>
  </sheetViews>
  <sheetFormatPr defaultColWidth="9" defaultRowHeight="14.25"/>
  <cols>
    <col min="1" max="1" width="9" style="1"/>
    <col min="2" max="2" width="28.6666666666667" style="1" customWidth="1"/>
    <col min="3" max="3" width="18.3333333333333" style="1" customWidth="1"/>
    <col min="4" max="4" width="12.2166666666667" style="1" customWidth="1"/>
    <col min="5" max="5" width="13.3333333333333" style="1" customWidth="1"/>
    <col min="6" max="6" width="14" style="1" customWidth="1"/>
    <col min="7" max="7" width="16.2166666666667" style="1" customWidth="1"/>
    <col min="8" max="8" width="12.2166666666667" style="1" customWidth="1"/>
    <col min="9" max="16384" width="9" style="1"/>
  </cols>
  <sheetData>
    <row r="1" ht="33" customHeight="1" spans="1:10">
      <c r="A1" s="2" t="s">
        <v>685</v>
      </c>
      <c r="B1" s="2"/>
      <c r="C1" s="2"/>
      <c r="D1" s="2"/>
      <c r="E1" s="2"/>
      <c r="F1" s="2"/>
      <c r="G1" s="2"/>
      <c r="H1" s="2"/>
    </row>
    <row r="2" ht="40.8" customHeight="1" spans="1:10">
      <c r="A2" s="104" t="s">
        <v>5</v>
      </c>
      <c r="B2" s="104" t="s">
        <v>6</v>
      </c>
      <c r="C2" s="104" t="s">
        <v>622</v>
      </c>
      <c r="D2" s="104" t="s">
        <v>33</v>
      </c>
      <c r="E2" s="105" t="s">
        <v>35</v>
      </c>
      <c r="F2" s="105" t="s">
        <v>36</v>
      </c>
      <c r="G2" s="105" t="s">
        <v>37</v>
      </c>
      <c r="H2" s="104" t="s">
        <v>8</v>
      </c>
    </row>
    <row r="3" ht="61.05" customHeight="1" spans="1:10">
      <c r="A3" s="106">
        <v>1</v>
      </c>
      <c r="B3" s="106" t="s">
        <v>686</v>
      </c>
      <c r="C3" s="106">
        <v>90465</v>
      </c>
      <c r="D3" s="106" t="s">
        <v>687</v>
      </c>
      <c r="E3" s="107"/>
      <c r="F3" s="107">
        <f>C3*E3</f>
        <v>0</v>
      </c>
      <c r="G3" s="107">
        <v>1.372</v>
      </c>
      <c r="H3" s="108"/>
    </row>
    <row r="4" s="103" customFormat="1" ht="27.6" customHeight="1" spans="1:10">
      <c r="A4" s="109"/>
      <c r="B4" s="110" t="s">
        <v>421</v>
      </c>
      <c r="C4" s="111"/>
      <c r="D4" s="111"/>
      <c r="E4" s="112"/>
      <c r="F4" s="107">
        <f>SUM(F3:F3)</f>
        <v>0</v>
      </c>
      <c r="G4" s="109"/>
      <c r="H4" s="109"/>
      <c r="I4" s="1"/>
      <c r="J4" s="1"/>
    </row>
    <row r="5" s="103" customFormat="1" ht="15.75" spans="1:10">
      <c r="A5" s="1"/>
      <c r="B5" s="1"/>
      <c r="C5" s="1"/>
      <c r="D5" s="1"/>
      <c r="E5" s="1"/>
      <c r="F5" s="1"/>
      <c r="G5" s="1"/>
      <c r="H5" s="1"/>
      <c r="I5" s="1"/>
      <c r="J5" s="1"/>
    </row>
    <row r="6" s="103" customFormat="1" ht="15.75" spans="1:10">
      <c r="A6" s="1"/>
      <c r="B6" s="1"/>
      <c r="C6" s="1"/>
      <c r="D6" s="1"/>
      <c r="E6" s="1"/>
      <c r="F6" s="1"/>
      <c r="G6" s="1"/>
      <c r="H6" s="1"/>
      <c r="I6" s="1"/>
      <c r="J6" s="1"/>
    </row>
    <row r="7" s="103" customFormat="1" ht="15.75" spans="1:10">
      <c r="A7" s="1"/>
      <c r="B7" s="1"/>
      <c r="C7" s="1"/>
      <c r="D7" s="1"/>
      <c r="E7" s="1"/>
      <c r="F7" s="1"/>
      <c r="G7" s="1"/>
      <c r="H7" s="1"/>
      <c r="I7" s="1"/>
      <c r="J7" s="1"/>
    </row>
    <row r="8" s="103" customFormat="1" ht="15.75" spans="1:10">
      <c r="A8" s="1"/>
      <c r="B8" s="1"/>
      <c r="C8" s="1"/>
      <c r="D8" s="1"/>
      <c r="E8" s="1"/>
      <c r="F8" s="1"/>
      <c r="G8" s="1"/>
      <c r="H8" s="1"/>
      <c r="I8" s="1"/>
      <c r="J8" s="1"/>
    </row>
    <row r="9" s="103" customFormat="1" ht="15.75" spans="1:10">
      <c r="A9" s="1"/>
      <c r="B9" s="1"/>
      <c r="C9" s="1"/>
      <c r="D9" s="1"/>
      <c r="E9" s="1"/>
      <c r="F9" s="1"/>
      <c r="G9" s="1"/>
      <c r="H9" s="1"/>
      <c r="I9" s="1"/>
      <c r="J9" s="1"/>
    </row>
    <row r="10" s="103" customFormat="1" ht="15.75" spans="1:10">
      <c r="A10" s="1"/>
      <c r="B10" s="1"/>
      <c r="C10" s="1"/>
      <c r="D10" s="1"/>
      <c r="E10" s="1"/>
      <c r="F10" s="1"/>
      <c r="G10" s="1"/>
      <c r="H10" s="1"/>
      <c r="I10" s="1"/>
      <c r="J10" s="1"/>
    </row>
    <row r="11" s="103" customFormat="1" ht="15.75" spans="1:10">
      <c r="A11" s="1"/>
      <c r="B11" s="1"/>
      <c r="C11" s="1"/>
      <c r="D11" s="1"/>
      <c r="E11" s="1"/>
      <c r="F11" s="1"/>
      <c r="G11" s="1"/>
      <c r="H11" s="1"/>
      <c r="I11" s="1"/>
      <c r="J11" s="1"/>
    </row>
    <row r="12" s="103" customFormat="1" ht="15.75" spans="1:10">
      <c r="A12" s="1"/>
      <c r="B12" s="1"/>
      <c r="C12" s="1"/>
      <c r="D12" s="1"/>
      <c r="E12" s="1"/>
      <c r="F12" s="1"/>
      <c r="G12" s="1"/>
      <c r="H12" s="1"/>
      <c r="I12" s="1"/>
      <c r="J12" s="1"/>
    </row>
    <row r="13" s="103" customFormat="1" ht="15.75" spans="1:10">
      <c r="A13" s="1"/>
      <c r="B13" s="1"/>
      <c r="C13" s="1"/>
      <c r="D13" s="1"/>
      <c r="E13" s="1"/>
      <c r="F13" s="1"/>
      <c r="G13" s="1"/>
      <c r="H13" s="1"/>
      <c r="I13" s="1"/>
      <c r="J13" s="1"/>
    </row>
    <row r="14" s="103" customFormat="1" ht="15.75" spans="1:10">
      <c r="A14" s="1"/>
      <c r="B14" s="1"/>
      <c r="C14" s="1"/>
      <c r="D14" s="1"/>
      <c r="E14" s="1"/>
      <c r="F14" s="1"/>
      <c r="G14" s="1"/>
      <c r="H14" s="1"/>
      <c r="I14" s="1"/>
      <c r="J14" s="1"/>
    </row>
    <row r="15" s="103" customFormat="1" ht="15.75" spans="1:10">
      <c r="A15" s="1"/>
      <c r="B15" s="1"/>
      <c r="C15" s="1"/>
      <c r="D15" s="1"/>
      <c r="E15" s="1"/>
      <c r="F15" s="1"/>
      <c r="G15" s="1"/>
      <c r="H15" s="1"/>
      <c r="I15" s="1"/>
      <c r="J15" s="1"/>
    </row>
    <row r="16" s="103" customFormat="1" ht="15.75" spans="1:10">
      <c r="A16" s="1"/>
      <c r="B16" s="1"/>
      <c r="C16" s="1"/>
      <c r="D16" s="1"/>
      <c r="E16" s="1"/>
      <c r="F16" s="1"/>
      <c r="G16" s="1"/>
      <c r="H16" s="1"/>
      <c r="I16" s="1"/>
      <c r="J16" s="1"/>
    </row>
    <row r="17" s="103" customFormat="1" ht="15.75" spans="1:253">
      <c r="A17" s="1"/>
      <c r="B17" s="1"/>
      <c r="C17" s="1"/>
      <c r="D17" s="1"/>
      <c r="E17" s="1"/>
      <c r="F17" s="1"/>
      <c r="G17" s="1"/>
      <c r="H17" s="1"/>
      <c r="I17" s="1"/>
      <c r="J17" s="1"/>
    </row>
    <row r="18" s="103" customFormat="1" ht="15.75" spans="1:253">
      <c r="A18" s="1"/>
      <c r="B18" s="1"/>
      <c r="C18" s="1"/>
      <c r="D18" s="1"/>
      <c r="E18" s="1"/>
      <c r="F18" s="1"/>
      <c r="G18" s="1"/>
      <c r="H18" s="1"/>
      <c r="I18" s="1"/>
      <c r="J18" s="1"/>
    </row>
    <row r="19" customFormat="1" spans="1:253">
      <c r="A19" s="1"/>
      <c r="B19" s="1"/>
      <c r="C19" s="1"/>
      <c r="D19" s="1"/>
      <c r="E19" s="1"/>
      <c r="F19" s="1"/>
      <c r="G19" s="1"/>
      <c r="H19" s="1"/>
      <c r="I19" s="1"/>
      <c r="J19" s="1"/>
      <c r="K19" s="1"/>
    </row>
    <row r="20" ht="15.75" spans="1:25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row>
    <row r="21" ht="15.75" spans="1:25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c r="II21" s="103"/>
      <c r="IJ21" s="103"/>
      <c r="IK21" s="103"/>
      <c r="IL21" s="103"/>
      <c r="IM21" s="103"/>
      <c r="IN21" s="103"/>
      <c r="IO21" s="103"/>
      <c r="IP21" s="103"/>
      <c r="IQ21" s="103"/>
      <c r="IR21" s="103"/>
      <c r="IS21" s="103"/>
    </row>
  </sheetData>
  <mergeCells count="2">
    <mergeCell ref="A1:H1"/>
    <mergeCell ref="B4:E4"/>
  </mergeCells>
  <pageMargins left="0.554861111111111" right="0.554861111111111" top="0.60625" bottom="1" header="0.5" footer="0.5"/>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38" workbookViewId="0">
      <selection activeCell="G43" sqref="G43"/>
    </sheetView>
  </sheetViews>
  <sheetFormatPr defaultColWidth="8.10833333333333" defaultRowHeight="13.5"/>
  <cols>
    <col min="1" max="1" width="5.44166666666667" style="87" customWidth="1"/>
    <col min="2" max="2" width="12.5583333333333" style="87" customWidth="1"/>
    <col min="3" max="3" width="24" style="87" customWidth="1"/>
    <col min="4" max="4" width="36.1083333333333" style="22" customWidth="1"/>
    <col min="5" max="5" width="6.44166666666667" style="87"/>
    <col min="6" max="6" width="9" style="87" customWidth="1"/>
    <col min="7" max="8" width="11.3333333333333" style="87" customWidth="1"/>
    <col min="9" max="9" width="14" style="87" customWidth="1"/>
    <col min="10" max="10" width="13.1083333333333" style="87" customWidth="1"/>
    <col min="11" max="29" width="9" style="87" customWidth="1"/>
    <col min="30" max="16384" width="8.10833333333333" style="87"/>
  </cols>
  <sheetData>
    <row r="1" ht="32.4" customHeight="1" spans="1:10">
      <c r="A1" s="2" t="s">
        <v>688</v>
      </c>
      <c r="B1" s="2"/>
      <c r="C1" s="2"/>
      <c r="D1" s="2"/>
      <c r="E1" s="2"/>
      <c r="F1" s="2"/>
      <c r="G1" s="2"/>
      <c r="H1" s="2"/>
      <c r="I1" s="2"/>
      <c r="J1" s="2"/>
    </row>
    <row r="2" ht="24.9" customHeight="1" spans="1:10">
      <c r="A2" s="88" t="s">
        <v>5</v>
      </c>
      <c r="B2" s="88" t="s">
        <v>6</v>
      </c>
      <c r="C2" s="88" t="s">
        <v>31</v>
      </c>
      <c r="D2" s="88" t="s">
        <v>689</v>
      </c>
      <c r="E2" s="88" t="s">
        <v>33</v>
      </c>
      <c r="F2" s="60" t="s">
        <v>622</v>
      </c>
      <c r="G2" s="89" t="s">
        <v>567</v>
      </c>
      <c r="H2" s="90" t="s">
        <v>36</v>
      </c>
      <c r="I2" s="89" t="s">
        <v>37</v>
      </c>
      <c r="J2" s="91" t="s">
        <v>8</v>
      </c>
    </row>
    <row r="3" ht="24.9" customHeight="1" spans="1:10">
      <c r="A3" s="88"/>
      <c r="B3" s="88"/>
      <c r="C3" s="88"/>
      <c r="D3" s="88"/>
      <c r="E3" s="88"/>
      <c r="F3" s="60"/>
      <c r="G3" s="89"/>
      <c r="H3" s="90"/>
      <c r="I3" s="89"/>
      <c r="J3" s="92"/>
    </row>
    <row r="4" ht="30" customHeight="1" spans="1:10">
      <c r="A4" s="26">
        <v>1</v>
      </c>
      <c r="B4" s="26" t="s">
        <v>690</v>
      </c>
      <c r="C4" s="26" t="s">
        <v>691</v>
      </c>
      <c r="D4" s="26" t="s">
        <v>692</v>
      </c>
      <c r="E4" s="26" t="s">
        <v>41</v>
      </c>
      <c r="F4" s="26">
        <v>2</v>
      </c>
      <c r="G4" s="26"/>
      <c r="H4" s="26"/>
      <c r="I4" s="26">
        <v>1040</v>
      </c>
      <c r="J4" s="93"/>
    </row>
    <row r="5" ht="30" customHeight="1" spans="1:10">
      <c r="A5" s="26">
        <v>2</v>
      </c>
      <c r="B5" s="26"/>
      <c r="C5" s="26" t="s">
        <v>693</v>
      </c>
      <c r="D5" s="26"/>
      <c r="E5" s="26" t="s">
        <v>41</v>
      </c>
      <c r="F5" s="26">
        <v>2</v>
      </c>
      <c r="G5" s="26"/>
      <c r="H5" s="26"/>
      <c r="I5" s="26">
        <v>1196</v>
      </c>
      <c r="J5" s="93"/>
    </row>
    <row r="6" ht="84.9" customHeight="1" spans="1:10">
      <c r="A6" s="26">
        <v>3</v>
      </c>
      <c r="B6" s="26"/>
      <c r="C6" s="26" t="s">
        <v>694</v>
      </c>
      <c r="D6" s="26"/>
      <c r="E6" s="26" t="s">
        <v>41</v>
      </c>
      <c r="F6" s="26">
        <v>2</v>
      </c>
      <c r="G6" s="26"/>
      <c r="H6" s="26"/>
      <c r="I6" s="26">
        <v>1560</v>
      </c>
      <c r="J6" s="93"/>
    </row>
    <row r="7" ht="42.9" customHeight="1" spans="1:10">
      <c r="A7" s="26">
        <v>4</v>
      </c>
      <c r="B7" s="26"/>
      <c r="C7" s="26" t="s">
        <v>695</v>
      </c>
      <c r="D7" s="26" t="s">
        <v>696</v>
      </c>
      <c r="E7" s="26" t="s">
        <v>41</v>
      </c>
      <c r="F7" s="26">
        <v>2</v>
      </c>
      <c r="G7" s="26"/>
      <c r="H7" s="26"/>
      <c r="I7" s="26">
        <v>7800</v>
      </c>
      <c r="J7" s="93"/>
    </row>
    <row r="8" ht="33.9" customHeight="1" spans="1:10">
      <c r="A8" s="26">
        <v>5</v>
      </c>
      <c r="B8" s="26"/>
      <c r="C8" s="26" t="s">
        <v>697</v>
      </c>
      <c r="D8" s="26" t="s">
        <v>698</v>
      </c>
      <c r="E8" s="26" t="s">
        <v>41</v>
      </c>
      <c r="F8" s="26">
        <v>2</v>
      </c>
      <c r="G8" s="26"/>
      <c r="H8" s="26"/>
      <c r="I8" s="26">
        <v>624</v>
      </c>
      <c r="J8" s="93"/>
    </row>
    <row r="9" ht="42.9" customHeight="1" spans="1:10">
      <c r="A9" s="26">
        <v>6</v>
      </c>
      <c r="B9" s="26" t="s">
        <v>699</v>
      </c>
      <c r="C9" s="26" t="s">
        <v>700</v>
      </c>
      <c r="D9" s="26" t="s">
        <v>701</v>
      </c>
      <c r="E9" s="26" t="s">
        <v>41</v>
      </c>
      <c r="F9" s="26">
        <v>2</v>
      </c>
      <c r="G9" s="26"/>
      <c r="H9" s="26"/>
      <c r="I9" s="26">
        <v>3536</v>
      </c>
      <c r="J9" s="93"/>
    </row>
    <row r="10" ht="30" customHeight="1" spans="1:10">
      <c r="A10" s="26">
        <v>7</v>
      </c>
      <c r="B10" s="26"/>
      <c r="C10" s="26" t="s">
        <v>702</v>
      </c>
      <c r="D10" s="26"/>
      <c r="E10" s="26" t="s">
        <v>41</v>
      </c>
      <c r="F10" s="26">
        <v>2</v>
      </c>
      <c r="G10" s="26"/>
      <c r="H10" s="26"/>
      <c r="I10" s="26">
        <v>1560</v>
      </c>
      <c r="J10" s="93"/>
    </row>
    <row r="11" ht="30" customHeight="1" spans="1:10">
      <c r="A11" s="26">
        <v>8</v>
      </c>
      <c r="B11" s="26" t="s">
        <v>703</v>
      </c>
      <c r="C11" s="26" t="s">
        <v>704</v>
      </c>
      <c r="D11" s="26" t="s">
        <v>705</v>
      </c>
      <c r="E11" s="26" t="s">
        <v>41</v>
      </c>
      <c r="F11" s="26">
        <v>2</v>
      </c>
      <c r="G11" s="26"/>
      <c r="H11" s="26"/>
      <c r="I11" s="26">
        <v>2496</v>
      </c>
      <c r="J11" s="93"/>
    </row>
    <row r="12" ht="30.9" customHeight="1" spans="1:10">
      <c r="A12" s="26">
        <v>9</v>
      </c>
      <c r="B12" s="26"/>
      <c r="C12" s="26" t="s">
        <v>706</v>
      </c>
      <c r="D12" s="26"/>
      <c r="E12" s="26" t="s">
        <v>41</v>
      </c>
      <c r="F12" s="26">
        <v>2</v>
      </c>
      <c r="G12" s="26"/>
      <c r="H12" s="26"/>
      <c r="I12" s="26">
        <v>624</v>
      </c>
      <c r="J12" s="93"/>
    </row>
    <row r="13" ht="36.9" customHeight="1" spans="1:10">
      <c r="A13" s="26">
        <v>10</v>
      </c>
      <c r="B13" s="26" t="s">
        <v>707</v>
      </c>
      <c r="C13" s="26" t="s">
        <v>708</v>
      </c>
      <c r="D13" s="26" t="s">
        <v>709</v>
      </c>
      <c r="E13" s="26" t="s">
        <v>41</v>
      </c>
      <c r="F13" s="26">
        <v>2</v>
      </c>
      <c r="G13" s="26"/>
      <c r="H13" s="26"/>
      <c r="I13" s="26">
        <v>2496</v>
      </c>
      <c r="J13" s="93"/>
    </row>
    <row r="14" ht="44.1" customHeight="1" spans="1:10">
      <c r="A14" s="26">
        <v>11</v>
      </c>
      <c r="B14" s="26"/>
      <c r="C14" s="26" t="s">
        <v>710</v>
      </c>
      <c r="D14" s="26"/>
      <c r="E14" s="26" t="s">
        <v>41</v>
      </c>
      <c r="F14" s="26">
        <v>2</v>
      </c>
      <c r="G14" s="26"/>
      <c r="H14" s="26"/>
      <c r="I14" s="26">
        <v>624</v>
      </c>
      <c r="J14" s="93"/>
    </row>
    <row r="15" ht="44.1" customHeight="1" spans="1:10">
      <c r="A15" s="26">
        <v>12</v>
      </c>
      <c r="B15" s="26"/>
      <c r="C15" s="26" t="s">
        <v>711</v>
      </c>
      <c r="D15" s="26"/>
      <c r="E15" s="26" t="s">
        <v>41</v>
      </c>
      <c r="F15" s="26">
        <v>2</v>
      </c>
      <c r="G15" s="26"/>
      <c r="H15" s="26"/>
      <c r="I15" s="26">
        <v>2860</v>
      </c>
      <c r="J15" s="93"/>
    </row>
    <row r="16" ht="69" customHeight="1" spans="1:10">
      <c r="A16" s="26">
        <v>13</v>
      </c>
      <c r="B16" s="26"/>
      <c r="C16" s="26" t="s">
        <v>712</v>
      </c>
      <c r="D16" s="26" t="s">
        <v>713</v>
      </c>
      <c r="E16" s="26" t="s">
        <v>41</v>
      </c>
      <c r="F16" s="38">
        <v>2</v>
      </c>
      <c r="G16" s="26"/>
      <c r="H16" s="26"/>
      <c r="I16" s="26">
        <v>3120</v>
      </c>
      <c r="J16" s="93"/>
    </row>
    <row r="17" ht="48.9" customHeight="1" spans="1:10">
      <c r="A17" s="26">
        <v>14</v>
      </c>
      <c r="B17" s="26" t="s">
        <v>714</v>
      </c>
      <c r="C17" s="26" t="s">
        <v>715</v>
      </c>
      <c r="D17" s="26" t="s">
        <v>716</v>
      </c>
      <c r="E17" s="26" t="s">
        <v>717</v>
      </c>
      <c r="F17" s="26">
        <v>0</v>
      </c>
      <c r="G17" s="26"/>
      <c r="H17" s="26"/>
      <c r="I17" s="26">
        <v>1560</v>
      </c>
      <c r="J17" s="93" t="s">
        <v>718</v>
      </c>
    </row>
    <row r="18" ht="45" customHeight="1" spans="1:10">
      <c r="A18" s="26">
        <v>15</v>
      </c>
      <c r="B18" s="26"/>
      <c r="C18" s="26" t="s">
        <v>719</v>
      </c>
      <c r="D18" s="26"/>
      <c r="E18" s="26" t="s">
        <v>720</v>
      </c>
      <c r="F18" s="26">
        <v>0</v>
      </c>
      <c r="G18" s="26"/>
      <c r="H18" s="26"/>
      <c r="I18" s="26">
        <v>15600</v>
      </c>
      <c r="J18" s="93" t="s">
        <v>718</v>
      </c>
    </row>
    <row r="19" ht="59.1" customHeight="1" spans="1:10">
      <c r="A19" s="26">
        <v>16</v>
      </c>
      <c r="B19" s="26"/>
      <c r="C19" s="26" t="s">
        <v>721</v>
      </c>
      <c r="D19" s="26"/>
      <c r="E19" s="26" t="s">
        <v>720</v>
      </c>
      <c r="F19" s="26">
        <v>0</v>
      </c>
      <c r="G19" s="26"/>
      <c r="H19" s="26"/>
      <c r="I19" s="26">
        <v>13000</v>
      </c>
      <c r="J19" s="93" t="s">
        <v>718</v>
      </c>
    </row>
    <row r="20" ht="50.1" customHeight="1" spans="1:10">
      <c r="A20" s="26">
        <v>17</v>
      </c>
      <c r="B20" s="80" t="s">
        <v>722</v>
      </c>
      <c r="C20" s="26" t="s">
        <v>723</v>
      </c>
      <c r="D20" s="26" t="s">
        <v>724</v>
      </c>
      <c r="E20" s="26" t="s">
        <v>41</v>
      </c>
      <c r="F20" s="26">
        <v>2</v>
      </c>
      <c r="G20" s="26"/>
      <c r="H20" s="26"/>
      <c r="I20" s="26">
        <v>2652</v>
      </c>
      <c r="J20" s="93"/>
    </row>
    <row r="21" ht="50.1" customHeight="1" spans="1:10">
      <c r="A21" s="26">
        <v>18</v>
      </c>
      <c r="B21" s="94"/>
      <c r="C21" s="26" t="s">
        <v>725</v>
      </c>
      <c r="D21" s="26"/>
      <c r="E21" s="26" t="s">
        <v>41</v>
      </c>
      <c r="F21" s="26">
        <v>2</v>
      </c>
      <c r="G21" s="39"/>
      <c r="H21" s="26"/>
      <c r="I21" s="26">
        <v>3380</v>
      </c>
      <c r="J21" s="93"/>
    </row>
    <row r="22" ht="50.1" customHeight="1" spans="1:10">
      <c r="A22" s="26">
        <v>19</v>
      </c>
      <c r="B22" s="94"/>
      <c r="C22" s="26" t="s">
        <v>726</v>
      </c>
      <c r="D22" s="26" t="s">
        <v>727</v>
      </c>
      <c r="E22" s="26" t="s">
        <v>720</v>
      </c>
      <c r="F22" s="26">
        <v>3</v>
      </c>
      <c r="G22" s="26"/>
      <c r="H22" s="26"/>
      <c r="I22" s="26">
        <v>2444</v>
      </c>
      <c r="J22" s="93"/>
    </row>
    <row r="23" ht="30" customHeight="1" spans="1:10">
      <c r="A23" s="26">
        <v>20</v>
      </c>
      <c r="B23" s="94"/>
      <c r="C23" s="26" t="s">
        <v>728</v>
      </c>
      <c r="D23" s="26"/>
      <c r="E23" s="26" t="s">
        <v>720</v>
      </c>
      <c r="F23" s="26">
        <v>3</v>
      </c>
      <c r="G23" s="26"/>
      <c r="H23" s="26"/>
      <c r="I23" s="26">
        <v>1872</v>
      </c>
      <c r="J23" s="93"/>
    </row>
    <row r="24" ht="50.1" customHeight="1" spans="1:10">
      <c r="A24" s="26">
        <v>21</v>
      </c>
      <c r="B24" s="94"/>
      <c r="C24" s="26" t="s">
        <v>729</v>
      </c>
      <c r="D24" s="26" t="s">
        <v>730</v>
      </c>
      <c r="E24" s="26" t="s">
        <v>165</v>
      </c>
      <c r="F24" s="26">
        <v>40</v>
      </c>
      <c r="G24" s="26"/>
      <c r="H24" s="26"/>
      <c r="I24" s="26">
        <v>504.4</v>
      </c>
      <c r="J24" s="93"/>
    </row>
    <row r="25" ht="36.9" customHeight="1" spans="1:10">
      <c r="A25" s="26">
        <v>22</v>
      </c>
      <c r="B25" s="94"/>
      <c r="C25" s="26" t="s">
        <v>731</v>
      </c>
      <c r="D25" s="26" t="s">
        <v>732</v>
      </c>
      <c r="E25" s="26" t="s">
        <v>720</v>
      </c>
      <c r="F25" s="26">
        <v>3</v>
      </c>
      <c r="G25" s="26"/>
      <c r="H25" s="26"/>
      <c r="I25" s="26">
        <v>3120</v>
      </c>
      <c r="J25" s="93"/>
    </row>
    <row r="26" ht="57" customHeight="1" spans="1:10">
      <c r="A26" s="26">
        <v>23</v>
      </c>
      <c r="B26" s="94"/>
      <c r="C26" s="26" t="s">
        <v>733</v>
      </c>
      <c r="D26" s="26" t="s">
        <v>734</v>
      </c>
      <c r="E26" s="26" t="s">
        <v>487</v>
      </c>
      <c r="F26" s="26">
        <v>20</v>
      </c>
      <c r="G26" s="26"/>
      <c r="H26" s="26"/>
      <c r="I26" s="26">
        <v>410.8</v>
      </c>
      <c r="J26" s="93"/>
    </row>
    <row r="27" ht="74.1" customHeight="1" spans="1:10">
      <c r="A27" s="26">
        <v>24</v>
      </c>
      <c r="B27" s="95"/>
      <c r="C27" s="26" t="s">
        <v>735</v>
      </c>
      <c r="D27" s="26"/>
      <c r="E27" s="26" t="s">
        <v>487</v>
      </c>
      <c r="F27" s="26">
        <v>20</v>
      </c>
      <c r="G27" s="26"/>
      <c r="H27" s="26"/>
      <c r="I27" s="26">
        <v>410.8</v>
      </c>
      <c r="J27" s="93"/>
    </row>
    <row r="28" ht="30" customHeight="1" spans="1:10">
      <c r="A28" s="26">
        <v>25</v>
      </c>
      <c r="B28" s="26" t="s">
        <v>736</v>
      </c>
      <c r="C28" s="26" t="s">
        <v>737</v>
      </c>
      <c r="D28" s="26" t="s">
        <v>738</v>
      </c>
      <c r="E28" s="26" t="s">
        <v>739</v>
      </c>
      <c r="F28" s="26">
        <v>40</v>
      </c>
      <c r="G28" s="26"/>
      <c r="H28" s="26"/>
      <c r="I28" s="26">
        <v>780</v>
      </c>
      <c r="J28" s="26"/>
    </row>
    <row r="29" ht="30" customHeight="1" spans="1:10">
      <c r="A29" s="26">
        <v>26</v>
      </c>
      <c r="B29" s="26"/>
      <c r="C29" s="26" t="s">
        <v>740</v>
      </c>
      <c r="D29" s="26"/>
      <c r="E29" s="26" t="s">
        <v>739</v>
      </c>
      <c r="F29" s="26">
        <f>F28</f>
        <v>40</v>
      </c>
      <c r="G29" s="26"/>
      <c r="H29" s="26"/>
      <c r="I29" s="26">
        <v>520</v>
      </c>
      <c r="J29" s="26"/>
    </row>
    <row r="30" ht="30" customHeight="1" spans="1:10">
      <c r="A30" s="26">
        <v>27</v>
      </c>
      <c r="B30" s="26"/>
      <c r="C30" s="26" t="s">
        <v>741</v>
      </c>
      <c r="D30" s="26" t="s">
        <v>742</v>
      </c>
      <c r="E30" s="26" t="s">
        <v>743</v>
      </c>
      <c r="F30" s="26">
        <v>0</v>
      </c>
      <c r="G30" s="26"/>
      <c r="H30" s="26"/>
      <c r="I30" s="26">
        <v>416</v>
      </c>
      <c r="J30" s="26" t="s">
        <v>718</v>
      </c>
    </row>
    <row r="31" ht="30" customHeight="1" spans="1:10">
      <c r="A31" s="26">
        <v>28</v>
      </c>
      <c r="B31" s="26"/>
      <c r="C31" s="26" t="s">
        <v>744</v>
      </c>
      <c r="D31" s="26" t="s">
        <v>745</v>
      </c>
      <c r="E31" s="26" t="s">
        <v>743</v>
      </c>
      <c r="F31" s="26">
        <v>0</v>
      </c>
      <c r="G31" s="26"/>
      <c r="H31" s="26"/>
      <c r="I31" s="26">
        <v>416</v>
      </c>
      <c r="J31" s="26" t="s">
        <v>718</v>
      </c>
    </row>
    <row r="32" ht="30" customHeight="1" spans="1:10">
      <c r="A32" s="26">
        <v>29</v>
      </c>
      <c r="B32" s="26"/>
      <c r="C32" s="26" t="s">
        <v>746</v>
      </c>
      <c r="D32" s="26"/>
      <c r="E32" s="26" t="s">
        <v>743</v>
      </c>
      <c r="F32" s="26">
        <v>0</v>
      </c>
      <c r="G32" s="26"/>
      <c r="H32" s="26"/>
      <c r="I32" s="26">
        <v>416</v>
      </c>
      <c r="J32" s="26" t="s">
        <v>718</v>
      </c>
    </row>
    <row r="33" ht="30" customHeight="1" spans="1:10">
      <c r="A33" s="26">
        <v>30</v>
      </c>
      <c r="B33" s="26"/>
      <c r="C33" s="26" t="s">
        <v>747</v>
      </c>
      <c r="D33" s="26" t="s">
        <v>748</v>
      </c>
      <c r="E33" s="26" t="s">
        <v>739</v>
      </c>
      <c r="F33" s="26">
        <v>0</v>
      </c>
      <c r="G33" s="26"/>
      <c r="H33" s="26"/>
      <c r="I33" s="26">
        <v>7800</v>
      </c>
      <c r="J33" s="26" t="s">
        <v>718</v>
      </c>
    </row>
    <row r="34" ht="54" customHeight="1" spans="1:10">
      <c r="A34" s="26">
        <v>31</v>
      </c>
      <c r="B34" s="26"/>
      <c r="C34" s="26" t="s">
        <v>749</v>
      </c>
      <c r="D34" s="26" t="s">
        <v>750</v>
      </c>
      <c r="E34" s="26" t="s">
        <v>720</v>
      </c>
      <c r="F34" s="26">
        <v>2</v>
      </c>
      <c r="G34" s="26"/>
      <c r="H34" s="26"/>
      <c r="I34" s="26">
        <v>2808</v>
      </c>
      <c r="J34" s="26"/>
    </row>
    <row r="35" ht="30" customHeight="1" spans="1:10">
      <c r="A35" s="26">
        <v>32</v>
      </c>
      <c r="B35" s="26"/>
      <c r="C35" s="26" t="s">
        <v>751</v>
      </c>
      <c r="D35" s="26" t="s">
        <v>752</v>
      </c>
      <c r="E35" s="26" t="s">
        <v>753</v>
      </c>
      <c r="F35" s="26">
        <v>0</v>
      </c>
      <c r="G35" s="26"/>
      <c r="H35" s="26"/>
      <c r="I35" s="26">
        <v>988</v>
      </c>
      <c r="J35" s="26" t="s">
        <v>718</v>
      </c>
    </row>
    <row r="36" ht="50.1" customHeight="1" spans="1:10">
      <c r="A36" s="26">
        <v>33</v>
      </c>
      <c r="B36" s="26"/>
      <c r="C36" s="26" t="s">
        <v>754</v>
      </c>
      <c r="D36" s="26" t="s">
        <v>755</v>
      </c>
      <c r="E36" s="26" t="s">
        <v>756</v>
      </c>
      <c r="F36" s="26">
        <v>4</v>
      </c>
      <c r="G36" s="26"/>
      <c r="H36" s="26"/>
      <c r="I36" s="26">
        <v>1040</v>
      </c>
      <c r="J36" s="26"/>
    </row>
    <row r="37" ht="30" customHeight="1" spans="1:10">
      <c r="A37" s="26">
        <v>34</v>
      </c>
      <c r="B37" s="26"/>
      <c r="C37" s="26" t="s">
        <v>757</v>
      </c>
      <c r="D37" s="26" t="s">
        <v>758</v>
      </c>
      <c r="E37" s="26" t="s">
        <v>41</v>
      </c>
      <c r="F37" s="26">
        <v>2</v>
      </c>
      <c r="G37" s="26"/>
      <c r="H37" s="26"/>
      <c r="I37" s="26">
        <v>171.6</v>
      </c>
      <c r="J37" s="96" t="s">
        <v>759</v>
      </c>
    </row>
    <row r="38" ht="42" customHeight="1" spans="1:10">
      <c r="A38" s="26">
        <v>35</v>
      </c>
      <c r="B38" s="26"/>
      <c r="C38" s="26" t="s">
        <v>760</v>
      </c>
      <c r="D38" s="26"/>
      <c r="E38" s="26" t="s">
        <v>41</v>
      </c>
      <c r="F38" s="26">
        <v>4</v>
      </c>
      <c r="G38" s="26"/>
      <c r="H38" s="26"/>
      <c r="I38" s="26">
        <v>660.4</v>
      </c>
      <c r="J38" s="96" t="s">
        <v>761</v>
      </c>
    </row>
    <row r="39" ht="30" customHeight="1" spans="1:10">
      <c r="A39" s="26">
        <v>36</v>
      </c>
      <c r="B39" s="80" t="s">
        <v>762</v>
      </c>
      <c r="C39" s="26" t="s">
        <v>763</v>
      </c>
      <c r="D39" s="26" t="s">
        <v>764</v>
      </c>
      <c r="E39" s="26" t="s">
        <v>41</v>
      </c>
      <c r="F39" s="26">
        <v>0</v>
      </c>
      <c r="G39" s="26"/>
      <c r="H39" s="26"/>
      <c r="I39" s="26">
        <v>7280</v>
      </c>
      <c r="J39" s="26" t="s">
        <v>718</v>
      </c>
    </row>
    <row r="40" ht="30" customHeight="1" spans="1:10">
      <c r="A40" s="26">
        <v>37</v>
      </c>
      <c r="B40" s="94"/>
      <c r="C40" s="26" t="s">
        <v>765</v>
      </c>
      <c r="D40" s="26"/>
      <c r="E40" s="26" t="s">
        <v>41</v>
      </c>
      <c r="F40" s="26">
        <v>0</v>
      </c>
      <c r="G40" s="26"/>
      <c r="H40" s="26"/>
      <c r="I40" s="26">
        <v>7280</v>
      </c>
      <c r="J40" s="26" t="s">
        <v>718</v>
      </c>
    </row>
    <row r="41" ht="30" customHeight="1" spans="1:10">
      <c r="A41" s="26">
        <v>38</v>
      </c>
      <c r="B41" s="94"/>
      <c r="C41" s="26" t="s">
        <v>766</v>
      </c>
      <c r="D41" s="26" t="s">
        <v>767</v>
      </c>
      <c r="E41" s="26" t="s">
        <v>41</v>
      </c>
      <c r="F41" s="26">
        <v>2</v>
      </c>
      <c r="G41" s="26"/>
      <c r="H41" s="26"/>
      <c r="I41" s="26">
        <v>7280</v>
      </c>
      <c r="J41" s="26"/>
    </row>
    <row r="42" ht="30" customHeight="1" spans="1:10">
      <c r="A42" s="26">
        <v>39</v>
      </c>
      <c r="B42" s="94"/>
      <c r="C42" s="26" t="s">
        <v>768</v>
      </c>
      <c r="D42" s="26"/>
      <c r="E42" s="26" t="s">
        <v>41</v>
      </c>
      <c r="F42" s="26">
        <v>2</v>
      </c>
      <c r="G42" s="26"/>
      <c r="H42" s="26"/>
      <c r="I42" s="26">
        <v>7280</v>
      </c>
      <c r="J42" s="26"/>
    </row>
    <row r="43" ht="30" customHeight="1" spans="1:10">
      <c r="A43" s="26">
        <v>40</v>
      </c>
      <c r="B43" s="94"/>
      <c r="C43" s="26" t="s">
        <v>769</v>
      </c>
      <c r="D43" s="26"/>
      <c r="E43" s="26" t="s">
        <v>41</v>
      </c>
      <c r="F43" s="26">
        <v>2</v>
      </c>
      <c r="G43" s="26"/>
      <c r="H43" s="26"/>
      <c r="I43" s="26">
        <v>7280</v>
      </c>
      <c r="J43" s="26"/>
    </row>
    <row r="44" ht="60" customHeight="1" spans="1:10">
      <c r="A44" s="26">
        <v>41</v>
      </c>
      <c r="B44" s="94"/>
      <c r="C44" s="26" t="s">
        <v>770</v>
      </c>
      <c r="D44" s="26" t="s">
        <v>771</v>
      </c>
      <c r="E44" s="26" t="s">
        <v>772</v>
      </c>
      <c r="F44" s="26">
        <v>24</v>
      </c>
      <c r="G44" s="26"/>
      <c r="H44" s="26"/>
      <c r="I44" s="26">
        <v>728</v>
      </c>
      <c r="J44" s="26"/>
    </row>
    <row r="45" ht="39" customHeight="1" spans="1:10">
      <c r="A45" s="26">
        <v>42</v>
      </c>
      <c r="B45" s="94"/>
      <c r="C45" s="26" t="s">
        <v>773</v>
      </c>
      <c r="D45" s="26" t="s">
        <v>774</v>
      </c>
      <c r="E45" s="26" t="s">
        <v>772</v>
      </c>
      <c r="F45" s="26">
        <v>0</v>
      </c>
      <c r="G45" s="26"/>
      <c r="H45" s="26"/>
      <c r="I45" s="26">
        <v>728</v>
      </c>
      <c r="J45" s="26" t="s">
        <v>718</v>
      </c>
    </row>
    <row r="46" ht="45" customHeight="1" spans="1:10">
      <c r="A46" s="26">
        <v>43</v>
      </c>
      <c r="B46" s="95"/>
      <c r="C46" s="26" t="s">
        <v>775</v>
      </c>
      <c r="D46" s="26" t="s">
        <v>776</v>
      </c>
      <c r="E46" s="26" t="s">
        <v>487</v>
      </c>
      <c r="F46" s="26">
        <v>0</v>
      </c>
      <c r="G46" s="26"/>
      <c r="H46" s="26"/>
      <c r="I46" s="26">
        <v>3796</v>
      </c>
      <c r="J46" s="26" t="s">
        <v>718</v>
      </c>
    </row>
    <row r="47" s="86" customFormat="1" ht="29.1" customHeight="1" spans="1:10">
      <c r="A47" s="26"/>
      <c r="B47" s="97" t="s">
        <v>421</v>
      </c>
      <c r="C47" s="98"/>
      <c r="D47" s="98"/>
      <c r="E47" s="98"/>
      <c r="F47" s="98"/>
      <c r="G47" s="99"/>
      <c r="H47" s="100">
        <f>SUM(H4:H46)</f>
        <v>0</v>
      </c>
      <c r="I47" s="101"/>
      <c r="J47" s="102"/>
    </row>
  </sheetData>
  <autoFilter xmlns:etc="http://www.wps.cn/officeDocument/2017/etCustomData" ref="A1:J47" etc:filterBottomFollowUsedRange="0">
    <extLst/>
  </autoFilter>
  <mergeCells count="33">
    <mergeCell ref="A1:J1"/>
    <mergeCell ref="B47:G47"/>
    <mergeCell ref="A2:A3"/>
    <mergeCell ref="B2:B3"/>
    <mergeCell ref="B4:B8"/>
    <mergeCell ref="B9:B10"/>
    <mergeCell ref="B11:B12"/>
    <mergeCell ref="B13:B16"/>
    <mergeCell ref="B17:B19"/>
    <mergeCell ref="B20:B27"/>
    <mergeCell ref="B28:B38"/>
    <mergeCell ref="B39:B46"/>
    <mergeCell ref="C2:C3"/>
    <mergeCell ref="D2:D3"/>
    <mergeCell ref="D4:D6"/>
    <mergeCell ref="D9:D10"/>
    <mergeCell ref="D11:D12"/>
    <mergeCell ref="D13:D15"/>
    <mergeCell ref="D17:D19"/>
    <mergeCell ref="D20:D21"/>
    <mergeCell ref="D22:D23"/>
    <mergeCell ref="D26:D27"/>
    <mergeCell ref="D28:D29"/>
    <mergeCell ref="D31:D32"/>
    <mergeCell ref="D37:D38"/>
    <mergeCell ref="D39:D40"/>
    <mergeCell ref="D41:D43"/>
    <mergeCell ref="E2:E3"/>
    <mergeCell ref="F2:F3"/>
    <mergeCell ref="G2:G3"/>
    <mergeCell ref="H2:H3"/>
    <mergeCell ref="I2:I3"/>
    <mergeCell ref="J2:J3"/>
  </mergeCells>
  <pageMargins left="0.751388888888889" right="0.357638888888889" top="0.60625" bottom="0.802777777777778" header="0.5" footer="0.5"/>
  <pageSetup paperSize="9"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44"/>
  <sheetViews>
    <sheetView topLeftCell="B31" workbookViewId="0">
      <selection activeCell="H37" sqref="H37"/>
    </sheetView>
  </sheetViews>
  <sheetFormatPr defaultColWidth="8.10833333333333" defaultRowHeight="14.25"/>
  <cols>
    <col min="1" max="1" width="8.10833333333333" style="74"/>
    <col min="2" max="2" width="15.1083333333333" style="74" customWidth="1"/>
    <col min="3" max="3" width="16" style="74" customWidth="1"/>
    <col min="4" max="4" width="32.8833333333333" style="74" customWidth="1"/>
    <col min="5" max="5" width="8.10833333333333" style="74"/>
    <col min="6" max="6" width="9" style="75" customWidth="1"/>
    <col min="7" max="7" width="10.4416666666667" style="74" customWidth="1"/>
    <col min="8" max="8" width="13.3333333333333" style="74" customWidth="1"/>
    <col min="9" max="9" width="14.1083333333333" style="74" customWidth="1"/>
    <col min="10" max="10" width="10.6666666666667" style="74" customWidth="1"/>
    <col min="11" max="16384" width="8.10833333333333" style="74"/>
  </cols>
  <sheetData>
    <row r="1" s="1" customFormat="1" ht="30" customHeight="1" spans="1:10 16377:16378">
      <c r="A1" s="65" t="s">
        <v>777</v>
      </c>
      <c r="B1" s="65"/>
      <c r="C1" s="65"/>
      <c r="D1" s="65"/>
      <c r="E1" s="65"/>
      <c r="F1" s="65"/>
      <c r="G1" s="65"/>
      <c r="H1" s="65"/>
      <c r="I1" s="65"/>
      <c r="J1" s="65"/>
      <c r="XEW1" s="74"/>
      <c r="XEX1" s="74"/>
    </row>
    <row r="2" s="73" customFormat="1" ht="30.6" customHeight="1" spans="1:10 16377:16378">
      <c r="A2" s="3" t="s">
        <v>5</v>
      </c>
      <c r="B2" s="3" t="s">
        <v>6</v>
      </c>
      <c r="C2" s="3" t="s">
        <v>31</v>
      </c>
      <c r="D2" s="3" t="s">
        <v>32</v>
      </c>
      <c r="E2" s="3" t="s">
        <v>33</v>
      </c>
      <c r="F2" s="3" t="s">
        <v>778</v>
      </c>
      <c r="G2" s="17" t="s">
        <v>35</v>
      </c>
      <c r="H2" s="17" t="s">
        <v>36</v>
      </c>
      <c r="I2" s="17" t="s">
        <v>37</v>
      </c>
      <c r="J2" s="3" t="s">
        <v>8</v>
      </c>
    </row>
    <row r="3" s="73" customFormat="1" ht="36" spans="1:10 16377:16378">
      <c r="A3" s="76">
        <v>1</v>
      </c>
      <c r="B3" s="77" t="s">
        <v>779</v>
      </c>
      <c r="C3" s="26" t="s">
        <v>780</v>
      </c>
      <c r="D3" s="76" t="s">
        <v>781</v>
      </c>
      <c r="E3" s="38" t="s">
        <v>782</v>
      </c>
      <c r="F3" s="26">
        <v>24</v>
      </c>
      <c r="G3" s="26"/>
      <c r="H3" s="8"/>
      <c r="I3" s="8">
        <v>156</v>
      </c>
      <c r="J3" s="8"/>
    </row>
    <row r="4" s="73" customFormat="1" ht="48" spans="1:10 16377:16378">
      <c r="A4" s="76">
        <v>2</v>
      </c>
      <c r="B4" s="78"/>
      <c r="C4" s="26" t="s">
        <v>783</v>
      </c>
      <c r="D4" s="76" t="s">
        <v>784</v>
      </c>
      <c r="E4" s="38" t="s">
        <v>782</v>
      </c>
      <c r="F4" s="26">
        <v>34</v>
      </c>
      <c r="G4" s="26"/>
      <c r="H4" s="8"/>
      <c r="I4" s="8">
        <v>156</v>
      </c>
      <c r="J4" s="8"/>
    </row>
    <row r="5" ht="36" spans="1:10 16377:16378">
      <c r="A5" s="76">
        <v>3</v>
      </c>
      <c r="B5" s="78"/>
      <c r="C5" s="26" t="s">
        <v>785</v>
      </c>
      <c r="D5" s="76" t="s">
        <v>786</v>
      </c>
      <c r="E5" s="38" t="s">
        <v>720</v>
      </c>
      <c r="F5" s="26">
        <v>1</v>
      </c>
      <c r="G5" s="26"/>
      <c r="H5" s="8"/>
      <c r="I5" s="8">
        <v>1560</v>
      </c>
      <c r="J5" s="8"/>
    </row>
    <row r="6" ht="24" spans="1:10 16377:16378">
      <c r="A6" s="76">
        <v>4</v>
      </c>
      <c r="B6" s="26" t="s">
        <v>787</v>
      </c>
      <c r="C6" s="26" t="s">
        <v>788</v>
      </c>
      <c r="D6" s="76" t="s">
        <v>789</v>
      </c>
      <c r="E6" s="38" t="s">
        <v>790</v>
      </c>
      <c r="F6" s="26">
        <v>100</v>
      </c>
      <c r="G6" s="26"/>
      <c r="H6" s="8"/>
      <c r="I6" s="8">
        <v>41.6</v>
      </c>
      <c r="J6" s="8"/>
    </row>
    <row r="7" ht="36" spans="1:10 16377:16378">
      <c r="A7" s="76">
        <v>5</v>
      </c>
      <c r="B7" s="26"/>
      <c r="C7" s="26" t="s">
        <v>791</v>
      </c>
      <c r="D7" s="76" t="s">
        <v>792</v>
      </c>
      <c r="E7" s="38" t="s">
        <v>793</v>
      </c>
      <c r="F7" s="26">
        <v>50</v>
      </c>
      <c r="G7" s="26"/>
      <c r="H7" s="8"/>
      <c r="I7" s="8">
        <v>31.2</v>
      </c>
      <c r="J7" s="39"/>
    </row>
    <row r="8" ht="36" spans="1:10 16377:16378">
      <c r="A8" s="76">
        <v>6</v>
      </c>
      <c r="B8" s="79" t="s">
        <v>794</v>
      </c>
      <c r="C8" s="26" t="s">
        <v>795</v>
      </c>
      <c r="D8" s="76" t="s">
        <v>796</v>
      </c>
      <c r="E8" s="38" t="s">
        <v>487</v>
      </c>
      <c r="F8" s="26">
        <v>100</v>
      </c>
      <c r="G8" s="26"/>
      <c r="H8" s="8"/>
      <c r="I8" s="8">
        <v>104</v>
      </c>
      <c r="J8" s="39"/>
    </row>
    <row r="9" ht="24" customHeight="1" spans="1:10 16377:16378">
      <c r="A9" s="76">
        <v>7</v>
      </c>
      <c r="B9" s="26" t="s">
        <v>797</v>
      </c>
      <c r="C9" s="26" t="s">
        <v>798</v>
      </c>
      <c r="D9" s="76" t="s">
        <v>799</v>
      </c>
      <c r="E9" s="38" t="s">
        <v>653</v>
      </c>
      <c r="F9" s="26">
        <v>40</v>
      </c>
      <c r="G9" s="26"/>
      <c r="H9" s="8"/>
      <c r="I9" s="8">
        <v>312</v>
      </c>
      <c r="J9" s="39"/>
    </row>
    <row r="10" ht="27.9" customHeight="1" spans="1:10 16377:16378">
      <c r="A10" s="76">
        <v>8</v>
      </c>
      <c r="B10" s="26"/>
      <c r="C10" s="26" t="s">
        <v>800</v>
      </c>
      <c r="D10" s="76"/>
      <c r="E10" s="38" t="s">
        <v>720</v>
      </c>
      <c r="F10" s="26">
        <v>1</v>
      </c>
      <c r="G10" s="26"/>
      <c r="H10" s="8"/>
      <c r="I10" s="8">
        <v>1040</v>
      </c>
      <c r="J10" s="39"/>
    </row>
    <row r="11" ht="33" customHeight="1" spans="1:10 16377:16378">
      <c r="A11" s="76">
        <v>9</v>
      </c>
      <c r="B11" s="26" t="s">
        <v>801</v>
      </c>
      <c r="C11" s="26" t="s">
        <v>802</v>
      </c>
      <c r="D11" s="76" t="s">
        <v>803</v>
      </c>
      <c r="E11" s="38" t="s">
        <v>653</v>
      </c>
      <c r="F11" s="26">
        <v>10</v>
      </c>
      <c r="G11" s="26"/>
      <c r="H11" s="8"/>
      <c r="I11" s="8">
        <v>156</v>
      </c>
      <c r="J11" s="39"/>
    </row>
    <row r="12" ht="33" customHeight="1" spans="1:10 16377:16378">
      <c r="A12" s="76">
        <v>10</v>
      </c>
      <c r="B12" s="26"/>
      <c r="C12" s="26" t="s">
        <v>804</v>
      </c>
      <c r="D12" s="76"/>
      <c r="E12" s="38" t="s">
        <v>720</v>
      </c>
      <c r="F12" s="76">
        <v>1</v>
      </c>
      <c r="G12" s="76"/>
      <c r="H12" s="8"/>
      <c r="I12" s="8">
        <v>1040</v>
      </c>
      <c r="J12" s="39"/>
    </row>
    <row r="13" ht="51" customHeight="1" spans="1:10 16377:16378">
      <c r="A13" s="76">
        <v>11</v>
      </c>
      <c r="B13" s="26" t="s">
        <v>805</v>
      </c>
      <c r="C13" s="26" t="s">
        <v>806</v>
      </c>
      <c r="D13" s="76" t="s">
        <v>807</v>
      </c>
      <c r="E13" s="38" t="s">
        <v>653</v>
      </c>
      <c r="F13" s="26">
        <v>3</v>
      </c>
      <c r="G13" s="26"/>
      <c r="H13" s="8"/>
      <c r="I13" s="8">
        <v>130</v>
      </c>
      <c r="J13" s="39"/>
    </row>
    <row r="14" ht="36" spans="1:10 16377:16378">
      <c r="A14" s="76">
        <v>12</v>
      </c>
      <c r="B14" s="26"/>
      <c r="C14" s="26" t="s">
        <v>808</v>
      </c>
      <c r="D14" s="76"/>
      <c r="E14" s="38" t="s">
        <v>165</v>
      </c>
      <c r="F14" s="26">
        <v>10</v>
      </c>
      <c r="G14" s="26"/>
      <c r="H14" s="8"/>
      <c r="I14" s="8">
        <v>130</v>
      </c>
      <c r="J14" s="39"/>
    </row>
    <row r="15" ht="33" customHeight="1" spans="1:10 16377:16378">
      <c r="A15" s="76">
        <v>13</v>
      </c>
      <c r="B15" s="26"/>
      <c r="C15" s="26" t="s">
        <v>809</v>
      </c>
      <c r="D15" s="76"/>
      <c r="E15" s="38" t="s">
        <v>720</v>
      </c>
      <c r="F15" s="26">
        <v>1</v>
      </c>
      <c r="G15" s="26"/>
      <c r="H15" s="8"/>
      <c r="I15" s="8">
        <v>1040</v>
      </c>
      <c r="J15" s="39"/>
    </row>
    <row r="16" ht="33" customHeight="1" spans="1:10 16377:16378">
      <c r="A16" s="76">
        <v>14</v>
      </c>
      <c r="B16" s="26" t="s">
        <v>810</v>
      </c>
      <c r="C16" s="26" t="s">
        <v>811</v>
      </c>
      <c r="D16" s="76" t="s">
        <v>812</v>
      </c>
      <c r="E16" s="38" t="s">
        <v>487</v>
      </c>
      <c r="F16" s="26">
        <v>20</v>
      </c>
      <c r="G16" s="26"/>
      <c r="H16" s="8"/>
      <c r="I16" s="8">
        <v>62.4</v>
      </c>
      <c r="J16" s="39"/>
    </row>
    <row r="17" ht="33" customHeight="1" spans="1:10">
      <c r="A17" s="76">
        <v>15</v>
      </c>
      <c r="B17" s="26"/>
      <c r="C17" s="26" t="s">
        <v>813</v>
      </c>
      <c r="D17" s="76"/>
      <c r="E17" s="38" t="s">
        <v>720</v>
      </c>
      <c r="F17" s="26">
        <v>1</v>
      </c>
      <c r="G17" s="26"/>
      <c r="H17" s="8"/>
      <c r="I17" s="8">
        <v>1040</v>
      </c>
      <c r="J17" s="39"/>
    </row>
    <row r="18" ht="33" customHeight="1" spans="1:10">
      <c r="A18" s="76">
        <v>16</v>
      </c>
      <c r="B18" s="26" t="s">
        <v>814</v>
      </c>
      <c r="C18" s="26" t="s">
        <v>815</v>
      </c>
      <c r="D18" s="76" t="s">
        <v>816</v>
      </c>
      <c r="E18" s="26" t="s">
        <v>653</v>
      </c>
      <c r="F18" s="26">
        <v>6</v>
      </c>
      <c r="G18" s="26"/>
      <c r="H18" s="8"/>
      <c r="I18" s="8">
        <v>312</v>
      </c>
      <c r="J18" s="39"/>
    </row>
    <row r="19" ht="33" customHeight="1" spans="1:10">
      <c r="A19" s="76">
        <v>17</v>
      </c>
      <c r="B19" s="26"/>
      <c r="C19" s="26" t="s">
        <v>817</v>
      </c>
      <c r="D19" s="76"/>
      <c r="E19" s="38" t="s">
        <v>720</v>
      </c>
      <c r="F19" s="26">
        <v>1</v>
      </c>
      <c r="G19" s="26"/>
      <c r="H19" s="8"/>
      <c r="I19" s="8">
        <v>1040</v>
      </c>
      <c r="J19" s="39"/>
    </row>
    <row r="20" ht="33" customHeight="1" spans="1:10">
      <c r="A20" s="76">
        <v>18</v>
      </c>
      <c r="B20" s="26" t="s">
        <v>818</v>
      </c>
      <c r="C20" s="26" t="s">
        <v>819</v>
      </c>
      <c r="D20" s="76" t="s">
        <v>820</v>
      </c>
      <c r="E20" s="38" t="s">
        <v>653</v>
      </c>
      <c r="F20" s="26">
        <v>40</v>
      </c>
      <c r="G20" s="26"/>
      <c r="H20" s="8"/>
      <c r="I20" s="8">
        <v>78</v>
      </c>
      <c r="J20" s="39"/>
    </row>
    <row r="21" ht="33" customHeight="1" spans="1:10">
      <c r="A21" s="76">
        <v>19</v>
      </c>
      <c r="B21" s="26"/>
      <c r="C21" s="26" t="s">
        <v>821</v>
      </c>
      <c r="D21" s="76"/>
      <c r="E21" s="38" t="s">
        <v>653</v>
      </c>
      <c r="F21" s="26">
        <v>6</v>
      </c>
      <c r="G21" s="26"/>
      <c r="H21" s="8"/>
      <c r="I21" s="8">
        <v>104</v>
      </c>
      <c r="J21" s="39"/>
    </row>
    <row r="22" ht="33" customHeight="1" spans="1:10">
      <c r="A22" s="76">
        <v>20</v>
      </c>
      <c r="B22" s="26"/>
      <c r="C22" s="26" t="s">
        <v>822</v>
      </c>
      <c r="D22" s="76"/>
      <c r="E22" s="38" t="s">
        <v>653</v>
      </c>
      <c r="F22" s="14">
        <v>1</v>
      </c>
      <c r="G22" s="26"/>
      <c r="H22" s="8"/>
      <c r="I22" s="8">
        <v>104</v>
      </c>
      <c r="J22" s="39"/>
    </row>
    <row r="23" ht="33" customHeight="1" spans="1:10">
      <c r="A23" s="76">
        <v>21</v>
      </c>
      <c r="B23" s="26"/>
      <c r="C23" s="26" t="s">
        <v>823</v>
      </c>
      <c r="D23" s="76"/>
      <c r="E23" s="38" t="s">
        <v>720</v>
      </c>
      <c r="F23" s="14">
        <v>1</v>
      </c>
      <c r="G23" s="14"/>
      <c r="H23" s="8"/>
      <c r="I23" s="8">
        <v>1040</v>
      </c>
      <c r="J23" s="39"/>
    </row>
    <row r="24" ht="50" customHeight="1" spans="1:10">
      <c r="A24" s="76">
        <v>22</v>
      </c>
      <c r="B24" s="39" t="s">
        <v>824</v>
      </c>
      <c r="C24" s="39" t="s">
        <v>825</v>
      </c>
      <c r="D24" s="76" t="s">
        <v>826</v>
      </c>
      <c r="E24" s="39" t="s">
        <v>827</v>
      </c>
      <c r="F24" s="14">
        <v>0</v>
      </c>
      <c r="G24" s="39"/>
      <c r="H24" s="8"/>
      <c r="I24" s="8">
        <v>2080</v>
      </c>
      <c r="J24" s="39" t="s">
        <v>718</v>
      </c>
    </row>
    <row r="25" ht="45.6" customHeight="1" spans="1:10">
      <c r="A25" s="76">
        <v>23</v>
      </c>
      <c r="B25" s="39"/>
      <c r="C25" s="26" t="s">
        <v>828</v>
      </c>
      <c r="D25" s="76" t="s">
        <v>829</v>
      </c>
      <c r="E25" s="39" t="s">
        <v>720</v>
      </c>
      <c r="F25" s="39">
        <v>0</v>
      </c>
      <c r="G25" s="39"/>
      <c r="H25" s="8"/>
      <c r="I25" s="8">
        <v>520</v>
      </c>
      <c r="J25" s="39" t="s">
        <v>718</v>
      </c>
    </row>
    <row r="26" ht="33" customHeight="1" spans="1:10">
      <c r="A26" s="76">
        <v>24</v>
      </c>
      <c r="B26" s="39" t="s">
        <v>830</v>
      </c>
      <c r="C26" s="26" t="s">
        <v>831</v>
      </c>
      <c r="D26" s="76" t="s">
        <v>832</v>
      </c>
      <c r="E26" s="38" t="s">
        <v>653</v>
      </c>
      <c r="F26" s="26">
        <v>0</v>
      </c>
      <c r="G26" s="26"/>
      <c r="H26" s="8"/>
      <c r="I26" s="8">
        <v>780</v>
      </c>
      <c r="J26" s="39" t="s">
        <v>718</v>
      </c>
    </row>
    <row r="27" ht="33" customHeight="1" spans="1:10">
      <c r="A27" s="76">
        <v>25</v>
      </c>
      <c r="B27" s="39"/>
      <c r="C27" s="14" t="s">
        <v>833</v>
      </c>
      <c r="D27" s="76"/>
      <c r="E27" s="14" t="s">
        <v>720</v>
      </c>
      <c r="F27" s="14">
        <v>0</v>
      </c>
      <c r="G27" s="14"/>
      <c r="H27" s="8"/>
      <c r="I27" s="8">
        <v>780</v>
      </c>
      <c r="J27" s="39" t="s">
        <v>718</v>
      </c>
    </row>
    <row r="28" ht="33" customHeight="1" spans="1:10">
      <c r="A28" s="76">
        <v>26</v>
      </c>
      <c r="B28" s="80" t="s">
        <v>834</v>
      </c>
      <c r="C28" s="26"/>
      <c r="D28" s="76" t="s">
        <v>835</v>
      </c>
      <c r="E28" s="38" t="s">
        <v>720</v>
      </c>
      <c r="F28" s="26">
        <v>0</v>
      </c>
      <c r="G28" s="26"/>
      <c r="H28" s="8"/>
      <c r="I28" s="8">
        <v>7800</v>
      </c>
      <c r="J28" s="39" t="s">
        <v>718</v>
      </c>
    </row>
    <row r="29" ht="33" customHeight="1" spans="1:10">
      <c r="A29" s="76">
        <v>27</v>
      </c>
      <c r="B29" s="39" t="s">
        <v>836</v>
      </c>
      <c r="C29" s="26" t="s">
        <v>837</v>
      </c>
      <c r="D29" s="76" t="s">
        <v>838</v>
      </c>
      <c r="E29" s="38" t="s">
        <v>653</v>
      </c>
      <c r="F29" s="26">
        <v>20</v>
      </c>
      <c r="G29" s="26"/>
      <c r="H29" s="8"/>
      <c r="I29" s="8">
        <v>260</v>
      </c>
      <c r="J29" s="39"/>
    </row>
    <row r="30" ht="33" customHeight="1" spans="1:10">
      <c r="A30" s="76">
        <v>28</v>
      </c>
      <c r="B30" s="39"/>
      <c r="C30" s="26" t="s">
        <v>839</v>
      </c>
      <c r="D30" s="76"/>
      <c r="E30" s="38" t="s">
        <v>653</v>
      </c>
      <c r="F30" s="26">
        <v>20</v>
      </c>
      <c r="G30" s="26"/>
      <c r="H30" s="8"/>
      <c r="I30" s="8">
        <v>260</v>
      </c>
      <c r="J30" s="39"/>
    </row>
    <row r="31" ht="33" customHeight="1" spans="1:10">
      <c r="A31" s="76">
        <v>29</v>
      </c>
      <c r="B31" s="39"/>
      <c r="C31" s="26" t="s">
        <v>840</v>
      </c>
      <c r="D31" s="76"/>
      <c r="E31" s="38" t="s">
        <v>669</v>
      </c>
      <c r="F31" s="26">
        <v>1</v>
      </c>
      <c r="G31" s="26"/>
      <c r="H31" s="8"/>
      <c r="I31" s="8">
        <v>1040</v>
      </c>
      <c r="J31" s="39"/>
    </row>
    <row r="32" ht="33" customHeight="1" spans="1:10">
      <c r="A32" s="76">
        <v>30</v>
      </c>
      <c r="B32" s="42" t="s">
        <v>841</v>
      </c>
      <c r="C32" s="26" t="s">
        <v>842</v>
      </c>
      <c r="D32" s="81" t="s">
        <v>843</v>
      </c>
      <c r="E32" s="38" t="s">
        <v>653</v>
      </c>
      <c r="F32" s="26">
        <v>5</v>
      </c>
      <c r="G32" s="26"/>
      <c r="H32" s="8"/>
      <c r="I32" s="8">
        <v>1040</v>
      </c>
      <c r="J32" s="39"/>
    </row>
    <row r="33" ht="33" customHeight="1" spans="1:10">
      <c r="A33" s="76">
        <v>31</v>
      </c>
      <c r="B33" s="44"/>
      <c r="C33" s="26" t="s">
        <v>844</v>
      </c>
      <c r="D33" s="82"/>
      <c r="E33" s="38" t="s">
        <v>653</v>
      </c>
      <c r="F33" s="26">
        <v>5</v>
      </c>
      <c r="G33" s="26"/>
      <c r="H33" s="8"/>
      <c r="I33" s="8">
        <v>1040</v>
      </c>
      <c r="J33" s="39"/>
    </row>
    <row r="34" ht="33" customHeight="1" spans="1:10">
      <c r="A34" s="76">
        <v>32</v>
      </c>
      <c r="B34" s="44"/>
      <c r="C34" s="26" t="s">
        <v>845</v>
      </c>
      <c r="D34" s="82"/>
      <c r="E34" s="38" t="s">
        <v>653</v>
      </c>
      <c r="F34" s="26">
        <v>5</v>
      </c>
      <c r="G34" s="26"/>
      <c r="H34" s="8"/>
      <c r="I34" s="8">
        <v>1040</v>
      </c>
      <c r="J34" s="39"/>
    </row>
    <row r="35" ht="36" spans="1:10">
      <c r="A35" s="76">
        <v>33</v>
      </c>
      <c r="B35" s="44"/>
      <c r="C35" s="26" t="s">
        <v>846</v>
      </c>
      <c r="D35" s="76" t="s">
        <v>847</v>
      </c>
      <c r="E35" s="38" t="s">
        <v>753</v>
      </c>
      <c r="F35" s="26">
        <v>20</v>
      </c>
      <c r="G35" s="26"/>
      <c r="H35" s="8"/>
      <c r="I35" s="8">
        <v>208</v>
      </c>
      <c r="J35" s="39"/>
    </row>
    <row r="36" ht="36" spans="1:10">
      <c r="A36" s="76">
        <v>34</v>
      </c>
      <c r="B36" s="44"/>
      <c r="C36" s="26" t="s">
        <v>848</v>
      </c>
      <c r="D36" s="76" t="s">
        <v>849</v>
      </c>
      <c r="E36" s="38" t="s">
        <v>653</v>
      </c>
      <c r="F36" s="26">
        <v>0</v>
      </c>
      <c r="G36" s="26"/>
      <c r="H36" s="8"/>
      <c r="I36" s="8">
        <v>208</v>
      </c>
      <c r="J36" s="39" t="s">
        <v>718</v>
      </c>
    </row>
    <row r="37" ht="36" spans="1:10">
      <c r="A37" s="76">
        <v>35</v>
      </c>
      <c r="B37" s="44"/>
      <c r="C37" s="26" t="s">
        <v>850</v>
      </c>
      <c r="D37" s="76" t="s">
        <v>851</v>
      </c>
      <c r="E37" s="38" t="s">
        <v>653</v>
      </c>
      <c r="F37" s="26">
        <v>5</v>
      </c>
      <c r="G37" s="26"/>
      <c r="H37" s="8"/>
      <c r="I37" s="8">
        <v>260</v>
      </c>
      <c r="J37" s="39"/>
    </row>
    <row r="38" ht="36" spans="1:10">
      <c r="A38" s="76">
        <v>36</v>
      </c>
      <c r="B38" s="48"/>
      <c r="C38" s="39" t="s">
        <v>852</v>
      </c>
      <c r="D38" s="76" t="s">
        <v>853</v>
      </c>
      <c r="E38" s="38" t="s">
        <v>720</v>
      </c>
      <c r="F38" s="26">
        <v>0</v>
      </c>
      <c r="G38" s="26"/>
      <c r="H38" s="8"/>
      <c r="I38" s="8">
        <v>15600</v>
      </c>
      <c r="J38" s="39" t="s">
        <v>718</v>
      </c>
    </row>
    <row r="39" ht="36" spans="1:10">
      <c r="A39" s="76">
        <v>37</v>
      </c>
      <c r="B39" s="26" t="s">
        <v>854</v>
      </c>
      <c r="C39" s="26" t="s">
        <v>855</v>
      </c>
      <c r="D39" s="76" t="s">
        <v>856</v>
      </c>
      <c r="E39" s="38" t="s">
        <v>743</v>
      </c>
      <c r="F39" s="26">
        <v>1</v>
      </c>
      <c r="G39" s="26"/>
      <c r="H39" s="8"/>
      <c r="I39" s="8">
        <v>2600</v>
      </c>
      <c r="J39" s="39"/>
    </row>
    <row r="40" ht="36" spans="1:10">
      <c r="A40" s="76">
        <v>38</v>
      </c>
      <c r="B40" s="26" t="s">
        <v>857</v>
      </c>
      <c r="C40" s="26" t="s">
        <v>858</v>
      </c>
      <c r="D40" s="76" t="s">
        <v>859</v>
      </c>
      <c r="E40" s="38" t="s">
        <v>720</v>
      </c>
      <c r="F40" s="26">
        <v>1</v>
      </c>
      <c r="G40" s="26"/>
      <c r="H40" s="8"/>
      <c r="I40" s="8">
        <v>2600</v>
      </c>
      <c r="J40" s="39"/>
    </row>
    <row r="41" ht="36" spans="1:10">
      <c r="A41" s="76">
        <v>39</v>
      </c>
      <c r="B41" s="26" t="s">
        <v>860</v>
      </c>
      <c r="C41" s="26" t="s">
        <v>860</v>
      </c>
      <c r="D41" s="76" t="s">
        <v>861</v>
      </c>
      <c r="E41" s="38" t="s">
        <v>720</v>
      </c>
      <c r="F41" s="26">
        <v>1</v>
      </c>
      <c r="G41" s="26"/>
      <c r="H41" s="8"/>
      <c r="I41" s="8">
        <v>2600</v>
      </c>
      <c r="J41" s="39"/>
    </row>
    <row r="42" ht="33" customHeight="1" spans="1:10">
      <c r="A42" s="76">
        <v>40</v>
      </c>
      <c r="B42" s="26" t="s">
        <v>862</v>
      </c>
      <c r="C42" s="26" t="s">
        <v>863</v>
      </c>
      <c r="D42" s="76" t="s">
        <v>864</v>
      </c>
      <c r="E42" s="38" t="s">
        <v>790</v>
      </c>
      <c r="F42" s="26">
        <v>700</v>
      </c>
      <c r="G42" s="26"/>
      <c r="H42" s="8"/>
      <c r="I42" s="8">
        <v>41.6</v>
      </c>
      <c r="J42" s="39"/>
    </row>
    <row r="43" ht="33" customHeight="1" spans="1:10">
      <c r="A43" s="76">
        <v>41</v>
      </c>
      <c r="B43" s="26"/>
      <c r="C43" s="26" t="s">
        <v>865</v>
      </c>
      <c r="D43" s="76" t="s">
        <v>866</v>
      </c>
      <c r="E43" s="26" t="s">
        <v>867</v>
      </c>
      <c r="F43" s="26">
        <v>90465</v>
      </c>
      <c r="G43" s="26"/>
      <c r="H43" s="8"/>
      <c r="I43" s="8">
        <v>1.3</v>
      </c>
      <c r="J43" s="39"/>
    </row>
    <row r="44" ht="33" customHeight="1" spans="1:10">
      <c r="A44" s="76"/>
      <c r="B44" s="83" t="s">
        <v>421</v>
      </c>
      <c r="C44" s="84"/>
      <c r="D44" s="84"/>
      <c r="E44" s="84"/>
      <c r="F44" s="84"/>
      <c r="G44" s="85"/>
      <c r="H44" s="8">
        <f>SUM(H3:H43)</f>
        <v>0</v>
      </c>
      <c r="I44" s="39"/>
      <c r="J44" s="39"/>
    </row>
  </sheetData>
  <autoFilter xmlns:etc="http://www.wps.cn/officeDocument/2017/etCustomData" ref="A1:J44" etc:filterBottomFollowUsedRange="0">
    <extLst/>
  </autoFilter>
  <mergeCells count="25">
    <mergeCell ref="A1:J1"/>
    <mergeCell ref="B28:C28"/>
    <mergeCell ref="B44:G44"/>
    <mergeCell ref="B3:B5"/>
    <mergeCell ref="B6:B7"/>
    <mergeCell ref="B9:B10"/>
    <mergeCell ref="B11:B12"/>
    <mergeCell ref="B13:B15"/>
    <mergeCell ref="B16:B17"/>
    <mergeCell ref="B18:B19"/>
    <mergeCell ref="B20:B23"/>
    <mergeCell ref="B24:B25"/>
    <mergeCell ref="B26:B27"/>
    <mergeCell ref="B29:B31"/>
    <mergeCell ref="B32:B38"/>
    <mergeCell ref="B42:B43"/>
    <mergeCell ref="D9:D10"/>
    <mergeCell ref="D11:D12"/>
    <mergeCell ref="D13:D15"/>
    <mergeCell ref="D16:D17"/>
    <mergeCell ref="D18:D19"/>
    <mergeCell ref="D20:D23"/>
    <mergeCell ref="D26:D27"/>
    <mergeCell ref="D29:D31"/>
    <mergeCell ref="D32:D34"/>
  </mergeCells>
  <pageMargins left="0.751388888888889" right="0.357638888888889" top="0.60625" bottom="0.802777777777778" header="0.5" footer="0.5"/>
  <pageSetup paperSize="9"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H16" sqref="H16"/>
    </sheetView>
  </sheetViews>
  <sheetFormatPr defaultColWidth="9" defaultRowHeight="13.5" outlineLevelRow="6"/>
  <cols>
    <col min="3" max="4" width="16.8833333333333" customWidth="1"/>
    <col min="9" max="9" width="13" customWidth="1"/>
  </cols>
  <sheetData>
    <row r="1" ht="28.2" customHeight="1" spans="1:10">
      <c r="A1" s="65" t="s">
        <v>868</v>
      </c>
      <c r="B1" s="66"/>
      <c r="C1" s="66"/>
      <c r="D1" s="66"/>
      <c r="E1" s="66"/>
      <c r="F1" s="66"/>
      <c r="G1" s="66"/>
      <c r="H1" s="66"/>
      <c r="I1" s="66"/>
      <c r="J1" s="66"/>
    </row>
    <row r="2" s="64" customFormat="1" ht="30.6" customHeight="1" spans="1:10">
      <c r="A2" s="37" t="s">
        <v>5</v>
      </c>
      <c r="B2" s="37" t="s">
        <v>621</v>
      </c>
      <c r="C2" s="37" t="s">
        <v>31</v>
      </c>
      <c r="D2" s="37" t="s">
        <v>32</v>
      </c>
      <c r="E2" s="37" t="s">
        <v>33</v>
      </c>
      <c r="F2" s="37" t="s">
        <v>630</v>
      </c>
      <c r="G2" s="17" t="s">
        <v>35</v>
      </c>
      <c r="H2" s="17" t="s">
        <v>36</v>
      </c>
      <c r="I2" s="17" t="s">
        <v>37</v>
      </c>
      <c r="J2" s="37" t="s">
        <v>8</v>
      </c>
    </row>
    <row r="3" ht="114" spans="1:10">
      <c r="A3" s="67">
        <v>1</v>
      </c>
      <c r="B3" s="39" t="s">
        <v>869</v>
      </c>
      <c r="C3" s="39" t="s">
        <v>870</v>
      </c>
      <c r="D3" s="39" t="s">
        <v>871</v>
      </c>
      <c r="E3" s="39" t="s">
        <v>41</v>
      </c>
      <c r="F3" s="67">
        <v>5</v>
      </c>
      <c r="G3" s="68"/>
      <c r="H3" s="68"/>
      <c r="I3" s="68">
        <v>1534</v>
      </c>
      <c r="J3" s="39"/>
    </row>
    <row r="4" ht="38.25" spans="1:10">
      <c r="A4" s="67">
        <v>2</v>
      </c>
      <c r="B4" s="69" t="s">
        <v>872</v>
      </c>
      <c r="C4" s="39" t="s">
        <v>873</v>
      </c>
      <c r="D4" s="67" t="s">
        <v>874</v>
      </c>
      <c r="E4" s="69" t="s">
        <v>875</v>
      </c>
      <c r="F4" s="67">
        <v>3</v>
      </c>
      <c r="G4" s="68"/>
      <c r="H4" s="68"/>
      <c r="I4" s="68">
        <v>1430</v>
      </c>
      <c r="J4" s="39"/>
    </row>
    <row r="5" ht="43" customHeight="1" spans="1:10">
      <c r="A5" s="67">
        <v>3</v>
      </c>
      <c r="B5" s="67" t="s">
        <v>876</v>
      </c>
      <c r="C5" s="67" t="s">
        <v>877</v>
      </c>
      <c r="D5" s="67" t="s">
        <v>878</v>
      </c>
      <c r="E5" s="67" t="s">
        <v>459</v>
      </c>
      <c r="F5" s="67">
        <v>100</v>
      </c>
      <c r="G5" s="68"/>
      <c r="H5" s="68"/>
      <c r="I5" s="68">
        <v>52</v>
      </c>
      <c r="J5" s="39"/>
    </row>
    <row r="6" ht="43" customHeight="1" spans="1:10">
      <c r="A6" s="67">
        <v>4</v>
      </c>
      <c r="B6" s="67" t="s">
        <v>879</v>
      </c>
      <c r="C6" s="67"/>
      <c r="D6" s="67"/>
      <c r="E6" s="67" t="s">
        <v>459</v>
      </c>
      <c r="F6" s="67">
        <v>400</v>
      </c>
      <c r="G6" s="68"/>
      <c r="H6" s="68"/>
      <c r="I6" s="68">
        <v>52</v>
      </c>
      <c r="J6" s="67"/>
    </row>
    <row r="7" ht="28.2" customHeight="1" spans="1:10">
      <c r="A7" s="70" t="s">
        <v>655</v>
      </c>
      <c r="B7" s="70"/>
      <c r="C7" s="70"/>
      <c r="D7" s="70"/>
      <c r="E7" s="70"/>
      <c r="F7" s="70"/>
      <c r="G7" s="70"/>
      <c r="H7" s="71">
        <f>SUM(H3:H6)</f>
        <v>0</v>
      </c>
      <c r="I7" s="71"/>
      <c r="J7" s="72"/>
    </row>
  </sheetData>
  <mergeCells count="5">
    <mergeCell ref="A1:J1"/>
    <mergeCell ref="A7:G7"/>
    <mergeCell ref="C5:C6"/>
    <mergeCell ref="D5:D6"/>
    <mergeCell ref="J5:J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opLeftCell="A28" workbookViewId="0">
      <selection activeCell="G21" sqref="G21"/>
    </sheetView>
  </sheetViews>
  <sheetFormatPr defaultColWidth="9" defaultRowHeight="13.5"/>
  <cols>
    <col min="1" max="2" width="9" style="34"/>
    <col min="3" max="3" width="12.4416666666667" style="34" customWidth="1"/>
    <col min="4" max="4" width="23.6666666666667" style="34" customWidth="1"/>
    <col min="5" max="5" width="25.8833333333333" style="34" customWidth="1"/>
    <col min="6" max="7" width="9" style="34"/>
    <col min="8" max="8" width="10.4416666666667" style="35" customWidth="1"/>
    <col min="9" max="10" width="13.8833333333333" style="35" customWidth="1"/>
    <col min="11" max="11" width="12" style="36" customWidth="1"/>
    <col min="12" max="16384" width="9" style="34"/>
  </cols>
  <sheetData>
    <row r="1" s="32" customFormat="1" ht="30" customHeight="1" spans="1:11">
      <c r="A1" s="15" t="s">
        <v>880</v>
      </c>
      <c r="B1" s="15"/>
      <c r="C1" s="15"/>
      <c r="D1" s="15"/>
      <c r="E1" s="15"/>
      <c r="F1" s="15"/>
      <c r="G1" s="16"/>
      <c r="H1" s="16"/>
      <c r="I1" s="16"/>
      <c r="J1" s="16"/>
      <c r="K1" s="15"/>
    </row>
    <row r="2" s="33" customFormat="1" ht="32.4" customHeight="1" spans="1:11">
      <c r="A2" s="37" t="s">
        <v>5</v>
      </c>
      <c r="B2" s="37" t="s">
        <v>621</v>
      </c>
      <c r="C2" s="37" t="s">
        <v>881</v>
      </c>
      <c r="D2" s="37" t="s">
        <v>31</v>
      </c>
      <c r="E2" s="37" t="s">
        <v>32</v>
      </c>
      <c r="F2" s="37" t="s">
        <v>33</v>
      </c>
      <c r="G2" s="37" t="s">
        <v>622</v>
      </c>
      <c r="H2" s="17" t="s">
        <v>35</v>
      </c>
      <c r="I2" s="17" t="s">
        <v>36</v>
      </c>
      <c r="J2" s="17" t="s">
        <v>37</v>
      </c>
      <c r="K2" s="37" t="s">
        <v>8</v>
      </c>
    </row>
    <row r="3" spans="1:11">
      <c r="A3" s="38">
        <v>1</v>
      </c>
      <c r="B3" s="39" t="s">
        <v>882</v>
      </c>
      <c r="C3" s="39" t="s">
        <v>882</v>
      </c>
      <c r="D3" s="14" t="s">
        <v>485</v>
      </c>
      <c r="E3" s="39" t="s">
        <v>883</v>
      </c>
      <c r="F3" s="14" t="s">
        <v>487</v>
      </c>
      <c r="G3" s="39">
        <v>36</v>
      </c>
      <c r="H3" s="39"/>
      <c r="I3" s="14"/>
      <c r="J3" s="40">
        <v>78</v>
      </c>
      <c r="K3" s="41"/>
    </row>
    <row r="4" spans="1:11">
      <c r="A4" s="38">
        <f t="shared" ref="A4:A32" si="0">A3+1</f>
        <v>2</v>
      </c>
      <c r="B4" s="39"/>
      <c r="C4" s="39"/>
      <c r="D4" s="14" t="s">
        <v>884</v>
      </c>
      <c r="E4" s="39" t="s">
        <v>885</v>
      </c>
      <c r="F4" s="14" t="s">
        <v>487</v>
      </c>
      <c r="G4" s="39">
        <v>60</v>
      </c>
      <c r="H4" s="39"/>
      <c r="I4" s="14"/>
      <c r="J4" s="40">
        <v>29.12</v>
      </c>
      <c r="K4" s="41"/>
    </row>
    <row r="5" spans="1:11">
      <c r="A5" s="38">
        <f t="shared" si="0"/>
        <v>3</v>
      </c>
      <c r="B5" s="39" t="s">
        <v>886</v>
      </c>
      <c r="C5" s="39" t="s">
        <v>887</v>
      </c>
      <c r="D5" s="14" t="s">
        <v>485</v>
      </c>
      <c r="E5" s="39" t="s">
        <v>888</v>
      </c>
      <c r="F5" s="14" t="s">
        <v>487</v>
      </c>
      <c r="G5" s="39">
        <v>6</v>
      </c>
      <c r="H5" s="39"/>
      <c r="I5" s="14"/>
      <c r="J5" s="40">
        <v>78</v>
      </c>
      <c r="K5" s="41"/>
    </row>
    <row r="6" spans="1:11">
      <c r="A6" s="38">
        <f t="shared" si="0"/>
        <v>4</v>
      </c>
      <c r="B6" s="39"/>
      <c r="C6" s="39"/>
      <c r="D6" s="14" t="s">
        <v>884</v>
      </c>
      <c r="E6" s="39" t="s">
        <v>885</v>
      </c>
      <c r="F6" s="14" t="s">
        <v>487</v>
      </c>
      <c r="G6" s="39">
        <v>60</v>
      </c>
      <c r="H6" s="39"/>
      <c r="I6" s="40"/>
      <c r="J6" s="40">
        <v>29.12</v>
      </c>
      <c r="K6" s="41"/>
    </row>
    <row r="7" spans="1:11">
      <c r="A7" s="38">
        <f t="shared" si="0"/>
        <v>5</v>
      </c>
      <c r="B7" s="39" t="s">
        <v>889</v>
      </c>
      <c r="C7" s="39" t="s">
        <v>890</v>
      </c>
      <c r="D7" s="14" t="s">
        <v>485</v>
      </c>
      <c r="E7" s="39" t="s">
        <v>888</v>
      </c>
      <c r="F7" s="14" t="s">
        <v>487</v>
      </c>
      <c r="G7" s="39">
        <v>6</v>
      </c>
      <c r="H7" s="39"/>
      <c r="I7" s="40"/>
      <c r="J7" s="40">
        <v>78</v>
      </c>
      <c r="K7" s="41"/>
    </row>
    <row r="8" spans="1:11">
      <c r="A8" s="38">
        <f t="shared" si="0"/>
        <v>6</v>
      </c>
      <c r="B8" s="39"/>
      <c r="C8" s="39"/>
      <c r="D8" s="14" t="s">
        <v>884</v>
      </c>
      <c r="E8" s="39" t="s">
        <v>885</v>
      </c>
      <c r="F8" s="14" t="s">
        <v>487</v>
      </c>
      <c r="G8" s="39">
        <v>60</v>
      </c>
      <c r="H8" s="39"/>
      <c r="I8" s="40"/>
      <c r="J8" s="40">
        <v>29.12</v>
      </c>
      <c r="K8" s="41"/>
    </row>
    <row r="9" spans="1:11">
      <c r="A9" s="38">
        <f t="shared" si="0"/>
        <v>7</v>
      </c>
      <c r="B9" s="39"/>
      <c r="C9" s="39"/>
      <c r="D9" s="39" t="s">
        <v>891</v>
      </c>
      <c r="E9" s="39" t="s">
        <v>892</v>
      </c>
      <c r="F9" s="39" t="s">
        <v>41</v>
      </c>
      <c r="G9" s="39">
        <v>3</v>
      </c>
      <c r="H9" s="39"/>
      <c r="I9" s="40"/>
      <c r="J9" s="40">
        <v>260</v>
      </c>
      <c r="K9" s="41"/>
    </row>
    <row r="10" spans="1:11">
      <c r="A10" s="38">
        <f t="shared" si="0"/>
        <v>8</v>
      </c>
      <c r="B10" s="39" t="s">
        <v>893</v>
      </c>
      <c r="C10" s="39" t="s">
        <v>894</v>
      </c>
      <c r="D10" s="14" t="s">
        <v>485</v>
      </c>
      <c r="E10" s="39" t="s">
        <v>888</v>
      </c>
      <c r="F10" s="14" t="s">
        <v>487</v>
      </c>
      <c r="G10" s="39">
        <v>6</v>
      </c>
      <c r="H10" s="39"/>
      <c r="I10" s="40"/>
      <c r="J10" s="40">
        <v>78</v>
      </c>
      <c r="K10" s="41"/>
    </row>
    <row r="11" spans="1:11">
      <c r="A11" s="38">
        <f t="shared" si="0"/>
        <v>9</v>
      </c>
      <c r="B11" s="39"/>
      <c r="C11" s="39"/>
      <c r="D11" s="14" t="s">
        <v>884</v>
      </c>
      <c r="E11" s="39" t="s">
        <v>885</v>
      </c>
      <c r="F11" s="14" t="s">
        <v>487</v>
      </c>
      <c r="G11" s="39">
        <v>60</v>
      </c>
      <c r="H11" s="39"/>
      <c r="I11" s="40"/>
      <c r="J11" s="40">
        <v>29.12</v>
      </c>
      <c r="K11" s="41"/>
    </row>
    <row r="12" spans="1:11">
      <c r="A12" s="38">
        <f t="shared" si="0"/>
        <v>10</v>
      </c>
      <c r="B12" s="39"/>
      <c r="C12" s="39"/>
      <c r="D12" s="39" t="s">
        <v>891</v>
      </c>
      <c r="E12" s="39" t="s">
        <v>892</v>
      </c>
      <c r="F12" s="39" t="s">
        <v>41</v>
      </c>
      <c r="G12" s="39">
        <v>3</v>
      </c>
      <c r="H12" s="39"/>
      <c r="I12" s="40"/>
      <c r="J12" s="40">
        <v>260</v>
      </c>
      <c r="K12" s="41"/>
    </row>
    <row r="13" spans="1:11">
      <c r="A13" s="38">
        <f t="shared" si="0"/>
        <v>11</v>
      </c>
      <c r="B13" s="42" t="s">
        <v>895</v>
      </c>
      <c r="C13" s="43" t="s">
        <v>896</v>
      </c>
      <c r="D13" s="14" t="s">
        <v>897</v>
      </c>
      <c r="E13" s="39" t="s">
        <v>888</v>
      </c>
      <c r="F13" s="14" t="s">
        <v>487</v>
      </c>
      <c r="G13" s="39">
        <v>6</v>
      </c>
      <c r="H13" s="39"/>
      <c r="I13" s="40"/>
      <c r="J13" s="40">
        <v>260</v>
      </c>
      <c r="K13" s="41"/>
    </row>
    <row r="14" spans="1:11">
      <c r="A14" s="38">
        <f t="shared" si="0"/>
        <v>12</v>
      </c>
      <c r="B14" s="44"/>
      <c r="C14" s="43" t="s">
        <v>896</v>
      </c>
      <c r="D14" s="43" t="s">
        <v>485</v>
      </c>
      <c r="E14" s="39" t="s">
        <v>888</v>
      </c>
      <c r="F14" s="14" t="s">
        <v>487</v>
      </c>
      <c r="G14" s="39">
        <v>6</v>
      </c>
      <c r="H14" s="39"/>
      <c r="I14" s="40"/>
      <c r="J14" s="40">
        <v>78</v>
      </c>
      <c r="K14" s="41"/>
    </row>
    <row r="15" spans="1:11">
      <c r="A15" s="38">
        <f t="shared" si="0"/>
        <v>13</v>
      </c>
      <c r="B15" s="44"/>
      <c r="C15" s="43" t="s">
        <v>896</v>
      </c>
      <c r="D15" s="43" t="s">
        <v>884</v>
      </c>
      <c r="E15" s="39" t="s">
        <v>885</v>
      </c>
      <c r="F15" s="14" t="s">
        <v>487</v>
      </c>
      <c r="G15" s="39">
        <v>60</v>
      </c>
      <c r="H15" s="39"/>
      <c r="I15" s="40"/>
      <c r="J15" s="40">
        <v>29.12</v>
      </c>
      <c r="K15" s="41"/>
    </row>
    <row r="16" spans="1:11">
      <c r="A16" s="38">
        <f t="shared" si="0"/>
        <v>14</v>
      </c>
      <c r="B16" s="44"/>
      <c r="C16" s="43" t="s">
        <v>898</v>
      </c>
      <c r="D16" s="14" t="s">
        <v>897</v>
      </c>
      <c r="E16" s="39" t="s">
        <v>888</v>
      </c>
      <c r="F16" s="14" t="s">
        <v>487</v>
      </c>
      <c r="G16" s="39">
        <v>6</v>
      </c>
      <c r="H16" s="39"/>
      <c r="I16" s="40"/>
      <c r="J16" s="40">
        <v>260</v>
      </c>
      <c r="K16" s="41"/>
    </row>
    <row r="17" spans="1:11">
      <c r="A17" s="38">
        <f t="shared" si="0"/>
        <v>15</v>
      </c>
      <c r="B17" s="44"/>
      <c r="C17" s="43" t="s">
        <v>898</v>
      </c>
      <c r="D17" s="43" t="s">
        <v>485</v>
      </c>
      <c r="E17" s="39" t="s">
        <v>888</v>
      </c>
      <c r="F17" s="14" t="s">
        <v>487</v>
      </c>
      <c r="G17" s="39">
        <v>6</v>
      </c>
      <c r="H17" s="39"/>
      <c r="I17" s="40"/>
      <c r="J17" s="40">
        <v>78</v>
      </c>
      <c r="K17" s="41"/>
    </row>
    <row r="18" spans="1:11">
      <c r="A18" s="38">
        <f t="shared" si="0"/>
        <v>16</v>
      </c>
      <c r="B18" s="44"/>
      <c r="C18" s="43" t="s">
        <v>898</v>
      </c>
      <c r="D18" s="43" t="s">
        <v>884</v>
      </c>
      <c r="E18" s="39" t="s">
        <v>885</v>
      </c>
      <c r="F18" s="14" t="s">
        <v>487</v>
      </c>
      <c r="G18" s="39">
        <v>60</v>
      </c>
      <c r="H18" s="39"/>
      <c r="I18" s="40"/>
      <c r="J18" s="40">
        <v>29.12</v>
      </c>
      <c r="K18" s="41"/>
    </row>
    <row r="19" spans="1:11">
      <c r="A19" s="42">
        <f t="shared" si="0"/>
        <v>17</v>
      </c>
      <c r="B19" s="44"/>
      <c r="C19" s="45" t="s">
        <v>896</v>
      </c>
      <c r="D19" s="39" t="s">
        <v>899</v>
      </c>
      <c r="E19" s="39" t="s">
        <v>900</v>
      </c>
      <c r="F19" s="39" t="s">
        <v>739</v>
      </c>
      <c r="G19" s="39">
        <v>108</v>
      </c>
      <c r="H19" s="39"/>
      <c r="I19" s="40"/>
      <c r="J19" s="40">
        <v>15.6</v>
      </c>
      <c r="K19" s="41"/>
    </row>
    <row r="20" spans="1:11">
      <c r="A20" s="42">
        <f t="shared" si="0"/>
        <v>18</v>
      </c>
      <c r="B20" s="44"/>
      <c r="C20" s="46"/>
      <c r="D20" s="39" t="s">
        <v>901</v>
      </c>
      <c r="E20" s="39" t="s">
        <v>902</v>
      </c>
      <c r="F20" s="39" t="s">
        <v>487</v>
      </c>
      <c r="G20" s="39">
        <v>18</v>
      </c>
      <c r="H20" s="39"/>
      <c r="I20" s="40"/>
      <c r="J20" s="40">
        <v>5.2</v>
      </c>
      <c r="K20" s="41"/>
    </row>
    <row r="21" spans="1:11">
      <c r="A21" s="42">
        <f t="shared" si="0"/>
        <v>19</v>
      </c>
      <c r="B21" s="44"/>
      <c r="C21" s="46"/>
      <c r="D21" s="39" t="s">
        <v>903</v>
      </c>
      <c r="E21" s="39" t="s">
        <v>904</v>
      </c>
      <c r="F21" s="39" t="s">
        <v>487</v>
      </c>
      <c r="G21" s="39">
        <v>36</v>
      </c>
      <c r="H21" s="39"/>
      <c r="I21" s="40"/>
      <c r="J21" s="40">
        <v>7.8</v>
      </c>
      <c r="K21" s="41"/>
    </row>
    <row r="22" spans="1:11">
      <c r="A22" s="42">
        <f t="shared" si="0"/>
        <v>20</v>
      </c>
      <c r="B22" s="44"/>
      <c r="C22" s="46"/>
      <c r="D22" s="39" t="s">
        <v>905</v>
      </c>
      <c r="E22" s="39" t="s">
        <v>906</v>
      </c>
      <c r="F22" s="39" t="s">
        <v>487</v>
      </c>
      <c r="G22" s="39">
        <v>216</v>
      </c>
      <c r="H22" s="39"/>
      <c r="I22" s="40"/>
      <c r="J22" s="40">
        <v>5.2</v>
      </c>
      <c r="K22" s="41"/>
    </row>
    <row r="23" spans="1:11">
      <c r="A23" s="42">
        <f t="shared" si="0"/>
        <v>21</v>
      </c>
      <c r="B23" s="44"/>
      <c r="C23" s="46"/>
      <c r="D23" s="39" t="s">
        <v>907</v>
      </c>
      <c r="E23" s="39" t="s">
        <v>908</v>
      </c>
      <c r="F23" s="39" t="s">
        <v>487</v>
      </c>
      <c r="G23" s="39">
        <v>4</v>
      </c>
      <c r="H23" s="39"/>
      <c r="I23" s="40"/>
      <c r="J23" s="40">
        <v>7.8</v>
      </c>
      <c r="K23" s="41"/>
    </row>
    <row r="24" spans="1:11">
      <c r="A24" s="42">
        <f t="shared" si="0"/>
        <v>22</v>
      </c>
      <c r="B24" s="44"/>
      <c r="C24" s="46"/>
      <c r="D24" s="47" t="s">
        <v>909</v>
      </c>
      <c r="E24" s="47" t="s">
        <v>910</v>
      </c>
      <c r="F24" s="47" t="s">
        <v>487</v>
      </c>
      <c r="G24" s="39">
        <v>4</v>
      </c>
      <c r="H24" s="39"/>
      <c r="I24" s="40"/>
      <c r="J24" s="40">
        <v>26</v>
      </c>
      <c r="K24" s="41"/>
    </row>
    <row r="25" ht="24" spans="1:11">
      <c r="A25" s="42">
        <f t="shared" si="0"/>
        <v>23</v>
      </c>
      <c r="B25" s="48"/>
      <c r="C25" s="46"/>
      <c r="D25" s="39" t="s">
        <v>911</v>
      </c>
      <c r="E25" s="39" t="s">
        <v>912</v>
      </c>
      <c r="F25" s="39" t="s">
        <v>487</v>
      </c>
      <c r="G25" s="39">
        <v>4</v>
      </c>
      <c r="H25" s="39"/>
      <c r="I25" s="40"/>
      <c r="J25" s="40">
        <v>62.4</v>
      </c>
      <c r="K25" s="41"/>
    </row>
    <row r="26" ht="24" spans="1:11">
      <c r="A26" s="42">
        <f t="shared" si="0"/>
        <v>24</v>
      </c>
      <c r="B26" s="49" t="s">
        <v>913</v>
      </c>
      <c r="C26" s="49" t="s">
        <v>913</v>
      </c>
      <c r="D26" s="50" t="s">
        <v>897</v>
      </c>
      <c r="E26" s="50" t="s">
        <v>914</v>
      </c>
      <c r="F26" s="51" t="s">
        <v>487</v>
      </c>
      <c r="G26" s="50">
        <v>2</v>
      </c>
      <c r="H26" s="50"/>
      <c r="I26" s="40"/>
      <c r="J26" s="40">
        <v>260</v>
      </c>
      <c r="K26" s="41"/>
    </row>
    <row r="27" ht="36" spans="1:11">
      <c r="A27" s="42">
        <f t="shared" si="0"/>
        <v>25</v>
      </c>
      <c r="B27" s="14" t="s">
        <v>915</v>
      </c>
      <c r="C27" s="43" t="s">
        <v>916</v>
      </c>
      <c r="D27" s="52" t="s">
        <v>917</v>
      </c>
      <c r="E27" s="53" t="s">
        <v>918</v>
      </c>
      <c r="F27" s="39" t="s">
        <v>739</v>
      </c>
      <c r="G27" s="39">
        <v>54</v>
      </c>
      <c r="H27" s="39"/>
      <c r="I27" s="40"/>
      <c r="J27" s="40">
        <v>10.4</v>
      </c>
      <c r="K27" s="41"/>
    </row>
    <row r="28" ht="36" spans="1:11">
      <c r="A28" s="38">
        <f t="shared" si="0"/>
        <v>26</v>
      </c>
      <c r="B28" s="14"/>
      <c r="C28" s="43"/>
      <c r="D28" s="52" t="s">
        <v>919</v>
      </c>
      <c r="E28" s="53" t="s">
        <v>920</v>
      </c>
      <c r="F28" s="39" t="s">
        <v>739</v>
      </c>
      <c r="G28" s="39">
        <v>27</v>
      </c>
      <c r="H28" s="39"/>
      <c r="I28" s="40"/>
      <c r="J28" s="40">
        <v>104</v>
      </c>
      <c r="K28" s="41"/>
    </row>
    <row r="29" ht="24" spans="1:11">
      <c r="A29" s="38">
        <f t="shared" si="0"/>
        <v>27</v>
      </c>
      <c r="B29" s="14"/>
      <c r="C29" s="14" t="s">
        <v>921</v>
      </c>
      <c r="D29" s="54" t="s">
        <v>922</v>
      </c>
      <c r="E29" s="39" t="s">
        <v>923</v>
      </c>
      <c r="F29" s="39" t="s">
        <v>739</v>
      </c>
      <c r="G29" s="39">
        <f>2*3*2</f>
        <v>12</v>
      </c>
      <c r="H29" s="39"/>
      <c r="I29" s="40"/>
      <c r="J29" s="40">
        <v>104</v>
      </c>
      <c r="K29" s="41"/>
    </row>
    <row r="30" spans="1:11">
      <c r="A30" s="38">
        <f t="shared" si="0"/>
        <v>28</v>
      </c>
      <c r="B30" s="14"/>
      <c r="C30" s="14"/>
      <c r="D30" s="54" t="s">
        <v>924</v>
      </c>
      <c r="E30" s="39" t="s">
        <v>925</v>
      </c>
      <c r="F30" s="39" t="s">
        <v>487</v>
      </c>
      <c r="G30" s="39">
        <f>2*2</f>
        <v>4</v>
      </c>
      <c r="H30" s="39"/>
      <c r="I30" s="40"/>
      <c r="J30" s="40">
        <v>7.8</v>
      </c>
      <c r="K30" s="41"/>
    </row>
    <row r="31" ht="24" spans="1:11">
      <c r="A31" s="38">
        <f t="shared" si="0"/>
        <v>29</v>
      </c>
      <c r="B31" s="39" t="s">
        <v>926</v>
      </c>
      <c r="C31" s="55" t="s">
        <v>927</v>
      </c>
      <c r="D31" s="39" t="s">
        <v>928</v>
      </c>
      <c r="E31" s="39" t="s">
        <v>912</v>
      </c>
      <c r="F31" s="39" t="s">
        <v>487</v>
      </c>
      <c r="G31" s="39">
        <v>4</v>
      </c>
      <c r="H31" s="39"/>
      <c r="I31" s="40"/>
      <c r="J31" s="40">
        <v>41.6</v>
      </c>
      <c r="K31" s="41"/>
    </row>
    <row r="32" ht="36" spans="1:11">
      <c r="A32" s="38">
        <f t="shared" si="0"/>
        <v>30</v>
      </c>
      <c r="B32" s="14"/>
      <c r="C32" s="55" t="s">
        <v>929</v>
      </c>
      <c r="D32" s="39" t="s">
        <v>930</v>
      </c>
      <c r="E32" s="39" t="s">
        <v>931</v>
      </c>
      <c r="F32" s="39" t="s">
        <v>739</v>
      </c>
      <c r="G32" s="39">
        <v>2</v>
      </c>
      <c r="H32" s="39"/>
      <c r="I32" s="40"/>
      <c r="J32" s="40">
        <v>260</v>
      </c>
      <c r="K32" s="41"/>
    </row>
    <row r="33" ht="24" spans="1:11">
      <c r="A33" s="38">
        <v>31</v>
      </c>
      <c r="B33" s="56" t="s">
        <v>932</v>
      </c>
      <c r="C33" s="8" t="s">
        <v>933</v>
      </c>
      <c r="D33" s="8"/>
      <c r="E33" s="8"/>
      <c r="F33" s="39" t="s">
        <v>669</v>
      </c>
      <c r="G33" s="5">
        <v>1</v>
      </c>
      <c r="H33" s="8"/>
      <c r="I33" s="8"/>
      <c r="J33" s="8">
        <v>33000</v>
      </c>
      <c r="K33" s="41"/>
    </row>
    <row r="34" spans="1:11">
      <c r="A34" s="38">
        <v>32</v>
      </c>
      <c r="B34" s="56" t="s">
        <v>934</v>
      </c>
      <c r="C34" s="8" t="s">
        <v>935</v>
      </c>
      <c r="D34" s="8"/>
      <c r="E34" s="8"/>
      <c r="F34" s="39" t="s">
        <v>669</v>
      </c>
      <c r="G34" s="5">
        <v>1</v>
      </c>
      <c r="H34" s="10"/>
      <c r="I34" s="8"/>
      <c r="J34" s="57">
        <v>15000</v>
      </c>
      <c r="K34" s="41"/>
    </row>
    <row r="35" spans="1:11">
      <c r="A35" s="38">
        <v>33</v>
      </c>
      <c r="B35" s="58"/>
      <c r="C35" s="11" t="s">
        <v>936</v>
      </c>
      <c r="D35" s="12"/>
      <c r="E35" s="13"/>
      <c r="F35" s="39" t="s">
        <v>669</v>
      </c>
      <c r="G35" s="14">
        <v>1</v>
      </c>
      <c r="H35" s="59"/>
      <c r="I35" s="40"/>
      <c r="J35" s="57">
        <v>28000</v>
      </c>
      <c r="K35" s="41"/>
    </row>
    <row r="36" ht="36" spans="1:11">
      <c r="A36" s="38">
        <v>34</v>
      </c>
      <c r="B36" s="42" t="s">
        <v>937</v>
      </c>
      <c r="C36" s="42" t="s">
        <v>938</v>
      </c>
      <c r="D36" s="39" t="s">
        <v>939</v>
      </c>
      <c r="E36" s="39" t="s">
        <v>940</v>
      </c>
      <c r="F36" s="14" t="s">
        <v>439</v>
      </c>
      <c r="G36" s="39">
        <f>28*2.1</f>
        <v>58.8</v>
      </c>
      <c r="H36" s="39"/>
      <c r="I36" s="40"/>
      <c r="J36" s="40">
        <v>104</v>
      </c>
      <c r="K36" s="41"/>
    </row>
    <row r="37" spans="1:11">
      <c r="A37" s="38">
        <f t="shared" ref="A37:A42" si="1">A36+1</f>
        <v>35</v>
      </c>
      <c r="B37" s="44"/>
      <c r="C37" s="14" t="s">
        <v>485</v>
      </c>
      <c r="D37" s="14" t="s">
        <v>485</v>
      </c>
      <c r="E37" s="39" t="s">
        <v>941</v>
      </c>
      <c r="F37" s="14" t="s">
        <v>487</v>
      </c>
      <c r="G37" s="39">
        <v>150</v>
      </c>
      <c r="H37" s="39"/>
      <c r="I37" s="40"/>
      <c r="J37" s="40">
        <v>78</v>
      </c>
      <c r="K37" s="41"/>
    </row>
    <row r="38" spans="1:11">
      <c r="A38" s="38">
        <f t="shared" si="1"/>
        <v>36</v>
      </c>
      <c r="B38" s="44"/>
      <c r="C38" s="14" t="s">
        <v>942</v>
      </c>
      <c r="D38" s="14" t="s">
        <v>942</v>
      </c>
      <c r="E38" s="39" t="s">
        <v>943</v>
      </c>
      <c r="F38" s="14" t="s">
        <v>439</v>
      </c>
      <c r="G38" s="39">
        <v>420</v>
      </c>
      <c r="H38" s="39"/>
      <c r="I38" s="40"/>
      <c r="J38" s="40">
        <v>35.36</v>
      </c>
      <c r="K38" s="41"/>
    </row>
    <row r="39" spans="1:11">
      <c r="A39" s="38">
        <f t="shared" si="1"/>
        <v>37</v>
      </c>
      <c r="B39" s="44"/>
      <c r="C39" s="14" t="s">
        <v>944</v>
      </c>
      <c r="D39" s="14" t="s">
        <v>944</v>
      </c>
      <c r="E39" s="39" t="s">
        <v>945</v>
      </c>
      <c r="F39" s="14" t="s">
        <v>439</v>
      </c>
      <c r="G39" s="39">
        <v>420</v>
      </c>
      <c r="H39" s="39"/>
      <c r="I39" s="40"/>
      <c r="J39" s="40">
        <v>7.8</v>
      </c>
      <c r="K39" s="41"/>
    </row>
    <row r="40" spans="1:11">
      <c r="A40" s="38">
        <f t="shared" si="1"/>
        <v>38</v>
      </c>
      <c r="B40" s="44"/>
      <c r="C40" s="14" t="s">
        <v>946</v>
      </c>
      <c r="D40" s="14" t="s">
        <v>946</v>
      </c>
      <c r="E40" s="39" t="s">
        <v>649</v>
      </c>
      <c r="F40" s="14" t="s">
        <v>439</v>
      </c>
      <c r="G40" s="39">
        <v>136</v>
      </c>
      <c r="H40" s="39"/>
      <c r="I40" s="40"/>
      <c r="J40" s="40">
        <v>13</v>
      </c>
      <c r="K40" s="41"/>
    </row>
    <row r="41" spans="1:11">
      <c r="A41" s="38">
        <f t="shared" si="1"/>
        <v>39</v>
      </c>
      <c r="B41" s="44"/>
      <c r="C41" s="26" t="s">
        <v>947</v>
      </c>
      <c r="D41" s="50" t="s">
        <v>948</v>
      </c>
      <c r="E41" s="50" t="s">
        <v>949</v>
      </c>
      <c r="F41" s="50" t="s">
        <v>501</v>
      </c>
      <c r="G41" s="39">
        <v>10</v>
      </c>
      <c r="H41" s="39"/>
      <c r="I41" s="40"/>
      <c r="J41" s="40">
        <v>312</v>
      </c>
      <c r="K41" s="41"/>
    </row>
    <row r="42" spans="1:11">
      <c r="A42" s="38">
        <f t="shared" si="1"/>
        <v>40</v>
      </c>
      <c r="B42" s="48"/>
      <c r="C42" s="26"/>
      <c r="D42" s="50" t="s">
        <v>950</v>
      </c>
      <c r="E42" s="50" t="s">
        <v>951</v>
      </c>
      <c r="F42" s="50" t="s">
        <v>501</v>
      </c>
      <c r="G42" s="39">
        <v>5</v>
      </c>
      <c r="H42" s="39"/>
      <c r="I42" s="40"/>
      <c r="J42" s="40">
        <v>156</v>
      </c>
      <c r="K42" s="41"/>
    </row>
    <row r="43" ht="23.4" customHeight="1" spans="1:11">
      <c r="A43" s="38"/>
      <c r="B43" s="60" t="s">
        <v>421</v>
      </c>
      <c r="C43" s="61"/>
      <c r="D43" s="61"/>
      <c r="E43" s="61"/>
      <c r="F43" s="61"/>
      <c r="G43" s="61"/>
      <c r="H43" s="62"/>
      <c r="I43" s="63">
        <f>SUM(I3:I42)</f>
        <v>0</v>
      </c>
      <c r="J43" s="63"/>
      <c r="K43" s="38"/>
    </row>
  </sheetData>
  <autoFilter xmlns:etc="http://www.wps.cn/officeDocument/2017/etCustomData" ref="A1:K43" etc:filterBottomFollowUsedRange="0">
    <extLst/>
  </autoFilter>
  <mergeCells count="22">
    <mergeCell ref="A1:K1"/>
    <mergeCell ref="C33:E33"/>
    <mergeCell ref="C34:E34"/>
    <mergeCell ref="C35:E35"/>
    <mergeCell ref="B43:H43"/>
    <mergeCell ref="B3:B4"/>
    <mergeCell ref="B5:B6"/>
    <mergeCell ref="B7:B9"/>
    <mergeCell ref="B10:B12"/>
    <mergeCell ref="B13:B25"/>
    <mergeCell ref="B27:B30"/>
    <mergeCell ref="B31:B32"/>
    <mergeCell ref="B34:B35"/>
    <mergeCell ref="B36:B42"/>
    <mergeCell ref="C3:C4"/>
    <mergeCell ref="C5:C6"/>
    <mergeCell ref="C7:C9"/>
    <mergeCell ref="C10:C12"/>
    <mergeCell ref="C19:C25"/>
    <mergeCell ref="C27:C28"/>
    <mergeCell ref="C29:C30"/>
    <mergeCell ref="C41:C42"/>
  </mergeCells>
  <pageMargins left="0.75" right="0.75" top="1" bottom="1" header="0.5" footer="0.5"/>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J11" sqref="J11"/>
    </sheetView>
  </sheetViews>
  <sheetFormatPr defaultColWidth="9" defaultRowHeight="13.5" outlineLevelRow="5"/>
  <cols>
    <col min="1" max="1" width="7.33333333333333" customWidth="1"/>
    <col min="4" max="4" width="15.2166666666667" customWidth="1"/>
    <col min="5" max="5" width="20.6666666666667" customWidth="1"/>
    <col min="8" max="8" width="11.3333333333333" customWidth="1"/>
    <col min="9" max="9" width="12.5583333333333" customWidth="1"/>
    <col min="10" max="10" width="12.2166666666667" customWidth="1"/>
  </cols>
  <sheetData>
    <row r="1" ht="34.8" customHeight="1" spans="1:11">
      <c r="A1" s="15" t="s">
        <v>952</v>
      </c>
      <c r="B1" s="15"/>
      <c r="C1" s="15"/>
      <c r="D1" s="15"/>
      <c r="E1" s="15"/>
      <c r="F1" s="15"/>
      <c r="G1" s="16"/>
      <c r="H1" s="16"/>
      <c r="I1" s="16"/>
      <c r="J1" s="16"/>
      <c r="K1" s="15"/>
    </row>
    <row r="2" ht="38.4" customHeight="1" spans="1:11">
      <c r="A2" s="17" t="s">
        <v>5</v>
      </c>
      <c r="B2" s="17" t="s">
        <v>621</v>
      </c>
      <c r="C2" s="17" t="s">
        <v>881</v>
      </c>
      <c r="D2" s="17" t="s">
        <v>31</v>
      </c>
      <c r="E2" s="17" t="s">
        <v>32</v>
      </c>
      <c r="F2" s="17" t="s">
        <v>33</v>
      </c>
      <c r="G2" s="17" t="s">
        <v>622</v>
      </c>
      <c r="H2" s="17" t="s">
        <v>35</v>
      </c>
      <c r="I2" s="17" t="s">
        <v>36</v>
      </c>
      <c r="J2" s="17" t="s">
        <v>37</v>
      </c>
      <c r="K2" s="17" t="s">
        <v>8</v>
      </c>
    </row>
    <row r="3" ht="77.4" customHeight="1" spans="1:11">
      <c r="A3" s="18">
        <v>1</v>
      </c>
      <c r="B3" s="19" t="s">
        <v>953</v>
      </c>
      <c r="C3" s="19" t="s">
        <v>954</v>
      </c>
      <c r="D3" s="19" t="s">
        <v>955</v>
      </c>
      <c r="E3" s="19" t="s">
        <v>956</v>
      </c>
      <c r="F3" s="19" t="s">
        <v>957</v>
      </c>
      <c r="G3" s="19">
        <f>12000+25000+8000+5000</f>
        <v>50000</v>
      </c>
      <c r="H3" s="20"/>
      <c r="I3" s="20"/>
      <c r="J3" s="21">
        <v>5.5</v>
      </c>
      <c r="K3" s="21" t="s">
        <v>958</v>
      </c>
    </row>
    <row r="4" ht="94.95" customHeight="1" spans="1:11">
      <c r="A4" s="22">
        <v>2</v>
      </c>
      <c r="B4" s="23"/>
      <c r="C4" s="23"/>
      <c r="D4" s="23"/>
      <c r="E4" s="23"/>
      <c r="F4" s="23"/>
      <c r="G4" s="23"/>
      <c r="H4" s="24"/>
      <c r="I4" s="20"/>
      <c r="J4" s="25">
        <v>4</v>
      </c>
      <c r="K4" s="21" t="s">
        <v>959</v>
      </c>
    </row>
    <row r="5" ht="30.6" customHeight="1" spans="1:11">
      <c r="A5" s="26"/>
      <c r="B5" s="27" t="s">
        <v>421</v>
      </c>
      <c r="C5" s="28"/>
      <c r="D5" s="28"/>
      <c r="E5" s="28"/>
      <c r="F5" s="28"/>
      <c r="G5" s="28"/>
      <c r="H5" s="29"/>
      <c r="I5" s="30">
        <f>SUM(I3:I4)</f>
        <v>0</v>
      </c>
      <c r="J5" s="30"/>
      <c r="K5" s="26"/>
    </row>
    <row r="6" ht="24" customHeight="1" spans="1:11">
      <c r="A6" s="31" t="s">
        <v>960</v>
      </c>
    </row>
  </sheetData>
  <mergeCells count="8">
    <mergeCell ref="A1:K1"/>
    <mergeCell ref="B5:H5"/>
    <mergeCell ref="B3:B4"/>
    <mergeCell ref="C3:C4"/>
    <mergeCell ref="D3:D4"/>
    <mergeCell ref="E3:E4"/>
    <mergeCell ref="F3:F4"/>
    <mergeCell ref="G3:G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G7" sqref="G7"/>
    </sheetView>
  </sheetViews>
  <sheetFormatPr defaultColWidth="9" defaultRowHeight="14.25" outlineLevelRow="4"/>
  <cols>
    <col min="1" max="1" width="7.88333333333333" style="1" customWidth="1"/>
    <col min="2" max="2" width="17.3333333333333" style="1" customWidth="1"/>
    <col min="3" max="6" width="9" style="1"/>
    <col min="7" max="7" width="10.2166666666667" style="1" customWidth="1"/>
    <col min="8" max="8" width="16" style="1" customWidth="1"/>
    <col min="9" max="10" width="13.1083333333333" style="1" customWidth="1"/>
    <col min="11" max="11" width="12" style="1" customWidth="1"/>
    <col min="12" max="16384" width="9" style="1"/>
  </cols>
  <sheetData>
    <row r="1" ht="31.2" customHeight="1" spans="1:11">
      <c r="A1" s="2" t="s">
        <v>961</v>
      </c>
      <c r="B1" s="2"/>
      <c r="C1" s="2"/>
      <c r="D1" s="2"/>
      <c r="E1" s="2"/>
      <c r="F1" s="2"/>
      <c r="G1" s="2"/>
      <c r="H1" s="2"/>
      <c r="I1" s="2"/>
      <c r="J1" s="2"/>
      <c r="K1" s="2"/>
    </row>
    <row r="2" ht="54" customHeight="1" spans="1:11">
      <c r="A2" s="3" t="s">
        <v>5</v>
      </c>
      <c r="B2" s="3" t="s">
        <v>962</v>
      </c>
      <c r="C2" s="3" t="s">
        <v>6</v>
      </c>
      <c r="D2" s="3" t="s">
        <v>31</v>
      </c>
      <c r="E2" s="3" t="s">
        <v>32</v>
      </c>
      <c r="F2" s="4" t="s">
        <v>33</v>
      </c>
      <c r="G2" s="4" t="s">
        <v>622</v>
      </c>
      <c r="H2" s="4" t="s">
        <v>35</v>
      </c>
      <c r="I2" s="4" t="s">
        <v>36</v>
      </c>
      <c r="J2" s="4" t="s">
        <v>37</v>
      </c>
      <c r="K2" s="3" t="s">
        <v>8</v>
      </c>
    </row>
    <row r="3" ht="42.6" customHeight="1" spans="1:11">
      <c r="A3" s="5">
        <v>1</v>
      </c>
      <c r="B3" s="6" t="s">
        <v>963</v>
      </c>
      <c r="C3" s="7" t="s">
        <v>964</v>
      </c>
      <c r="D3" s="7" t="s">
        <v>964</v>
      </c>
      <c r="E3" s="8" t="s">
        <v>964</v>
      </c>
      <c r="F3" s="7" t="s">
        <v>669</v>
      </c>
      <c r="G3" s="5">
        <v>1</v>
      </c>
      <c r="H3" s="9"/>
      <c r="I3" s="10"/>
      <c r="J3" s="9">
        <v>74874.3</v>
      </c>
      <c r="K3" s="8"/>
    </row>
    <row r="4" ht="42.6" customHeight="1" spans="1:11">
      <c r="A4" s="5">
        <v>2</v>
      </c>
      <c r="B4" s="6" t="s">
        <v>965</v>
      </c>
      <c r="C4" s="7" t="s">
        <v>964</v>
      </c>
      <c r="D4" s="7" t="s">
        <v>964</v>
      </c>
      <c r="E4" s="8" t="s">
        <v>964</v>
      </c>
      <c r="F4" s="7" t="s">
        <v>669</v>
      </c>
      <c r="G4" s="5">
        <v>1</v>
      </c>
      <c r="H4" s="9"/>
      <c r="I4" s="10"/>
      <c r="J4" s="9">
        <v>70000</v>
      </c>
      <c r="K4" s="8"/>
    </row>
    <row r="5" ht="36" customHeight="1" spans="1:11">
      <c r="A5" s="5"/>
      <c r="B5" s="11" t="s">
        <v>421</v>
      </c>
      <c r="C5" s="12"/>
      <c r="D5" s="12"/>
      <c r="E5" s="12"/>
      <c r="F5" s="12"/>
      <c r="G5" s="12"/>
      <c r="H5" s="13"/>
      <c r="I5" s="10">
        <f>I3+I4</f>
        <v>0</v>
      </c>
      <c r="J5" s="10"/>
      <c r="K5" s="14"/>
    </row>
  </sheetData>
  <mergeCells count="2">
    <mergeCell ref="A1:K1"/>
    <mergeCell ref="B5: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2" workbookViewId="0">
      <selection activeCell="C7" sqref="C7"/>
    </sheetView>
  </sheetViews>
  <sheetFormatPr defaultColWidth="9" defaultRowHeight="13.5" outlineLevelCol="6"/>
  <cols>
    <col min="1" max="1" width="8.775" style="295" customWidth="1"/>
    <col min="2" max="2" width="33.2166666666667" style="295" customWidth="1"/>
    <col min="3" max="3" width="24.4416666666667" style="296" customWidth="1"/>
    <col min="4" max="4" width="18.2166666666667" style="297" customWidth="1"/>
    <col min="5" max="5" width="27.5583333333333" style="296" customWidth="1"/>
    <col min="6" max="16346" width="9" style="295"/>
    <col min="16347" max="16384" width="9" style="298"/>
  </cols>
  <sheetData>
    <row r="1" s="295" customFormat="1" ht="60.6" customHeight="1" spans="1:7">
      <c r="A1" s="299" t="s">
        <v>4</v>
      </c>
      <c r="B1" s="300"/>
      <c r="C1" s="300"/>
      <c r="D1" s="301"/>
      <c r="E1" s="296"/>
    </row>
    <row r="2" s="295" customFormat="1" ht="24" customHeight="1" spans="1:7">
      <c r="A2" s="302" t="s">
        <v>5</v>
      </c>
      <c r="B2" s="302" t="s">
        <v>6</v>
      </c>
      <c r="C2" s="303" t="s">
        <v>7</v>
      </c>
      <c r="D2" s="304" t="s">
        <v>8</v>
      </c>
      <c r="E2" s="305"/>
    </row>
    <row r="3" s="295" customFormat="1" ht="26.1" customHeight="1" spans="1:7">
      <c r="A3" s="302"/>
      <c r="B3" s="302"/>
      <c r="C3" s="306"/>
      <c r="D3" s="304"/>
      <c r="E3" s="307"/>
    </row>
    <row r="4" s="295" customFormat="1" ht="30" customHeight="1" spans="1:7">
      <c r="A4" s="308">
        <v>1</v>
      </c>
      <c r="B4" s="308" t="s">
        <v>9</v>
      </c>
      <c r="C4" s="309"/>
      <c r="D4" s="310"/>
      <c r="E4" s="307"/>
      <c r="G4" s="311"/>
    </row>
    <row r="5" s="295" customFormat="1" ht="30" customHeight="1" spans="1:7">
      <c r="A5" s="312">
        <f>A4+1</f>
        <v>2</v>
      </c>
      <c r="B5" s="308" t="s">
        <v>10</v>
      </c>
      <c r="C5" s="309"/>
      <c r="D5" s="310"/>
      <c r="E5" s="307"/>
    </row>
    <row r="6" s="295" customFormat="1" ht="30" customHeight="1" spans="1:7">
      <c r="A6" s="312">
        <f>A5+1</f>
        <v>3</v>
      </c>
      <c r="B6" s="308" t="s">
        <v>11</v>
      </c>
      <c r="C6" s="313"/>
      <c r="D6" s="310"/>
      <c r="E6" s="307"/>
      <c r="G6" s="311"/>
    </row>
    <row r="7" s="295" customFormat="1" ht="37.95" customHeight="1" spans="1:7">
      <c r="A7" s="312">
        <f t="shared" ref="A7:A17" si="0">A6+1</f>
        <v>4</v>
      </c>
      <c r="B7" s="308" t="s">
        <v>12</v>
      </c>
      <c r="C7" s="309"/>
      <c r="D7" s="314"/>
      <c r="E7" s="307"/>
    </row>
    <row r="8" s="295" customFormat="1" ht="30" customHeight="1" spans="1:7">
      <c r="A8" s="312">
        <f t="shared" si="0"/>
        <v>5</v>
      </c>
      <c r="B8" s="308" t="s">
        <v>13</v>
      </c>
      <c r="C8" s="309"/>
      <c r="D8" s="310"/>
      <c r="E8" s="296"/>
    </row>
    <row r="9" s="295" customFormat="1" ht="30" customHeight="1" spans="1:7">
      <c r="A9" s="312">
        <f t="shared" si="0"/>
        <v>6</v>
      </c>
      <c r="B9" s="308" t="s">
        <v>14</v>
      </c>
      <c r="C9" s="309"/>
      <c r="D9" s="310"/>
      <c r="E9" s="296"/>
    </row>
    <row r="10" s="295" customFormat="1" ht="30" customHeight="1" spans="1:7">
      <c r="A10" s="312">
        <f t="shared" si="0"/>
        <v>7</v>
      </c>
      <c r="B10" s="308" t="s">
        <v>15</v>
      </c>
      <c r="C10" s="309"/>
      <c r="D10" s="310"/>
      <c r="E10" s="296"/>
    </row>
    <row r="11" s="295" customFormat="1" ht="30" customHeight="1" spans="1:7">
      <c r="A11" s="312">
        <f t="shared" si="0"/>
        <v>8</v>
      </c>
      <c r="B11" s="308" t="s">
        <v>16</v>
      </c>
      <c r="C11" s="309"/>
      <c r="D11" s="310"/>
      <c r="E11" s="296"/>
    </row>
    <row r="12" s="295" customFormat="1" ht="30" customHeight="1" spans="1:7">
      <c r="A12" s="312">
        <f t="shared" si="0"/>
        <v>9</v>
      </c>
      <c r="B12" s="308" t="s">
        <v>17</v>
      </c>
      <c r="C12" s="309"/>
      <c r="D12" s="310"/>
      <c r="E12" s="296"/>
    </row>
    <row r="13" s="295" customFormat="1" ht="30" customHeight="1" spans="1:7">
      <c r="A13" s="312">
        <f t="shared" si="0"/>
        <v>10</v>
      </c>
      <c r="B13" s="308" t="s">
        <v>18</v>
      </c>
      <c r="C13" s="309"/>
      <c r="D13" s="310"/>
      <c r="E13" s="296"/>
    </row>
    <row r="14" s="295" customFormat="1" ht="30" customHeight="1" spans="1:7">
      <c r="A14" s="312">
        <f t="shared" si="0"/>
        <v>11</v>
      </c>
      <c r="B14" s="308" t="s">
        <v>19</v>
      </c>
      <c r="C14" s="309"/>
      <c r="D14" s="310"/>
      <c r="E14" s="296"/>
    </row>
    <row r="15" s="295" customFormat="1" ht="30" customHeight="1" spans="1:7">
      <c r="A15" s="312">
        <f t="shared" si="0"/>
        <v>12</v>
      </c>
      <c r="B15" s="308" t="s">
        <v>20</v>
      </c>
      <c r="C15" s="309"/>
      <c r="D15" s="310"/>
      <c r="E15" s="296"/>
    </row>
    <row r="16" s="295" customFormat="1" ht="30" customHeight="1" spans="1:7">
      <c r="A16" s="312">
        <f t="shared" si="0"/>
        <v>13</v>
      </c>
      <c r="B16" s="308" t="s">
        <v>21</v>
      </c>
      <c r="C16" s="309"/>
      <c r="D16" s="310"/>
      <c r="E16" s="296"/>
    </row>
    <row r="17" s="295" customFormat="1" ht="30" customHeight="1" spans="1:5">
      <c r="A17" s="312">
        <f t="shared" si="0"/>
        <v>14</v>
      </c>
      <c r="B17" s="308" t="s">
        <v>22</v>
      </c>
      <c r="C17" s="309"/>
      <c r="D17" s="310"/>
      <c r="E17" s="296"/>
    </row>
    <row r="18" s="295" customFormat="1" ht="38.4" customHeight="1" spans="1:5">
      <c r="A18" s="315" t="s">
        <v>23</v>
      </c>
      <c r="B18" s="316"/>
      <c r="C18" s="317">
        <f>SUM(C4:C17)</f>
        <v>0</v>
      </c>
      <c r="D18" s="310"/>
      <c r="E18" s="296"/>
    </row>
    <row r="19" s="295" customFormat="1" ht="53.4" customHeight="1" spans="1:5">
      <c r="A19" s="318">
        <v>15</v>
      </c>
      <c r="B19" s="319" t="s">
        <v>24</v>
      </c>
      <c r="C19" s="309"/>
      <c r="D19" s="320" t="s">
        <v>25</v>
      </c>
      <c r="E19" s="321"/>
    </row>
    <row r="20" s="295" customFormat="1" ht="53.4" customHeight="1" spans="1:5">
      <c r="A20" s="322"/>
      <c r="B20" s="319" t="s">
        <v>26</v>
      </c>
      <c r="C20" s="309"/>
      <c r="D20" s="320" t="s">
        <v>25</v>
      </c>
      <c r="E20" s="321"/>
    </row>
    <row r="21" s="295" customFormat="1" ht="42" customHeight="1" spans="1:5">
      <c r="A21" s="312">
        <v>16</v>
      </c>
      <c r="B21" s="308" t="s">
        <v>27</v>
      </c>
      <c r="C21" s="309"/>
      <c r="D21" s="320"/>
      <c r="E21" s="296"/>
    </row>
    <row r="22" s="295" customFormat="1" ht="40.95" customHeight="1" spans="1:5">
      <c r="A22" s="315" t="s">
        <v>28</v>
      </c>
      <c r="B22" s="316"/>
      <c r="C22" s="317">
        <f>C18+C19+C20+C21</f>
        <v>0</v>
      </c>
      <c r="D22" s="310"/>
      <c r="E22" s="296"/>
    </row>
    <row r="23" s="295" customFormat="1" ht="30" customHeight="1" spans="1:5">
      <c r="B23" s="323"/>
      <c r="C23" s="324"/>
      <c r="D23" s="297"/>
      <c r="E23" s="296"/>
    </row>
  </sheetData>
  <mergeCells count="10">
    <mergeCell ref="A1:D1"/>
    <mergeCell ref="A18:B18"/>
    <mergeCell ref="A22:B22"/>
    <mergeCell ref="A2:A3"/>
    <mergeCell ref="A19:A20"/>
    <mergeCell ref="B2:B3"/>
    <mergeCell ref="C2:C3"/>
    <mergeCell ref="D2:D3"/>
    <mergeCell ref="E2:E7"/>
    <mergeCell ref="E19:E2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4"/>
  <sheetViews>
    <sheetView topLeftCell="A113" workbookViewId="0">
      <selection activeCell="G113" sqref="G113"/>
    </sheetView>
  </sheetViews>
  <sheetFormatPr defaultColWidth="9" defaultRowHeight="13.5"/>
  <cols>
    <col min="1" max="1" width="5.21666666666667" style="34" customWidth="1"/>
    <col min="2" max="2" width="8.775" style="34" customWidth="1"/>
    <col min="3" max="3" width="29.8833333333333" style="34" customWidth="1"/>
    <col min="4" max="4" width="28.6666666666667" style="34" customWidth="1"/>
    <col min="5" max="5" width="8" style="34" customWidth="1"/>
    <col min="6" max="6" width="9.775" style="34" customWidth="1"/>
    <col min="7" max="8" width="14" style="35" customWidth="1"/>
    <col min="9" max="9" width="14.2166666666667" style="35" customWidth="1"/>
    <col min="10" max="12" width="20.3333333333333" style="34" customWidth="1"/>
    <col min="13" max="16384" width="9" style="34"/>
  </cols>
  <sheetData>
    <row r="1" ht="34.8" customHeight="1" spans="1:10">
      <c r="A1" s="229" t="s">
        <v>29</v>
      </c>
      <c r="B1" s="15"/>
      <c r="C1" s="15"/>
      <c r="D1" s="15"/>
      <c r="E1" s="15"/>
      <c r="F1" s="15"/>
      <c r="G1" s="15"/>
      <c r="H1" s="15"/>
      <c r="I1" s="15"/>
      <c r="J1" s="15"/>
    </row>
    <row r="2" s="87" customFormat="1" ht="32.4" customHeight="1" spans="1:10">
      <c r="A2" s="90" t="s">
        <v>5</v>
      </c>
      <c r="B2" s="90" t="s">
        <v>30</v>
      </c>
      <c r="C2" s="90" t="s">
        <v>31</v>
      </c>
      <c r="D2" s="90" t="s">
        <v>32</v>
      </c>
      <c r="E2" s="90" t="s">
        <v>33</v>
      </c>
      <c r="F2" s="90" t="s">
        <v>34</v>
      </c>
      <c r="G2" s="17" t="s">
        <v>35</v>
      </c>
      <c r="H2" s="17" t="s">
        <v>36</v>
      </c>
      <c r="I2" s="17" t="s">
        <v>37</v>
      </c>
      <c r="J2" s="90" t="s">
        <v>8</v>
      </c>
    </row>
    <row r="3" ht="40.95" customHeight="1" spans="1:10">
      <c r="A3" s="26">
        <v>1</v>
      </c>
      <c r="B3" s="39" t="s">
        <v>38</v>
      </c>
      <c r="C3" s="39" t="s">
        <v>39</v>
      </c>
      <c r="D3" s="39" t="s">
        <v>40</v>
      </c>
      <c r="E3" s="39" t="s">
        <v>41</v>
      </c>
      <c r="F3" s="67">
        <v>3</v>
      </c>
      <c r="G3" s="68"/>
      <c r="H3" s="30"/>
      <c r="I3" s="30">
        <v>225</v>
      </c>
      <c r="J3" s="26"/>
    </row>
    <row r="4" ht="37.5" spans="1:10">
      <c r="A4" s="26">
        <v>2</v>
      </c>
      <c r="B4" s="39" t="s">
        <v>42</v>
      </c>
      <c r="C4" s="223" t="s">
        <v>43</v>
      </c>
      <c r="D4" s="223" t="s">
        <v>44</v>
      </c>
      <c r="E4" s="39" t="s">
        <v>41</v>
      </c>
      <c r="F4" s="67">
        <v>10</v>
      </c>
      <c r="G4" s="68"/>
      <c r="H4" s="30"/>
      <c r="I4" s="30">
        <v>675</v>
      </c>
      <c r="J4" s="26" t="s">
        <v>45</v>
      </c>
    </row>
    <row r="5" ht="36" spans="1:10">
      <c r="A5" s="26">
        <v>3</v>
      </c>
      <c r="B5" s="39" t="s">
        <v>46</v>
      </c>
      <c r="C5" s="223" t="s">
        <v>47</v>
      </c>
      <c r="D5" s="223" t="s">
        <v>48</v>
      </c>
      <c r="E5" s="273" t="s">
        <v>41</v>
      </c>
      <c r="F5" s="67">
        <v>3</v>
      </c>
      <c r="G5" s="68"/>
      <c r="H5" s="30"/>
      <c r="I5" s="30">
        <v>775</v>
      </c>
      <c r="J5" s="164"/>
    </row>
    <row r="6" ht="24.75" spans="1:10">
      <c r="A6" s="26">
        <v>4</v>
      </c>
      <c r="B6" s="67" t="s">
        <v>49</v>
      </c>
      <c r="C6" s="223" t="s">
        <v>50</v>
      </c>
      <c r="D6" s="223" t="s">
        <v>48</v>
      </c>
      <c r="E6" s="39" t="s">
        <v>41</v>
      </c>
      <c r="F6" s="67">
        <v>10</v>
      </c>
      <c r="G6" s="68"/>
      <c r="H6" s="30"/>
      <c r="I6" s="30">
        <v>775</v>
      </c>
      <c r="J6" s="67"/>
    </row>
    <row r="7" ht="24.75" spans="1:10">
      <c r="A7" s="26">
        <v>5</v>
      </c>
      <c r="B7" s="67" t="s">
        <v>51</v>
      </c>
      <c r="C7" s="223" t="s">
        <v>52</v>
      </c>
      <c r="D7" s="223" t="s">
        <v>53</v>
      </c>
      <c r="E7" s="39" t="s">
        <v>41</v>
      </c>
      <c r="F7" s="67">
        <v>10</v>
      </c>
      <c r="G7" s="68"/>
      <c r="H7" s="30"/>
      <c r="I7" s="30">
        <v>575</v>
      </c>
      <c r="J7" s="274"/>
    </row>
    <row r="8" ht="24.75" spans="1:10">
      <c r="A8" s="26">
        <f t="shared" ref="A8:A71" si="0">A7+1</f>
        <v>6</v>
      </c>
      <c r="B8" s="67" t="s">
        <v>54</v>
      </c>
      <c r="C8" s="223" t="s">
        <v>55</v>
      </c>
      <c r="D8" s="223" t="s">
        <v>48</v>
      </c>
      <c r="E8" s="39" t="s">
        <v>41</v>
      </c>
      <c r="F8" s="67">
        <v>1</v>
      </c>
      <c r="G8" s="68"/>
      <c r="H8" s="30"/>
      <c r="I8" s="30">
        <v>875</v>
      </c>
      <c r="J8" s="67"/>
    </row>
    <row r="9" ht="24.75" spans="1:10">
      <c r="A9" s="26">
        <f t="shared" si="0"/>
        <v>7</v>
      </c>
      <c r="B9" s="67" t="s">
        <v>56</v>
      </c>
      <c r="C9" s="223" t="s">
        <v>57</v>
      </c>
      <c r="D9" s="223" t="s">
        <v>58</v>
      </c>
      <c r="E9" s="39" t="s">
        <v>41</v>
      </c>
      <c r="F9" s="67">
        <v>1</v>
      </c>
      <c r="G9" s="68"/>
      <c r="H9" s="30"/>
      <c r="I9" s="30">
        <v>575</v>
      </c>
      <c r="J9" s="274"/>
    </row>
    <row r="10" ht="24" spans="1:10">
      <c r="A10" s="26">
        <f t="shared" si="0"/>
        <v>8</v>
      </c>
      <c r="B10" s="39" t="s">
        <v>59</v>
      </c>
      <c r="C10" s="223" t="s">
        <v>60</v>
      </c>
      <c r="D10" s="223" t="s">
        <v>61</v>
      </c>
      <c r="E10" s="39" t="s">
        <v>41</v>
      </c>
      <c r="F10" s="67">
        <v>10</v>
      </c>
      <c r="G10" s="68"/>
      <c r="H10" s="30"/>
      <c r="I10" s="30">
        <v>600</v>
      </c>
      <c r="J10" s="26"/>
    </row>
    <row r="11" ht="24.75" spans="1:10">
      <c r="A11" s="26">
        <f t="shared" si="0"/>
        <v>9</v>
      </c>
      <c r="B11" s="67" t="s">
        <v>62</v>
      </c>
      <c r="C11" s="223" t="s">
        <v>63</v>
      </c>
      <c r="D11" s="223" t="s">
        <v>48</v>
      </c>
      <c r="E11" s="39" t="s">
        <v>41</v>
      </c>
      <c r="F11" s="67">
        <v>10</v>
      </c>
      <c r="G11" s="68"/>
      <c r="H11" s="30"/>
      <c r="I11" s="30">
        <v>750</v>
      </c>
      <c r="J11" s="67"/>
    </row>
    <row r="12" ht="24.75" spans="1:10">
      <c r="A12" s="26">
        <f t="shared" si="0"/>
        <v>10</v>
      </c>
      <c r="B12" s="67" t="s">
        <v>64</v>
      </c>
      <c r="C12" s="223" t="s">
        <v>65</v>
      </c>
      <c r="D12" s="223" t="s">
        <v>53</v>
      </c>
      <c r="E12" s="39" t="s">
        <v>41</v>
      </c>
      <c r="F12" s="67">
        <v>10</v>
      </c>
      <c r="G12" s="68"/>
      <c r="H12" s="30"/>
      <c r="I12" s="30">
        <v>500</v>
      </c>
      <c r="J12" s="26"/>
    </row>
    <row r="13" ht="24.75" spans="1:10">
      <c r="A13" s="26">
        <f t="shared" si="0"/>
        <v>11</v>
      </c>
      <c r="B13" s="67" t="s">
        <v>66</v>
      </c>
      <c r="C13" s="223" t="s">
        <v>67</v>
      </c>
      <c r="D13" s="223" t="s">
        <v>68</v>
      </c>
      <c r="E13" s="39" t="s">
        <v>41</v>
      </c>
      <c r="F13" s="67">
        <v>2</v>
      </c>
      <c r="G13" s="68"/>
      <c r="H13" s="30"/>
      <c r="I13" s="30">
        <v>700</v>
      </c>
      <c r="J13" s="26"/>
    </row>
    <row r="14" ht="48.75" spans="1:10">
      <c r="A14" s="26">
        <f t="shared" si="0"/>
        <v>12</v>
      </c>
      <c r="B14" s="39" t="s">
        <v>69</v>
      </c>
      <c r="C14" s="223" t="s">
        <v>70</v>
      </c>
      <c r="D14" s="223" t="s">
        <v>48</v>
      </c>
      <c r="E14" s="39" t="s">
        <v>41</v>
      </c>
      <c r="F14" s="67">
        <v>1</v>
      </c>
      <c r="G14" s="68"/>
      <c r="H14" s="30"/>
      <c r="I14" s="30">
        <v>875</v>
      </c>
      <c r="J14" s="26"/>
    </row>
    <row r="15" ht="48.75" spans="1:10">
      <c r="A15" s="26">
        <f t="shared" si="0"/>
        <v>13</v>
      </c>
      <c r="B15" s="39" t="s">
        <v>71</v>
      </c>
      <c r="C15" s="223" t="s">
        <v>72</v>
      </c>
      <c r="D15" s="223" t="s">
        <v>73</v>
      </c>
      <c r="E15" s="39" t="s">
        <v>41</v>
      </c>
      <c r="F15" s="67">
        <v>1</v>
      </c>
      <c r="G15" s="68"/>
      <c r="H15" s="30"/>
      <c r="I15" s="30">
        <v>675</v>
      </c>
      <c r="J15" s="26"/>
    </row>
    <row r="16" ht="36.75" spans="1:10">
      <c r="A16" s="26">
        <f t="shared" si="0"/>
        <v>14</v>
      </c>
      <c r="B16" s="39" t="s">
        <v>74</v>
      </c>
      <c r="C16" s="223" t="s">
        <v>75</v>
      </c>
      <c r="D16" s="223" t="s">
        <v>76</v>
      </c>
      <c r="E16" s="39" t="s">
        <v>41</v>
      </c>
      <c r="F16" s="67">
        <v>10</v>
      </c>
      <c r="G16" s="68"/>
      <c r="H16" s="30"/>
      <c r="I16" s="30">
        <v>900</v>
      </c>
      <c r="J16" s="26"/>
    </row>
    <row r="17" ht="24" spans="1:10">
      <c r="A17" s="26">
        <f t="shared" si="0"/>
        <v>15</v>
      </c>
      <c r="B17" s="39" t="s">
        <v>77</v>
      </c>
      <c r="C17" s="223" t="s">
        <v>78</v>
      </c>
      <c r="D17" s="223" t="s">
        <v>76</v>
      </c>
      <c r="E17" s="39" t="s">
        <v>41</v>
      </c>
      <c r="F17" s="67">
        <v>1</v>
      </c>
      <c r="G17" s="68"/>
      <c r="H17" s="30"/>
      <c r="I17" s="30">
        <v>800</v>
      </c>
      <c r="J17" s="26"/>
    </row>
    <row r="18" ht="25.5" spans="1:10">
      <c r="A18" s="26">
        <f t="shared" si="0"/>
        <v>16</v>
      </c>
      <c r="B18" s="39" t="s">
        <v>79</v>
      </c>
      <c r="C18" s="223" t="s">
        <v>80</v>
      </c>
      <c r="D18" s="223" t="s">
        <v>81</v>
      </c>
      <c r="E18" s="39" t="s">
        <v>41</v>
      </c>
      <c r="F18" s="67">
        <v>15</v>
      </c>
      <c r="G18" s="68"/>
      <c r="H18" s="30"/>
      <c r="I18" s="30">
        <v>475</v>
      </c>
      <c r="J18" s="26"/>
    </row>
    <row r="19" ht="50.25" spans="1:10">
      <c r="A19" s="26">
        <f t="shared" si="0"/>
        <v>17</v>
      </c>
      <c r="B19" s="39" t="s">
        <v>82</v>
      </c>
      <c r="C19" s="223" t="s">
        <v>83</v>
      </c>
      <c r="D19" s="223" t="s">
        <v>84</v>
      </c>
      <c r="E19" s="39" t="s">
        <v>41</v>
      </c>
      <c r="F19" s="67">
        <v>2</v>
      </c>
      <c r="G19" s="68"/>
      <c r="H19" s="30"/>
      <c r="I19" s="30">
        <v>1125</v>
      </c>
      <c r="J19" s="26"/>
    </row>
    <row r="20" ht="48" spans="1:10">
      <c r="A20" s="26">
        <f t="shared" si="0"/>
        <v>18</v>
      </c>
      <c r="B20" s="39" t="s">
        <v>85</v>
      </c>
      <c r="C20" s="223" t="s">
        <v>86</v>
      </c>
      <c r="D20" s="223" t="s">
        <v>87</v>
      </c>
      <c r="E20" s="39" t="s">
        <v>41</v>
      </c>
      <c r="F20" s="67">
        <v>2</v>
      </c>
      <c r="G20" s="68"/>
      <c r="H20" s="30"/>
      <c r="I20" s="30">
        <v>800</v>
      </c>
      <c r="J20" s="26"/>
    </row>
    <row r="21" ht="24" spans="1:10">
      <c r="A21" s="26">
        <f t="shared" si="0"/>
        <v>19</v>
      </c>
      <c r="B21" s="39" t="s">
        <v>88</v>
      </c>
      <c r="C21" s="223" t="s">
        <v>89</v>
      </c>
      <c r="D21" s="223" t="s">
        <v>48</v>
      </c>
      <c r="E21" s="39" t="s">
        <v>41</v>
      </c>
      <c r="F21" s="67">
        <v>1</v>
      </c>
      <c r="G21" s="68"/>
      <c r="H21" s="30"/>
      <c r="I21" s="30">
        <v>775</v>
      </c>
      <c r="J21" s="26"/>
    </row>
    <row r="22" ht="36" spans="1:10">
      <c r="A22" s="26">
        <f t="shared" si="0"/>
        <v>20</v>
      </c>
      <c r="B22" s="39" t="s">
        <v>90</v>
      </c>
      <c r="C22" s="223" t="s">
        <v>91</v>
      </c>
      <c r="D22" s="223" t="s">
        <v>92</v>
      </c>
      <c r="E22" s="39" t="s">
        <v>41</v>
      </c>
      <c r="F22" s="67">
        <v>10</v>
      </c>
      <c r="G22" s="68"/>
      <c r="H22" s="30"/>
      <c r="I22" s="30">
        <v>1225</v>
      </c>
      <c r="J22" s="26"/>
    </row>
    <row r="23" ht="25.5" spans="1:10">
      <c r="A23" s="26">
        <f t="shared" si="0"/>
        <v>21</v>
      </c>
      <c r="B23" s="39" t="s">
        <v>93</v>
      </c>
      <c r="C23" s="223" t="s">
        <v>94</v>
      </c>
      <c r="D23" s="223" t="s">
        <v>95</v>
      </c>
      <c r="E23" s="39" t="s">
        <v>41</v>
      </c>
      <c r="F23" s="67">
        <v>10</v>
      </c>
      <c r="G23" s="68"/>
      <c r="H23" s="30"/>
      <c r="I23" s="30">
        <v>725</v>
      </c>
      <c r="J23" s="26"/>
    </row>
    <row r="24" ht="24" spans="1:10">
      <c r="A24" s="26">
        <f t="shared" si="0"/>
        <v>22</v>
      </c>
      <c r="B24" s="39" t="s">
        <v>96</v>
      </c>
      <c r="C24" s="223" t="s">
        <v>97</v>
      </c>
      <c r="D24" s="223" t="s">
        <v>48</v>
      </c>
      <c r="E24" s="39" t="s">
        <v>41</v>
      </c>
      <c r="F24" s="67">
        <v>3</v>
      </c>
      <c r="G24" s="68"/>
      <c r="H24" s="30"/>
      <c r="I24" s="30">
        <v>875</v>
      </c>
      <c r="J24" s="26"/>
    </row>
    <row r="25" ht="24" spans="1:10">
      <c r="A25" s="26">
        <f t="shared" si="0"/>
        <v>23</v>
      </c>
      <c r="B25" s="39" t="s">
        <v>98</v>
      </c>
      <c r="C25" s="223" t="s">
        <v>99</v>
      </c>
      <c r="D25" s="223" t="s">
        <v>100</v>
      </c>
      <c r="E25" s="39" t="s">
        <v>41</v>
      </c>
      <c r="F25" s="67">
        <v>1</v>
      </c>
      <c r="G25" s="68"/>
      <c r="H25" s="30"/>
      <c r="I25" s="30">
        <v>575</v>
      </c>
      <c r="J25" s="26"/>
    </row>
    <row r="26" ht="60" spans="1:10">
      <c r="A26" s="26">
        <f t="shared" si="0"/>
        <v>24</v>
      </c>
      <c r="B26" s="39" t="s">
        <v>101</v>
      </c>
      <c r="C26" s="223" t="s">
        <v>102</v>
      </c>
      <c r="D26" s="223" t="s">
        <v>103</v>
      </c>
      <c r="E26" s="39" t="s">
        <v>41</v>
      </c>
      <c r="F26" s="67">
        <v>20</v>
      </c>
      <c r="G26" s="68"/>
      <c r="H26" s="30"/>
      <c r="I26" s="30">
        <v>1650</v>
      </c>
      <c r="J26" s="26" t="s">
        <v>104</v>
      </c>
    </row>
    <row r="27" ht="60" spans="1:10">
      <c r="A27" s="26">
        <f t="shared" si="0"/>
        <v>25</v>
      </c>
      <c r="B27" s="39" t="s">
        <v>105</v>
      </c>
      <c r="C27" s="223" t="s">
        <v>106</v>
      </c>
      <c r="D27" s="223" t="s">
        <v>107</v>
      </c>
      <c r="E27" s="39" t="s">
        <v>41</v>
      </c>
      <c r="F27" s="67">
        <v>3</v>
      </c>
      <c r="G27" s="68"/>
      <c r="H27" s="30"/>
      <c r="I27" s="30">
        <v>1625</v>
      </c>
      <c r="J27" s="26"/>
    </row>
    <row r="28" ht="48" spans="1:10">
      <c r="A28" s="26">
        <f t="shared" si="0"/>
        <v>26</v>
      </c>
      <c r="B28" s="39" t="s">
        <v>108</v>
      </c>
      <c r="C28" s="223" t="s">
        <v>109</v>
      </c>
      <c r="D28" s="223" t="s">
        <v>107</v>
      </c>
      <c r="E28" s="39" t="s">
        <v>41</v>
      </c>
      <c r="F28" s="67">
        <v>3</v>
      </c>
      <c r="G28" s="68"/>
      <c r="H28" s="30"/>
      <c r="I28" s="30">
        <v>1175</v>
      </c>
      <c r="J28" s="26"/>
    </row>
    <row r="29" ht="36" spans="1:10">
      <c r="A29" s="26">
        <f t="shared" si="0"/>
        <v>27</v>
      </c>
      <c r="B29" s="39" t="s">
        <v>110</v>
      </c>
      <c r="C29" s="223" t="s">
        <v>111</v>
      </c>
      <c r="D29" s="223" t="s">
        <v>112</v>
      </c>
      <c r="E29" s="39" t="s">
        <v>41</v>
      </c>
      <c r="F29" s="67">
        <v>3</v>
      </c>
      <c r="G29" s="68"/>
      <c r="H29" s="30"/>
      <c r="I29" s="30">
        <v>1050</v>
      </c>
      <c r="J29" s="26"/>
    </row>
    <row r="30" ht="36" spans="1:10">
      <c r="A30" s="26">
        <f t="shared" si="0"/>
        <v>28</v>
      </c>
      <c r="B30" s="39" t="s">
        <v>113</v>
      </c>
      <c r="C30" s="223" t="s">
        <v>114</v>
      </c>
      <c r="D30" s="223" t="s">
        <v>115</v>
      </c>
      <c r="E30" s="39" t="s">
        <v>41</v>
      </c>
      <c r="F30" s="67">
        <v>5</v>
      </c>
      <c r="G30" s="68"/>
      <c r="H30" s="30"/>
      <c r="I30" s="30">
        <v>740</v>
      </c>
      <c r="J30" s="26"/>
    </row>
    <row r="31" ht="48" spans="1:10">
      <c r="A31" s="26">
        <f t="shared" si="0"/>
        <v>29</v>
      </c>
      <c r="B31" s="39" t="s">
        <v>116</v>
      </c>
      <c r="C31" s="223" t="s">
        <v>117</v>
      </c>
      <c r="D31" s="223" t="s">
        <v>115</v>
      </c>
      <c r="E31" s="39" t="s">
        <v>41</v>
      </c>
      <c r="F31" s="67">
        <v>5</v>
      </c>
      <c r="G31" s="68"/>
      <c r="H31" s="30"/>
      <c r="I31" s="30">
        <v>815</v>
      </c>
      <c r="J31" s="26"/>
    </row>
    <row r="32" ht="48" spans="1:10">
      <c r="A32" s="26">
        <f t="shared" si="0"/>
        <v>30</v>
      </c>
      <c r="B32" s="39" t="s">
        <v>118</v>
      </c>
      <c r="C32" s="223" t="s">
        <v>119</v>
      </c>
      <c r="D32" s="223" t="s">
        <v>120</v>
      </c>
      <c r="E32" s="39" t="s">
        <v>41</v>
      </c>
      <c r="F32" s="67">
        <v>1</v>
      </c>
      <c r="G32" s="68"/>
      <c r="H32" s="30"/>
      <c r="I32" s="30">
        <v>1700</v>
      </c>
      <c r="J32" s="26"/>
    </row>
    <row r="33" ht="24" spans="1:10">
      <c r="A33" s="26">
        <f t="shared" si="0"/>
        <v>31</v>
      </c>
      <c r="B33" s="39" t="s">
        <v>121</v>
      </c>
      <c r="C33" s="223" t="s">
        <v>122</v>
      </c>
      <c r="D33" s="223" t="s">
        <v>123</v>
      </c>
      <c r="E33" s="39" t="s">
        <v>41</v>
      </c>
      <c r="F33" s="67">
        <v>1</v>
      </c>
      <c r="G33" s="68"/>
      <c r="H33" s="30"/>
      <c r="I33" s="30">
        <v>1000</v>
      </c>
      <c r="J33" s="26"/>
    </row>
    <row r="34" ht="36" spans="1:10">
      <c r="A34" s="26">
        <f t="shared" si="0"/>
        <v>32</v>
      </c>
      <c r="B34" s="39" t="s">
        <v>124</v>
      </c>
      <c r="C34" s="223" t="s">
        <v>125</v>
      </c>
      <c r="D34" s="223" t="s">
        <v>126</v>
      </c>
      <c r="E34" s="39" t="s">
        <v>41</v>
      </c>
      <c r="F34" s="67">
        <v>1</v>
      </c>
      <c r="G34" s="68"/>
      <c r="H34" s="30"/>
      <c r="I34" s="30">
        <v>1150</v>
      </c>
      <c r="J34" s="26"/>
    </row>
    <row r="35" ht="36" spans="1:10">
      <c r="A35" s="26">
        <f t="shared" si="0"/>
        <v>33</v>
      </c>
      <c r="B35" s="39" t="s">
        <v>127</v>
      </c>
      <c r="C35" s="223" t="s">
        <v>128</v>
      </c>
      <c r="D35" s="223" t="s">
        <v>129</v>
      </c>
      <c r="E35" s="14" t="s">
        <v>41</v>
      </c>
      <c r="F35" s="67">
        <v>1</v>
      </c>
      <c r="G35" s="68"/>
      <c r="H35" s="30"/>
      <c r="I35" s="30">
        <v>1150</v>
      </c>
      <c r="J35" s="67"/>
    </row>
    <row r="36" ht="36" spans="1:10">
      <c r="A36" s="26">
        <f t="shared" si="0"/>
        <v>34</v>
      </c>
      <c r="B36" s="39" t="s">
        <v>130</v>
      </c>
      <c r="C36" s="223" t="s">
        <v>131</v>
      </c>
      <c r="D36" s="223" t="s">
        <v>132</v>
      </c>
      <c r="E36" s="39" t="s">
        <v>41</v>
      </c>
      <c r="F36" s="67">
        <v>5</v>
      </c>
      <c r="G36" s="68"/>
      <c r="H36" s="30"/>
      <c r="I36" s="30">
        <v>1100</v>
      </c>
      <c r="J36" s="26"/>
    </row>
    <row r="37" ht="36" spans="1:10">
      <c r="A37" s="26">
        <f t="shared" si="0"/>
        <v>35</v>
      </c>
      <c r="B37" s="39" t="s">
        <v>133</v>
      </c>
      <c r="C37" s="223" t="s">
        <v>134</v>
      </c>
      <c r="D37" s="223" t="s">
        <v>135</v>
      </c>
      <c r="E37" s="39" t="s">
        <v>41</v>
      </c>
      <c r="F37" s="67">
        <v>1</v>
      </c>
      <c r="G37" s="68"/>
      <c r="H37" s="30"/>
      <c r="I37" s="30">
        <v>1400</v>
      </c>
      <c r="J37" s="26"/>
    </row>
    <row r="38" ht="24" spans="1:10">
      <c r="A38" s="26">
        <f t="shared" si="0"/>
        <v>36</v>
      </c>
      <c r="B38" s="39" t="s">
        <v>136</v>
      </c>
      <c r="C38" s="223" t="s">
        <v>137</v>
      </c>
      <c r="D38" s="223" t="s">
        <v>138</v>
      </c>
      <c r="E38" s="39" t="s">
        <v>41</v>
      </c>
      <c r="F38" s="67">
        <v>1</v>
      </c>
      <c r="G38" s="68"/>
      <c r="H38" s="30"/>
      <c r="I38" s="30">
        <v>375</v>
      </c>
      <c r="J38" s="26"/>
    </row>
    <row r="39" ht="84" spans="1:10">
      <c r="A39" s="26">
        <f t="shared" si="0"/>
        <v>37</v>
      </c>
      <c r="B39" s="39" t="s">
        <v>139</v>
      </c>
      <c r="C39" s="223" t="s">
        <v>140</v>
      </c>
      <c r="D39" s="223" t="s">
        <v>141</v>
      </c>
      <c r="E39" s="39" t="s">
        <v>41</v>
      </c>
      <c r="F39" s="67">
        <v>1</v>
      </c>
      <c r="G39" s="68"/>
      <c r="H39" s="30"/>
      <c r="I39" s="30">
        <v>10150</v>
      </c>
      <c r="J39" s="26"/>
    </row>
    <row r="40" ht="24" spans="1:10">
      <c r="A40" s="26">
        <f t="shared" si="0"/>
        <v>38</v>
      </c>
      <c r="B40" s="39" t="s">
        <v>142</v>
      </c>
      <c r="C40" s="223" t="s">
        <v>143</v>
      </c>
      <c r="D40" s="223" t="s">
        <v>144</v>
      </c>
      <c r="E40" s="39" t="s">
        <v>41</v>
      </c>
      <c r="F40" s="67">
        <v>1</v>
      </c>
      <c r="G40" s="68"/>
      <c r="H40" s="30"/>
      <c r="I40" s="30">
        <v>1500</v>
      </c>
      <c r="J40" s="26"/>
    </row>
    <row r="41" ht="24" spans="1:10">
      <c r="A41" s="26">
        <f t="shared" si="0"/>
        <v>39</v>
      </c>
      <c r="B41" s="39" t="s">
        <v>145</v>
      </c>
      <c r="C41" s="223" t="s">
        <v>146</v>
      </c>
      <c r="D41" s="223" t="s">
        <v>147</v>
      </c>
      <c r="E41" s="39" t="s">
        <v>41</v>
      </c>
      <c r="F41" s="67">
        <v>1</v>
      </c>
      <c r="G41" s="68"/>
      <c r="H41" s="30"/>
      <c r="I41" s="30">
        <v>1000</v>
      </c>
      <c r="J41" s="26"/>
    </row>
    <row r="42" ht="24" spans="1:10">
      <c r="A42" s="26">
        <f t="shared" si="0"/>
        <v>40</v>
      </c>
      <c r="B42" s="39" t="s">
        <v>148</v>
      </c>
      <c r="C42" s="223" t="s">
        <v>149</v>
      </c>
      <c r="D42" s="223" t="s">
        <v>150</v>
      </c>
      <c r="E42" s="39" t="s">
        <v>41</v>
      </c>
      <c r="F42" s="67">
        <v>1</v>
      </c>
      <c r="G42" s="68"/>
      <c r="H42" s="30"/>
      <c r="I42" s="30">
        <v>2000</v>
      </c>
      <c r="J42" s="26"/>
    </row>
    <row r="43" ht="60" spans="1:10">
      <c r="A43" s="26">
        <f t="shared" si="0"/>
        <v>41</v>
      </c>
      <c r="B43" s="39" t="s">
        <v>151</v>
      </c>
      <c r="C43" s="223" t="s">
        <v>152</v>
      </c>
      <c r="D43" s="223" t="s">
        <v>153</v>
      </c>
      <c r="E43" s="39" t="s">
        <v>41</v>
      </c>
      <c r="F43" s="67">
        <v>10</v>
      </c>
      <c r="G43" s="68"/>
      <c r="H43" s="30"/>
      <c r="I43" s="30">
        <v>5500</v>
      </c>
      <c r="J43" s="67"/>
    </row>
    <row r="44" ht="36" spans="1:10">
      <c r="A44" s="26">
        <f t="shared" si="0"/>
        <v>42</v>
      </c>
      <c r="B44" s="39" t="s">
        <v>154</v>
      </c>
      <c r="C44" s="223" t="s">
        <v>155</v>
      </c>
      <c r="D44" s="223" t="s">
        <v>156</v>
      </c>
      <c r="E44" s="39" t="s">
        <v>41</v>
      </c>
      <c r="F44" s="67">
        <v>5</v>
      </c>
      <c r="G44" s="68"/>
      <c r="H44" s="30"/>
      <c r="I44" s="30">
        <v>600</v>
      </c>
      <c r="J44" s="67"/>
    </row>
    <row r="45" spans="1:10">
      <c r="A45" s="26">
        <f t="shared" si="0"/>
        <v>43</v>
      </c>
      <c r="B45" s="39" t="s">
        <v>157</v>
      </c>
      <c r="C45" s="223" t="s">
        <v>158</v>
      </c>
      <c r="D45" s="223" t="s">
        <v>159</v>
      </c>
      <c r="E45" s="39" t="s">
        <v>41</v>
      </c>
      <c r="F45" s="67">
        <v>5</v>
      </c>
      <c r="G45" s="68"/>
      <c r="H45" s="30"/>
      <c r="I45" s="30">
        <v>1500</v>
      </c>
      <c r="J45" s="67"/>
    </row>
    <row r="46" ht="48" spans="1:10">
      <c r="A46" s="26">
        <f t="shared" si="0"/>
        <v>44</v>
      </c>
      <c r="B46" s="39" t="s">
        <v>160</v>
      </c>
      <c r="C46" s="223" t="s">
        <v>161</v>
      </c>
      <c r="D46" s="223" t="s">
        <v>153</v>
      </c>
      <c r="E46" s="14" t="s">
        <v>41</v>
      </c>
      <c r="F46" s="67">
        <v>5</v>
      </c>
      <c r="G46" s="68"/>
      <c r="H46" s="30"/>
      <c r="I46" s="30">
        <v>4650</v>
      </c>
      <c r="J46" s="223"/>
    </row>
    <row r="47" ht="25.5" spans="1:10">
      <c r="A47" s="26">
        <f t="shared" si="0"/>
        <v>45</v>
      </c>
      <c r="B47" s="39" t="s">
        <v>162</v>
      </c>
      <c r="C47" s="223" t="s">
        <v>163</v>
      </c>
      <c r="D47" s="223" t="s">
        <v>164</v>
      </c>
      <c r="E47" s="39" t="s">
        <v>165</v>
      </c>
      <c r="F47" s="67">
        <v>2</v>
      </c>
      <c r="G47" s="68"/>
      <c r="H47" s="30"/>
      <c r="I47" s="30">
        <v>2475</v>
      </c>
      <c r="J47" s="101"/>
    </row>
    <row r="48" s="32" customFormat="1" ht="24.75" customHeight="1" spans="1:10">
      <c r="A48" s="26">
        <f t="shared" si="0"/>
        <v>46</v>
      </c>
      <c r="B48" s="39" t="s">
        <v>166</v>
      </c>
      <c r="C48" s="39" t="s">
        <v>167</v>
      </c>
      <c r="D48" s="39" t="s">
        <v>168</v>
      </c>
      <c r="E48" s="39" t="s">
        <v>41</v>
      </c>
      <c r="F48" s="39">
        <v>2</v>
      </c>
      <c r="G48" s="26"/>
      <c r="H48" s="30"/>
      <c r="I48" s="30">
        <v>400</v>
      </c>
      <c r="J48" s="96"/>
    </row>
    <row r="49" s="32" customFormat="1" ht="25.5" customHeight="1" spans="1:10">
      <c r="A49" s="26">
        <f t="shared" si="0"/>
        <v>47</v>
      </c>
      <c r="B49" s="14" t="s">
        <v>169</v>
      </c>
      <c r="C49" s="39" t="s">
        <v>170</v>
      </c>
      <c r="D49" s="39" t="s">
        <v>171</v>
      </c>
      <c r="E49" s="14" t="s">
        <v>41</v>
      </c>
      <c r="F49" s="39">
        <v>2</v>
      </c>
      <c r="G49" s="26"/>
      <c r="H49" s="30"/>
      <c r="I49" s="30">
        <v>700</v>
      </c>
      <c r="J49" s="96"/>
    </row>
    <row r="50" s="270" customFormat="1" ht="84" spans="1:10">
      <c r="A50" s="26">
        <f t="shared" si="0"/>
        <v>48</v>
      </c>
      <c r="B50" s="26" t="s">
        <v>172</v>
      </c>
      <c r="C50" s="275" t="s">
        <v>173</v>
      </c>
      <c r="D50" s="26" t="s">
        <v>174</v>
      </c>
      <c r="E50" s="26" t="s">
        <v>41</v>
      </c>
      <c r="F50" s="276">
        <v>15</v>
      </c>
      <c r="G50" s="276"/>
      <c r="H50" s="30"/>
      <c r="I50" s="30">
        <v>600</v>
      </c>
      <c r="J50" s="223" t="s">
        <v>175</v>
      </c>
    </row>
    <row r="51" s="270" customFormat="1" ht="79.95" customHeight="1" spans="1:10">
      <c r="A51" s="26">
        <f t="shared" si="0"/>
        <v>49</v>
      </c>
      <c r="B51" s="26" t="s">
        <v>176</v>
      </c>
      <c r="C51" s="275" t="s">
        <v>177</v>
      </c>
      <c r="D51" s="26" t="s">
        <v>178</v>
      </c>
      <c r="E51" s="26" t="s">
        <v>41</v>
      </c>
      <c r="F51" s="276">
        <v>9</v>
      </c>
      <c r="G51" s="276"/>
      <c r="H51" s="30"/>
      <c r="I51" s="30">
        <v>600</v>
      </c>
      <c r="J51" s="223" t="s">
        <v>179</v>
      </c>
    </row>
    <row r="52" s="270" customFormat="1" ht="79.95" customHeight="1" spans="1:10">
      <c r="A52" s="26">
        <f t="shared" si="0"/>
        <v>50</v>
      </c>
      <c r="B52" s="26" t="s">
        <v>180</v>
      </c>
      <c r="C52" s="275" t="s">
        <v>181</v>
      </c>
      <c r="D52" s="26" t="s">
        <v>178</v>
      </c>
      <c r="E52" s="26" t="s">
        <v>41</v>
      </c>
      <c r="F52" s="276">
        <v>5</v>
      </c>
      <c r="G52" s="276"/>
      <c r="H52" s="30"/>
      <c r="I52" s="30">
        <v>650</v>
      </c>
      <c r="J52" s="223" t="s">
        <v>182</v>
      </c>
    </row>
    <row r="53" s="270" customFormat="1" ht="36" spans="1:10">
      <c r="A53" s="26">
        <f t="shared" si="0"/>
        <v>51</v>
      </c>
      <c r="B53" s="26" t="s">
        <v>183</v>
      </c>
      <c r="C53" s="275" t="s">
        <v>184</v>
      </c>
      <c r="D53" s="40" t="s">
        <v>185</v>
      </c>
      <c r="E53" s="26" t="s">
        <v>41</v>
      </c>
      <c r="F53" s="276">
        <v>6</v>
      </c>
      <c r="G53" s="276"/>
      <c r="H53" s="30"/>
      <c r="I53" s="30">
        <v>750</v>
      </c>
      <c r="J53" s="223" t="s">
        <v>186</v>
      </c>
    </row>
    <row r="54" s="270" customFormat="1" ht="36" spans="1:10">
      <c r="A54" s="26">
        <f t="shared" si="0"/>
        <v>52</v>
      </c>
      <c r="B54" s="26" t="s">
        <v>187</v>
      </c>
      <c r="C54" s="275" t="s">
        <v>188</v>
      </c>
      <c r="D54" s="40" t="s">
        <v>189</v>
      </c>
      <c r="E54" s="26" t="s">
        <v>41</v>
      </c>
      <c r="F54" s="276">
        <v>1</v>
      </c>
      <c r="G54" s="276"/>
      <c r="H54" s="30"/>
      <c r="I54" s="30">
        <v>1150</v>
      </c>
      <c r="J54" s="223" t="s">
        <v>190</v>
      </c>
    </row>
    <row r="55" s="270" customFormat="1" ht="36" spans="1:10">
      <c r="A55" s="26">
        <f t="shared" si="0"/>
        <v>53</v>
      </c>
      <c r="B55" s="26" t="s">
        <v>191</v>
      </c>
      <c r="C55" s="275" t="s">
        <v>192</v>
      </c>
      <c r="D55" s="40" t="s">
        <v>193</v>
      </c>
      <c r="E55" s="26" t="s">
        <v>41</v>
      </c>
      <c r="F55" s="276">
        <v>4</v>
      </c>
      <c r="G55" s="276"/>
      <c r="H55" s="30"/>
      <c r="I55" s="30">
        <v>1450</v>
      </c>
      <c r="J55" s="223" t="s">
        <v>194</v>
      </c>
    </row>
    <row r="56" s="270" customFormat="1" ht="36" spans="1:10">
      <c r="A56" s="26">
        <f t="shared" si="0"/>
        <v>54</v>
      </c>
      <c r="B56" s="26" t="s">
        <v>195</v>
      </c>
      <c r="C56" s="275" t="s">
        <v>196</v>
      </c>
      <c r="D56" s="26" t="s">
        <v>197</v>
      </c>
      <c r="E56" s="26" t="s">
        <v>41</v>
      </c>
      <c r="F56" s="276">
        <v>2</v>
      </c>
      <c r="G56" s="276"/>
      <c r="H56" s="30"/>
      <c r="I56" s="30">
        <v>650</v>
      </c>
      <c r="J56" s="223" t="s">
        <v>198</v>
      </c>
    </row>
    <row r="57" s="270" customFormat="1" ht="79.95" customHeight="1" spans="1:10">
      <c r="A57" s="26">
        <f t="shared" si="0"/>
        <v>55</v>
      </c>
      <c r="B57" s="26" t="s">
        <v>199</v>
      </c>
      <c r="C57" s="275" t="s">
        <v>200</v>
      </c>
      <c r="D57" s="26" t="s">
        <v>201</v>
      </c>
      <c r="E57" s="26" t="s">
        <v>41</v>
      </c>
      <c r="F57" s="276">
        <v>11</v>
      </c>
      <c r="G57" s="276"/>
      <c r="H57" s="30"/>
      <c r="I57" s="30">
        <v>500</v>
      </c>
      <c r="J57" s="223" t="s">
        <v>202</v>
      </c>
    </row>
    <row r="58" s="270" customFormat="1" ht="120" spans="1:10">
      <c r="A58" s="26">
        <f t="shared" si="0"/>
        <v>56</v>
      </c>
      <c r="B58" s="26"/>
      <c r="C58" s="275" t="s">
        <v>203</v>
      </c>
      <c r="D58" s="26" t="s">
        <v>204</v>
      </c>
      <c r="E58" s="26" t="s">
        <v>41</v>
      </c>
      <c r="F58" s="276">
        <v>700</v>
      </c>
      <c r="G58" s="276"/>
      <c r="H58" s="30"/>
      <c r="I58" s="30">
        <v>30</v>
      </c>
      <c r="J58" s="223" t="s">
        <v>205</v>
      </c>
    </row>
    <row r="59" s="270" customFormat="1" ht="79.95" customHeight="1" spans="1:10">
      <c r="A59" s="26">
        <f t="shared" si="0"/>
        <v>57</v>
      </c>
      <c r="B59" s="26"/>
      <c r="C59" s="275" t="s">
        <v>206</v>
      </c>
      <c r="D59" s="26" t="s">
        <v>207</v>
      </c>
      <c r="E59" s="26" t="s">
        <v>41</v>
      </c>
      <c r="F59" s="276">
        <v>40</v>
      </c>
      <c r="G59" s="276"/>
      <c r="H59" s="30"/>
      <c r="I59" s="30">
        <v>150</v>
      </c>
      <c r="J59" s="223" t="s">
        <v>205</v>
      </c>
    </row>
    <row r="60" s="270" customFormat="1" ht="79.95" customHeight="1" spans="1:10">
      <c r="A60" s="26">
        <f t="shared" si="0"/>
        <v>58</v>
      </c>
      <c r="B60" s="26"/>
      <c r="C60" s="275" t="s">
        <v>208</v>
      </c>
      <c r="D60" s="26" t="s">
        <v>209</v>
      </c>
      <c r="E60" s="26" t="s">
        <v>41</v>
      </c>
      <c r="F60" s="276">
        <v>65</v>
      </c>
      <c r="G60" s="276"/>
      <c r="H60" s="30"/>
      <c r="I60" s="30">
        <v>250</v>
      </c>
      <c r="J60" s="277" t="s">
        <v>210</v>
      </c>
    </row>
    <row r="61" s="270" customFormat="1" ht="79.95" customHeight="1" spans="1:10">
      <c r="A61" s="26">
        <f t="shared" si="0"/>
        <v>59</v>
      </c>
      <c r="B61" s="26"/>
      <c r="C61" s="275" t="s">
        <v>211</v>
      </c>
      <c r="D61" s="26" t="s">
        <v>212</v>
      </c>
      <c r="E61" s="26" t="s">
        <v>41</v>
      </c>
      <c r="F61" s="276">
        <v>5</v>
      </c>
      <c r="G61" s="276"/>
      <c r="H61" s="30"/>
      <c r="I61" s="30">
        <v>750</v>
      </c>
      <c r="J61" s="223" t="s">
        <v>213</v>
      </c>
    </row>
    <row r="62" s="270" customFormat="1" ht="79.95" customHeight="1" spans="1:10">
      <c r="A62" s="26">
        <f t="shared" si="0"/>
        <v>60</v>
      </c>
      <c r="B62" s="26"/>
      <c r="C62" s="275" t="s">
        <v>214</v>
      </c>
      <c r="D62" s="26" t="s">
        <v>212</v>
      </c>
      <c r="E62" s="26" t="s">
        <v>41</v>
      </c>
      <c r="F62" s="276">
        <v>5</v>
      </c>
      <c r="G62" s="276"/>
      <c r="H62" s="30"/>
      <c r="I62" s="30">
        <v>500</v>
      </c>
      <c r="J62" s="277" t="s">
        <v>215</v>
      </c>
    </row>
    <row r="63" s="270" customFormat="1" ht="79.95" customHeight="1" spans="1:10">
      <c r="A63" s="26">
        <f t="shared" si="0"/>
        <v>61</v>
      </c>
      <c r="B63" s="26"/>
      <c r="C63" s="275" t="s">
        <v>216</v>
      </c>
      <c r="D63" s="26" t="s">
        <v>217</v>
      </c>
      <c r="E63" s="26" t="s">
        <v>41</v>
      </c>
      <c r="F63" s="276">
        <v>8</v>
      </c>
      <c r="G63" s="276"/>
      <c r="H63" s="30"/>
      <c r="I63" s="30">
        <v>1500</v>
      </c>
      <c r="J63" s="223" t="s">
        <v>218</v>
      </c>
    </row>
    <row r="64" s="270" customFormat="1" ht="79.95" customHeight="1" spans="1:10">
      <c r="A64" s="26">
        <f t="shared" si="0"/>
        <v>62</v>
      </c>
      <c r="B64" s="26" t="s">
        <v>219</v>
      </c>
      <c r="C64" s="275" t="s">
        <v>203</v>
      </c>
      <c r="D64" s="26" t="s">
        <v>220</v>
      </c>
      <c r="E64" s="26" t="s">
        <v>41</v>
      </c>
      <c r="F64" s="276">
        <v>80</v>
      </c>
      <c r="G64" s="276"/>
      <c r="H64" s="30"/>
      <c r="I64" s="30">
        <v>25</v>
      </c>
      <c r="J64" s="277" t="s">
        <v>221</v>
      </c>
    </row>
    <row r="65" s="270" customFormat="1" ht="79.95" customHeight="1" spans="1:10">
      <c r="A65" s="26">
        <f t="shared" si="0"/>
        <v>63</v>
      </c>
      <c r="B65" s="26" t="s">
        <v>222</v>
      </c>
      <c r="C65" s="275" t="s">
        <v>223</v>
      </c>
      <c r="D65" s="26" t="s">
        <v>224</v>
      </c>
      <c r="E65" s="26" t="s">
        <v>41</v>
      </c>
      <c r="F65" s="276">
        <v>185</v>
      </c>
      <c r="G65" s="276"/>
      <c r="H65" s="30"/>
      <c r="I65" s="30">
        <v>190</v>
      </c>
      <c r="J65" s="277" t="s">
        <v>225</v>
      </c>
    </row>
    <row r="66" s="270" customFormat="1" ht="79.95" customHeight="1" spans="1:10">
      <c r="A66" s="26">
        <f t="shared" si="0"/>
        <v>64</v>
      </c>
      <c r="B66" s="26" t="s">
        <v>226</v>
      </c>
      <c r="C66" s="275" t="s">
        <v>227</v>
      </c>
      <c r="D66" s="26" t="s">
        <v>224</v>
      </c>
      <c r="E66" s="26" t="s">
        <v>41</v>
      </c>
      <c r="F66" s="276">
        <v>25</v>
      </c>
      <c r="G66" s="276"/>
      <c r="H66" s="30"/>
      <c r="I66" s="30">
        <v>100</v>
      </c>
      <c r="J66" s="277" t="s">
        <v>228</v>
      </c>
    </row>
    <row r="67" s="270" customFormat="1" ht="79.95" customHeight="1" spans="1:10">
      <c r="A67" s="26">
        <f t="shared" si="0"/>
        <v>65</v>
      </c>
      <c r="B67" s="26" t="s">
        <v>229</v>
      </c>
      <c r="C67" s="275" t="s">
        <v>230</v>
      </c>
      <c r="D67" s="26" t="s">
        <v>231</v>
      </c>
      <c r="E67" s="26" t="s">
        <v>41</v>
      </c>
      <c r="F67" s="276">
        <v>110</v>
      </c>
      <c r="G67" s="276"/>
      <c r="H67" s="30"/>
      <c r="I67" s="30">
        <v>90</v>
      </c>
      <c r="J67" s="223" t="s">
        <v>232</v>
      </c>
    </row>
    <row r="68" s="270" customFormat="1" ht="79.95" customHeight="1" spans="1:10">
      <c r="A68" s="26">
        <f t="shared" si="0"/>
        <v>66</v>
      </c>
      <c r="B68" s="26" t="s">
        <v>233</v>
      </c>
      <c r="C68" s="275" t="s">
        <v>234</v>
      </c>
      <c r="D68" s="26" t="s">
        <v>235</v>
      </c>
      <c r="E68" s="26" t="s">
        <v>41</v>
      </c>
      <c r="F68" s="276">
        <v>110</v>
      </c>
      <c r="G68" s="276"/>
      <c r="H68" s="30"/>
      <c r="I68" s="30">
        <v>50</v>
      </c>
      <c r="J68" s="278" t="s">
        <v>236</v>
      </c>
    </row>
    <row r="69" s="270" customFormat="1" ht="79.95" customHeight="1" spans="1:10">
      <c r="A69" s="26">
        <f t="shared" si="0"/>
        <v>67</v>
      </c>
      <c r="B69" s="26"/>
      <c r="C69" s="275" t="s">
        <v>237</v>
      </c>
      <c r="D69" s="26" t="s">
        <v>238</v>
      </c>
      <c r="E69" s="26" t="s">
        <v>41</v>
      </c>
      <c r="F69" s="276">
        <v>20</v>
      </c>
      <c r="G69" s="276"/>
      <c r="H69" s="30"/>
      <c r="I69" s="30">
        <v>250</v>
      </c>
      <c r="J69" s="278" t="s">
        <v>236</v>
      </c>
    </row>
    <row r="70" s="270" customFormat="1" ht="79.95" customHeight="1" spans="1:10">
      <c r="A70" s="26">
        <f t="shared" si="0"/>
        <v>68</v>
      </c>
      <c r="B70" s="26" t="s">
        <v>239</v>
      </c>
      <c r="C70" s="275" t="s">
        <v>240</v>
      </c>
      <c r="D70" s="26" t="s">
        <v>241</v>
      </c>
      <c r="E70" s="26" t="s">
        <v>41</v>
      </c>
      <c r="F70" s="276">
        <v>20</v>
      </c>
      <c r="G70" s="276"/>
      <c r="H70" s="30"/>
      <c r="I70" s="30">
        <v>75</v>
      </c>
      <c r="J70" s="278" t="s">
        <v>242</v>
      </c>
    </row>
    <row r="71" s="270" customFormat="1" ht="79.95" customHeight="1" spans="1:10">
      <c r="A71" s="26">
        <f t="shared" si="0"/>
        <v>69</v>
      </c>
      <c r="B71" s="26" t="s">
        <v>239</v>
      </c>
      <c r="C71" s="275" t="s">
        <v>243</v>
      </c>
      <c r="D71" s="26" t="s">
        <v>244</v>
      </c>
      <c r="E71" s="26" t="s">
        <v>41</v>
      </c>
      <c r="F71" s="276">
        <v>20</v>
      </c>
      <c r="G71" s="276"/>
      <c r="H71" s="30"/>
      <c r="I71" s="30">
        <v>100</v>
      </c>
      <c r="J71" s="278" t="s">
        <v>242</v>
      </c>
    </row>
    <row r="72" s="270" customFormat="1" ht="79.95" customHeight="1" spans="1:10">
      <c r="A72" s="26">
        <f t="shared" ref="A72:A123" si="1">A71+1</f>
        <v>70</v>
      </c>
      <c r="B72" s="26" t="s">
        <v>245</v>
      </c>
      <c r="C72" s="275" t="s">
        <v>240</v>
      </c>
      <c r="D72" s="26" t="s">
        <v>246</v>
      </c>
      <c r="E72" s="26" t="s">
        <v>41</v>
      </c>
      <c r="F72" s="276">
        <v>18</v>
      </c>
      <c r="G72" s="276"/>
      <c r="H72" s="30"/>
      <c r="I72" s="30">
        <v>250</v>
      </c>
      <c r="J72" s="277" t="s">
        <v>247</v>
      </c>
    </row>
    <row r="73" s="270" customFormat="1" ht="79.95" customHeight="1" spans="1:10">
      <c r="A73" s="26">
        <f t="shared" si="1"/>
        <v>71</v>
      </c>
      <c r="B73" s="26" t="s">
        <v>248</v>
      </c>
      <c r="C73" s="275" t="s">
        <v>249</v>
      </c>
      <c r="D73" s="26" t="s">
        <v>250</v>
      </c>
      <c r="E73" s="26" t="s">
        <v>41</v>
      </c>
      <c r="F73" s="276">
        <v>7</v>
      </c>
      <c r="G73" s="276"/>
      <c r="H73" s="30"/>
      <c r="I73" s="30">
        <v>1050</v>
      </c>
      <c r="J73" s="277" t="s">
        <v>251</v>
      </c>
    </row>
    <row r="74" s="270" customFormat="1" ht="79.95" customHeight="1" spans="1:10">
      <c r="A74" s="26">
        <f t="shared" si="1"/>
        <v>72</v>
      </c>
      <c r="B74" s="26" t="s">
        <v>252</v>
      </c>
      <c r="C74" s="275" t="s">
        <v>253</v>
      </c>
      <c r="D74" s="26" t="s">
        <v>254</v>
      </c>
      <c r="E74" s="26" t="s">
        <v>41</v>
      </c>
      <c r="F74" s="276">
        <v>10</v>
      </c>
      <c r="G74" s="276"/>
      <c r="H74" s="30"/>
      <c r="I74" s="30">
        <v>600</v>
      </c>
      <c r="J74" s="277" t="s">
        <v>255</v>
      </c>
    </row>
    <row r="75" s="270" customFormat="1" ht="79.95" customHeight="1" spans="1:10">
      <c r="A75" s="26">
        <f t="shared" si="1"/>
        <v>73</v>
      </c>
      <c r="B75" s="26" t="s">
        <v>256</v>
      </c>
      <c r="C75" s="275" t="s">
        <v>257</v>
      </c>
      <c r="D75" s="26" t="s">
        <v>258</v>
      </c>
      <c r="E75" s="26" t="s">
        <v>41</v>
      </c>
      <c r="F75" s="276">
        <v>20</v>
      </c>
      <c r="G75" s="276"/>
      <c r="H75" s="30"/>
      <c r="I75" s="30">
        <v>400</v>
      </c>
      <c r="J75" s="277" t="s">
        <v>259</v>
      </c>
    </row>
    <row r="76" s="270" customFormat="1" ht="79.95" customHeight="1" spans="1:10">
      <c r="A76" s="26">
        <f t="shared" si="1"/>
        <v>74</v>
      </c>
      <c r="B76" s="26" t="s">
        <v>260</v>
      </c>
      <c r="C76" s="275" t="s">
        <v>261</v>
      </c>
      <c r="D76" s="26" t="s">
        <v>262</v>
      </c>
      <c r="E76" s="26" t="s">
        <v>41</v>
      </c>
      <c r="F76" s="276">
        <v>20</v>
      </c>
      <c r="G76" s="276"/>
      <c r="H76" s="30"/>
      <c r="I76" s="30">
        <v>250</v>
      </c>
      <c r="J76" s="277" t="s">
        <v>263</v>
      </c>
    </row>
    <row r="77" s="270" customFormat="1" ht="79.95" customHeight="1" spans="1:10">
      <c r="A77" s="26">
        <f t="shared" si="1"/>
        <v>75</v>
      </c>
      <c r="B77" s="26" t="s">
        <v>264</v>
      </c>
      <c r="C77" s="275" t="s">
        <v>265</v>
      </c>
      <c r="D77" s="26" t="s">
        <v>266</v>
      </c>
      <c r="E77" s="26" t="s">
        <v>41</v>
      </c>
      <c r="F77" s="276">
        <v>10</v>
      </c>
      <c r="G77" s="276"/>
      <c r="H77" s="30"/>
      <c r="I77" s="30">
        <v>1000</v>
      </c>
      <c r="J77" s="277" t="s">
        <v>267</v>
      </c>
    </row>
    <row r="78" s="270" customFormat="1" ht="79.95" customHeight="1" spans="1:10">
      <c r="A78" s="26">
        <f t="shared" si="1"/>
        <v>76</v>
      </c>
      <c r="B78" s="26" t="s">
        <v>268</v>
      </c>
      <c r="C78" s="275" t="s">
        <v>269</v>
      </c>
      <c r="D78" s="26" t="s">
        <v>266</v>
      </c>
      <c r="E78" s="26" t="s">
        <v>41</v>
      </c>
      <c r="F78" s="276">
        <v>10</v>
      </c>
      <c r="G78" s="276"/>
      <c r="H78" s="30"/>
      <c r="I78" s="30">
        <v>950</v>
      </c>
      <c r="J78" s="277" t="s">
        <v>270</v>
      </c>
    </row>
    <row r="79" s="270" customFormat="1" ht="79.95" customHeight="1" spans="1:10">
      <c r="A79" s="26">
        <f t="shared" si="1"/>
        <v>77</v>
      </c>
      <c r="B79" s="26" t="s">
        <v>271</v>
      </c>
      <c r="C79" s="275" t="s">
        <v>272</v>
      </c>
      <c r="D79" s="26" t="s">
        <v>273</v>
      </c>
      <c r="E79" s="26" t="s">
        <v>41</v>
      </c>
      <c r="F79" s="276">
        <v>13</v>
      </c>
      <c r="G79" s="276"/>
      <c r="H79" s="30"/>
      <c r="I79" s="30">
        <v>700</v>
      </c>
      <c r="J79" s="277" t="s">
        <v>274</v>
      </c>
    </row>
    <row r="80" s="270" customFormat="1" ht="96" spans="1:10">
      <c r="A80" s="26">
        <f t="shared" si="1"/>
        <v>78</v>
      </c>
      <c r="B80" s="26" t="s">
        <v>275</v>
      </c>
      <c r="C80" s="275" t="s">
        <v>276</v>
      </c>
      <c r="D80" s="26" t="s">
        <v>277</v>
      </c>
      <c r="E80" s="26" t="s">
        <v>41</v>
      </c>
      <c r="F80" s="276">
        <v>10</v>
      </c>
      <c r="G80" s="276"/>
      <c r="H80" s="30"/>
      <c r="I80" s="30">
        <v>500</v>
      </c>
      <c r="J80" s="277" t="s">
        <v>278</v>
      </c>
    </row>
    <row r="81" s="270" customFormat="1" ht="79.95" customHeight="1" spans="1:10">
      <c r="A81" s="26">
        <f t="shared" si="1"/>
        <v>79</v>
      </c>
      <c r="B81" s="26" t="s">
        <v>279</v>
      </c>
      <c r="C81" s="275" t="s">
        <v>280</v>
      </c>
      <c r="D81" s="26" t="s">
        <v>281</v>
      </c>
      <c r="E81" s="26" t="s">
        <v>41</v>
      </c>
      <c r="F81" s="276">
        <v>5</v>
      </c>
      <c r="G81" s="276"/>
      <c r="H81" s="30"/>
      <c r="I81" s="30">
        <v>900</v>
      </c>
      <c r="J81" s="279" t="s">
        <v>221</v>
      </c>
    </row>
    <row r="82" s="270" customFormat="1" ht="79.95" customHeight="1" spans="1:10">
      <c r="A82" s="26">
        <f t="shared" si="1"/>
        <v>80</v>
      </c>
      <c r="B82" s="26" t="s">
        <v>282</v>
      </c>
      <c r="C82" s="275" t="s">
        <v>283</v>
      </c>
      <c r="D82" s="26" t="s">
        <v>281</v>
      </c>
      <c r="E82" s="26" t="s">
        <v>41</v>
      </c>
      <c r="F82" s="276">
        <v>5</v>
      </c>
      <c r="G82" s="276"/>
      <c r="H82" s="30"/>
      <c r="I82" s="30">
        <v>1150</v>
      </c>
      <c r="J82" s="279" t="s">
        <v>221</v>
      </c>
    </row>
    <row r="83" s="270" customFormat="1" ht="79.95" customHeight="1" spans="1:10">
      <c r="A83" s="26">
        <f t="shared" si="1"/>
        <v>81</v>
      </c>
      <c r="B83" s="26" t="s">
        <v>284</v>
      </c>
      <c r="C83" s="275" t="s">
        <v>285</v>
      </c>
      <c r="D83" s="26" t="s">
        <v>281</v>
      </c>
      <c r="E83" s="26" t="s">
        <v>41</v>
      </c>
      <c r="F83" s="276">
        <v>5</v>
      </c>
      <c r="G83" s="276"/>
      <c r="H83" s="30"/>
      <c r="I83" s="30">
        <v>1400</v>
      </c>
      <c r="J83" s="280" t="s">
        <v>286</v>
      </c>
    </row>
    <row r="84" s="270" customFormat="1" ht="79.95" customHeight="1" spans="1:10">
      <c r="A84" s="26">
        <f t="shared" si="1"/>
        <v>82</v>
      </c>
      <c r="B84" s="26" t="s">
        <v>287</v>
      </c>
      <c r="C84" s="275" t="s">
        <v>288</v>
      </c>
      <c r="D84" s="26" t="s">
        <v>289</v>
      </c>
      <c r="E84" s="281" t="s">
        <v>41</v>
      </c>
      <c r="F84" s="276">
        <v>27</v>
      </c>
      <c r="G84" s="276"/>
      <c r="H84" s="30"/>
      <c r="I84" s="30">
        <v>250</v>
      </c>
      <c r="J84" s="282" t="s">
        <v>290</v>
      </c>
    </row>
    <row r="85" s="270" customFormat="1" ht="79.95" customHeight="1" spans="1:10">
      <c r="A85" s="26">
        <f t="shared" si="1"/>
        <v>83</v>
      </c>
      <c r="B85" s="283" t="s">
        <v>291</v>
      </c>
      <c r="C85" s="275" t="s">
        <v>292</v>
      </c>
      <c r="D85" s="26" t="s">
        <v>293</v>
      </c>
      <c r="E85" s="281" t="s">
        <v>41</v>
      </c>
      <c r="F85" s="276">
        <v>20</v>
      </c>
      <c r="G85" s="276"/>
      <c r="H85" s="30"/>
      <c r="I85" s="30">
        <v>500</v>
      </c>
      <c r="J85" s="280" t="s">
        <v>294</v>
      </c>
    </row>
    <row r="86" s="270" customFormat="1" ht="79.95" customHeight="1" spans="1:10">
      <c r="A86" s="26">
        <f t="shared" si="1"/>
        <v>84</v>
      </c>
      <c r="B86" s="26" t="s">
        <v>295</v>
      </c>
      <c r="C86" s="275" t="s">
        <v>296</v>
      </c>
      <c r="D86" s="26" t="s">
        <v>244</v>
      </c>
      <c r="E86" s="26" t="s">
        <v>41</v>
      </c>
      <c r="F86" s="276">
        <v>20</v>
      </c>
      <c r="G86" s="276"/>
      <c r="H86" s="30"/>
      <c r="I86" s="30">
        <v>600</v>
      </c>
      <c r="J86" s="279" t="s">
        <v>297</v>
      </c>
    </row>
    <row r="87" s="270" customFormat="1" ht="79.95" customHeight="1" spans="1:10">
      <c r="A87" s="26">
        <f t="shared" si="1"/>
        <v>85</v>
      </c>
      <c r="B87" s="26" t="s">
        <v>298</v>
      </c>
      <c r="C87" s="275" t="s">
        <v>299</v>
      </c>
      <c r="D87" s="26" t="s">
        <v>300</v>
      </c>
      <c r="E87" s="284" t="s">
        <v>41</v>
      </c>
      <c r="F87" s="276">
        <v>3</v>
      </c>
      <c r="G87" s="276"/>
      <c r="H87" s="30"/>
      <c r="I87" s="30">
        <v>650</v>
      </c>
      <c r="J87" s="280" t="s">
        <v>301</v>
      </c>
    </row>
    <row r="88" s="270" customFormat="1" ht="79.95" customHeight="1" spans="1:10">
      <c r="A88" s="26">
        <f t="shared" si="1"/>
        <v>86</v>
      </c>
      <c r="B88" s="26" t="s">
        <v>302</v>
      </c>
      <c r="C88" s="275" t="s">
        <v>303</v>
      </c>
      <c r="D88" s="26" t="s">
        <v>244</v>
      </c>
      <c r="E88" s="26" t="s">
        <v>41</v>
      </c>
      <c r="F88" s="276">
        <v>6</v>
      </c>
      <c r="G88" s="276"/>
      <c r="H88" s="30"/>
      <c r="I88" s="30">
        <v>550</v>
      </c>
      <c r="J88" s="277" t="s">
        <v>304</v>
      </c>
    </row>
    <row r="89" s="270" customFormat="1" ht="79.95" customHeight="1" spans="1:10">
      <c r="A89" s="26">
        <f t="shared" si="1"/>
        <v>87</v>
      </c>
      <c r="B89" s="26" t="s">
        <v>305</v>
      </c>
      <c r="C89" s="275" t="s">
        <v>306</v>
      </c>
      <c r="D89" s="26" t="s">
        <v>244</v>
      </c>
      <c r="E89" s="26" t="s">
        <v>41</v>
      </c>
      <c r="F89" s="276">
        <v>10</v>
      </c>
      <c r="G89" s="276"/>
      <c r="H89" s="30"/>
      <c r="I89" s="30">
        <v>1125</v>
      </c>
      <c r="J89" s="277" t="s">
        <v>307</v>
      </c>
    </row>
    <row r="90" s="270" customFormat="1" ht="79.95" customHeight="1" spans="1:10">
      <c r="A90" s="26">
        <f t="shared" si="1"/>
        <v>88</v>
      </c>
      <c r="B90" s="26" t="s">
        <v>308</v>
      </c>
      <c r="C90" s="275" t="s">
        <v>309</v>
      </c>
      <c r="D90" s="26" t="s">
        <v>244</v>
      </c>
      <c r="E90" s="26" t="s">
        <v>41</v>
      </c>
      <c r="F90" s="276">
        <v>10</v>
      </c>
      <c r="G90" s="276"/>
      <c r="H90" s="30"/>
      <c r="I90" s="30">
        <v>650</v>
      </c>
      <c r="J90" s="277" t="s">
        <v>310</v>
      </c>
    </row>
    <row r="91" s="270" customFormat="1" ht="79.95" customHeight="1" spans="1:10">
      <c r="A91" s="26">
        <f t="shared" si="1"/>
        <v>89</v>
      </c>
      <c r="B91" s="26" t="s">
        <v>311</v>
      </c>
      <c r="C91" s="275" t="s">
        <v>312</v>
      </c>
      <c r="D91" s="26" t="s">
        <v>244</v>
      </c>
      <c r="E91" s="26" t="s">
        <v>41</v>
      </c>
      <c r="F91" s="276">
        <v>1</v>
      </c>
      <c r="G91" s="276"/>
      <c r="H91" s="30"/>
      <c r="I91" s="30">
        <v>925</v>
      </c>
      <c r="J91" s="277" t="s">
        <v>313</v>
      </c>
    </row>
    <row r="92" s="270" customFormat="1" ht="79.95" customHeight="1" spans="1:10">
      <c r="A92" s="26">
        <f t="shared" si="1"/>
        <v>90</v>
      </c>
      <c r="B92" s="26" t="s">
        <v>314</v>
      </c>
      <c r="C92" s="275" t="s">
        <v>315</v>
      </c>
      <c r="D92" s="26" t="s">
        <v>244</v>
      </c>
      <c r="E92" s="26" t="s">
        <v>41</v>
      </c>
      <c r="F92" s="276">
        <v>1</v>
      </c>
      <c r="G92" s="276"/>
      <c r="H92" s="30"/>
      <c r="I92" s="30">
        <v>250</v>
      </c>
      <c r="J92" s="285" t="s">
        <v>316</v>
      </c>
    </row>
    <row r="93" s="270" customFormat="1" ht="79.95" customHeight="1" spans="1:10">
      <c r="A93" s="26">
        <f t="shared" si="1"/>
        <v>91</v>
      </c>
      <c r="B93" s="26" t="s">
        <v>317</v>
      </c>
      <c r="C93" s="275" t="s">
        <v>318</v>
      </c>
      <c r="D93" s="26" t="s">
        <v>244</v>
      </c>
      <c r="E93" s="26" t="s">
        <v>41</v>
      </c>
      <c r="F93" s="276">
        <v>1</v>
      </c>
      <c r="G93" s="276"/>
      <c r="H93" s="30"/>
      <c r="I93" s="30">
        <v>475</v>
      </c>
      <c r="J93" s="285" t="s">
        <v>316</v>
      </c>
    </row>
    <row r="94" s="270" customFormat="1" ht="79.95" customHeight="1" spans="1:10">
      <c r="A94" s="26">
        <f t="shared" si="1"/>
        <v>92</v>
      </c>
      <c r="B94" s="26" t="s">
        <v>319</v>
      </c>
      <c r="C94" s="275" t="s">
        <v>320</v>
      </c>
      <c r="D94" s="26" t="s">
        <v>321</v>
      </c>
      <c r="E94" s="26" t="s">
        <v>41</v>
      </c>
      <c r="F94" s="276">
        <v>1</v>
      </c>
      <c r="G94" s="276"/>
      <c r="H94" s="30"/>
      <c r="I94" s="30">
        <v>2075</v>
      </c>
      <c r="J94" s="285" t="s">
        <v>322</v>
      </c>
    </row>
    <row r="95" s="270" customFormat="1" ht="79.95" customHeight="1" spans="1:10">
      <c r="A95" s="26">
        <f t="shared" si="1"/>
        <v>93</v>
      </c>
      <c r="B95" s="26" t="s">
        <v>323</v>
      </c>
      <c r="C95" s="275" t="s">
        <v>324</v>
      </c>
      <c r="D95" s="26" t="s">
        <v>325</v>
      </c>
      <c r="E95" s="284" t="s">
        <v>41</v>
      </c>
      <c r="F95" s="276">
        <v>0</v>
      </c>
      <c r="G95" s="276"/>
      <c r="H95" s="30"/>
      <c r="I95" s="30">
        <v>500</v>
      </c>
      <c r="J95" s="286" t="s">
        <v>326</v>
      </c>
    </row>
    <row r="96" s="270" customFormat="1" ht="79.95" customHeight="1" spans="1:10">
      <c r="A96" s="26">
        <f t="shared" si="1"/>
        <v>94</v>
      </c>
      <c r="B96" s="26" t="s">
        <v>327</v>
      </c>
      <c r="C96" s="275" t="s">
        <v>328</v>
      </c>
      <c r="D96" s="26" t="s">
        <v>329</v>
      </c>
      <c r="E96" s="26" t="s">
        <v>41</v>
      </c>
      <c r="F96" s="276">
        <v>5</v>
      </c>
      <c r="G96" s="276"/>
      <c r="H96" s="30"/>
      <c r="I96" s="30">
        <v>200</v>
      </c>
      <c r="J96" s="285" t="s">
        <v>330</v>
      </c>
    </row>
    <row r="97" s="270" customFormat="1" ht="79.95" customHeight="1" spans="1:14">
      <c r="A97" s="26">
        <f t="shared" si="1"/>
        <v>95</v>
      </c>
      <c r="B97" s="26" t="s">
        <v>331</v>
      </c>
      <c r="C97" s="287" t="s">
        <v>332</v>
      </c>
      <c r="D97" s="26" t="s">
        <v>333</v>
      </c>
      <c r="E97" s="284" t="s">
        <v>41</v>
      </c>
      <c r="F97" s="276">
        <v>3</v>
      </c>
      <c r="G97" s="276"/>
      <c r="H97" s="30"/>
      <c r="I97" s="30">
        <v>1150</v>
      </c>
      <c r="J97" s="285" t="s">
        <v>334</v>
      </c>
    </row>
    <row r="98" s="270" customFormat="1" ht="79.95" customHeight="1" spans="1:14">
      <c r="A98" s="26">
        <f t="shared" si="1"/>
        <v>96</v>
      </c>
      <c r="B98" s="26" t="s">
        <v>335</v>
      </c>
      <c r="C98" s="275" t="s">
        <v>336</v>
      </c>
      <c r="D98" s="26" t="s">
        <v>244</v>
      </c>
      <c r="E98" s="284" t="s">
        <v>41</v>
      </c>
      <c r="F98" s="276">
        <v>1</v>
      </c>
      <c r="G98" s="276"/>
      <c r="H98" s="30"/>
      <c r="I98" s="30">
        <v>6000</v>
      </c>
      <c r="J98" s="285" t="s">
        <v>337</v>
      </c>
    </row>
    <row r="99" s="270" customFormat="1" ht="79.95" customHeight="1" spans="1:14">
      <c r="A99" s="26">
        <f t="shared" si="1"/>
        <v>97</v>
      </c>
      <c r="B99" s="26" t="s">
        <v>338</v>
      </c>
      <c r="C99" s="275" t="s">
        <v>339</v>
      </c>
      <c r="D99" s="26" t="s">
        <v>340</v>
      </c>
      <c r="E99" s="26" t="s">
        <v>41</v>
      </c>
      <c r="F99" s="276">
        <v>8</v>
      </c>
      <c r="G99" s="276"/>
      <c r="H99" s="30"/>
      <c r="I99" s="30">
        <v>300</v>
      </c>
      <c r="J99" s="285" t="s">
        <v>341</v>
      </c>
    </row>
    <row r="100" s="270" customFormat="1" ht="79.95" customHeight="1" spans="1:14">
      <c r="A100" s="26">
        <f t="shared" si="1"/>
        <v>98</v>
      </c>
      <c r="B100" s="26" t="s">
        <v>342</v>
      </c>
      <c r="C100" s="275" t="s">
        <v>155</v>
      </c>
      <c r="D100" s="26" t="s">
        <v>244</v>
      </c>
      <c r="E100" s="26" t="s">
        <v>41</v>
      </c>
      <c r="F100" s="276">
        <v>2</v>
      </c>
      <c r="G100" s="276"/>
      <c r="H100" s="30"/>
      <c r="I100" s="30">
        <v>600</v>
      </c>
      <c r="J100" s="285" t="s">
        <v>343</v>
      </c>
    </row>
    <row r="101" s="270" customFormat="1" ht="79.95" customHeight="1" spans="1:14">
      <c r="A101" s="26">
        <f t="shared" si="1"/>
        <v>99</v>
      </c>
      <c r="B101" s="26" t="s">
        <v>344</v>
      </c>
      <c r="C101" s="275" t="s">
        <v>345</v>
      </c>
      <c r="D101" s="26" t="s">
        <v>244</v>
      </c>
      <c r="E101" s="26" t="s">
        <v>41</v>
      </c>
      <c r="F101" s="276">
        <v>2</v>
      </c>
      <c r="G101" s="276"/>
      <c r="H101" s="30"/>
      <c r="I101" s="30">
        <v>1350</v>
      </c>
      <c r="J101" s="223" t="s">
        <v>346</v>
      </c>
    </row>
    <row r="102" s="270" customFormat="1" ht="79.95" customHeight="1" spans="1:14">
      <c r="A102" s="26">
        <f t="shared" si="1"/>
        <v>100</v>
      </c>
      <c r="B102" s="26" t="s">
        <v>347</v>
      </c>
      <c r="C102" s="275" t="s">
        <v>348</v>
      </c>
      <c r="D102" s="26" t="s">
        <v>244</v>
      </c>
      <c r="E102" s="26" t="s">
        <v>41</v>
      </c>
      <c r="F102" s="276">
        <v>2</v>
      </c>
      <c r="G102" s="276"/>
      <c r="H102" s="30"/>
      <c r="I102" s="30">
        <v>1600</v>
      </c>
      <c r="J102" s="285" t="s">
        <v>349</v>
      </c>
    </row>
    <row r="103" s="270" customFormat="1" ht="79.95" customHeight="1" spans="1:14">
      <c r="A103" s="26">
        <f t="shared" si="1"/>
        <v>101</v>
      </c>
      <c r="B103" s="26" t="s">
        <v>350</v>
      </c>
      <c r="C103" s="275" t="s">
        <v>351</v>
      </c>
      <c r="D103" s="26" t="s">
        <v>244</v>
      </c>
      <c r="E103" s="281" t="s">
        <v>41</v>
      </c>
      <c r="F103" s="276">
        <v>4</v>
      </c>
      <c r="G103" s="276"/>
      <c r="H103" s="30"/>
      <c r="I103" s="30">
        <v>900</v>
      </c>
      <c r="J103" s="223" t="s">
        <v>352</v>
      </c>
    </row>
    <row r="104" s="271" customFormat="1" ht="79.95" customHeight="1" spans="1:14">
      <c r="A104" s="26">
        <f t="shared" si="1"/>
        <v>102</v>
      </c>
      <c r="B104" s="26" t="s">
        <v>353</v>
      </c>
      <c r="C104" s="275" t="s">
        <v>200</v>
      </c>
      <c r="D104" s="26" t="s">
        <v>201</v>
      </c>
      <c r="E104" s="26" t="s">
        <v>41</v>
      </c>
      <c r="F104" s="288">
        <v>3</v>
      </c>
      <c r="G104" s="276"/>
      <c r="H104" s="30"/>
      <c r="I104" s="30">
        <v>300</v>
      </c>
      <c r="J104" s="285" t="s">
        <v>354</v>
      </c>
      <c r="N104" s="270"/>
    </row>
    <row r="105" s="271" customFormat="1" ht="79.95" customHeight="1" spans="1:14">
      <c r="A105" s="26">
        <f t="shared" si="1"/>
        <v>103</v>
      </c>
      <c r="B105" s="26" t="s">
        <v>355</v>
      </c>
      <c r="C105" s="275" t="s">
        <v>356</v>
      </c>
      <c r="D105" s="26" t="s">
        <v>357</v>
      </c>
      <c r="E105" s="26" t="s">
        <v>41</v>
      </c>
      <c r="F105" s="288">
        <v>0</v>
      </c>
      <c r="G105" s="276"/>
      <c r="H105" s="30"/>
      <c r="I105" s="30">
        <v>900</v>
      </c>
      <c r="J105" s="285" t="s">
        <v>358</v>
      </c>
      <c r="N105" s="270"/>
    </row>
    <row r="106" s="271" customFormat="1" ht="79.95" customHeight="1" spans="1:14">
      <c r="A106" s="26">
        <f t="shared" si="1"/>
        <v>104</v>
      </c>
      <c r="B106" s="26" t="s">
        <v>359</v>
      </c>
      <c r="C106" s="275" t="s">
        <v>360</v>
      </c>
      <c r="D106" s="26" t="s">
        <v>361</v>
      </c>
      <c r="E106" s="26" t="s">
        <v>41</v>
      </c>
      <c r="F106" s="288">
        <v>3</v>
      </c>
      <c r="G106" s="276"/>
      <c r="H106" s="30"/>
      <c r="I106" s="30">
        <v>375</v>
      </c>
      <c r="J106" s="285" t="s">
        <v>362</v>
      </c>
      <c r="N106" s="270"/>
    </row>
    <row r="107" s="271" customFormat="1" ht="79.95" customHeight="1" spans="1:14">
      <c r="A107" s="26">
        <f t="shared" si="1"/>
        <v>105</v>
      </c>
      <c r="B107" s="26" t="s">
        <v>363</v>
      </c>
      <c r="C107" s="275" t="s">
        <v>364</v>
      </c>
      <c r="D107" s="26" t="s">
        <v>201</v>
      </c>
      <c r="E107" s="26" t="s">
        <v>41</v>
      </c>
      <c r="F107" s="288">
        <v>0</v>
      </c>
      <c r="G107" s="276"/>
      <c r="H107" s="30"/>
      <c r="I107" s="30">
        <v>1500</v>
      </c>
      <c r="J107" s="285" t="s">
        <v>365</v>
      </c>
      <c r="N107" s="270"/>
    </row>
    <row r="108" s="271" customFormat="1" ht="79.95" customHeight="1" spans="1:14">
      <c r="A108" s="26">
        <f t="shared" si="1"/>
        <v>106</v>
      </c>
      <c r="B108" s="26" t="s">
        <v>366</v>
      </c>
      <c r="C108" s="275" t="s">
        <v>367</v>
      </c>
      <c r="D108" s="39" t="s">
        <v>368</v>
      </c>
      <c r="E108" s="26" t="s">
        <v>41</v>
      </c>
      <c r="F108" s="288">
        <v>1</v>
      </c>
      <c r="G108" s="276"/>
      <c r="H108" s="30"/>
      <c r="I108" s="30">
        <v>850</v>
      </c>
      <c r="J108" s="285" t="s">
        <v>369</v>
      </c>
      <c r="N108" s="270"/>
    </row>
    <row r="109" s="271" customFormat="1" ht="84" spans="1:14">
      <c r="A109" s="26">
        <f t="shared" si="1"/>
        <v>107</v>
      </c>
      <c r="B109" s="26" t="s">
        <v>370</v>
      </c>
      <c r="C109" s="275" t="s">
        <v>371</v>
      </c>
      <c r="D109" s="26" t="s">
        <v>372</v>
      </c>
      <c r="E109" s="26" t="s">
        <v>41</v>
      </c>
      <c r="F109" s="288">
        <v>2</v>
      </c>
      <c r="G109" s="276"/>
      <c r="H109" s="30"/>
      <c r="I109" s="30">
        <v>450</v>
      </c>
      <c r="J109" s="285" t="s">
        <v>373</v>
      </c>
      <c r="N109" s="270"/>
    </row>
    <row r="110" s="271" customFormat="1" ht="79.95" customHeight="1" spans="1:14">
      <c r="A110" s="26">
        <f t="shared" si="1"/>
        <v>108</v>
      </c>
      <c r="B110" s="26" t="s">
        <v>374</v>
      </c>
      <c r="C110" s="275" t="s">
        <v>375</v>
      </c>
      <c r="D110" s="26" t="s">
        <v>376</v>
      </c>
      <c r="E110" s="26" t="s">
        <v>41</v>
      </c>
      <c r="F110" s="288">
        <v>1</v>
      </c>
      <c r="G110" s="276"/>
      <c r="H110" s="30"/>
      <c r="I110" s="30">
        <v>1300</v>
      </c>
      <c r="J110" s="285" t="s">
        <v>377</v>
      </c>
      <c r="N110" s="270"/>
    </row>
    <row r="111" s="271" customFormat="1" ht="79.95" customHeight="1" spans="1:14">
      <c r="A111" s="26">
        <f t="shared" si="1"/>
        <v>109</v>
      </c>
      <c r="B111" s="26" t="s">
        <v>378</v>
      </c>
      <c r="C111" s="275" t="s">
        <v>379</v>
      </c>
      <c r="D111" s="39" t="s">
        <v>380</v>
      </c>
      <c r="E111" s="26" t="s">
        <v>41</v>
      </c>
      <c r="F111" s="288">
        <v>2</v>
      </c>
      <c r="G111" s="276"/>
      <c r="H111" s="30"/>
      <c r="I111" s="30">
        <v>750</v>
      </c>
      <c r="J111" s="285" t="s">
        <v>381</v>
      </c>
      <c r="N111" s="270"/>
    </row>
    <row r="112" s="271" customFormat="1" ht="79.95" customHeight="1" spans="1:14">
      <c r="A112" s="26">
        <f t="shared" si="1"/>
        <v>110</v>
      </c>
      <c r="B112" s="26" t="s">
        <v>382</v>
      </c>
      <c r="C112" s="223" t="s">
        <v>383</v>
      </c>
      <c r="D112" s="26" t="s">
        <v>384</v>
      </c>
      <c r="E112" s="26" t="s">
        <v>41</v>
      </c>
      <c r="F112" s="67">
        <v>2</v>
      </c>
      <c r="G112" s="67"/>
      <c r="H112" s="30"/>
      <c r="I112" s="30">
        <v>750</v>
      </c>
      <c r="J112" s="285" t="s">
        <v>385</v>
      </c>
      <c r="N112" s="270"/>
    </row>
    <row r="113" ht="222.75" spans="1:10">
      <c r="A113" s="26">
        <f t="shared" si="1"/>
        <v>111</v>
      </c>
      <c r="B113" s="26" t="s">
        <v>302</v>
      </c>
      <c r="C113" s="96" t="s">
        <v>303</v>
      </c>
      <c r="D113" s="26" t="s">
        <v>244</v>
      </c>
      <c r="E113" s="26" t="s">
        <v>41</v>
      </c>
      <c r="F113" s="289">
        <v>0</v>
      </c>
      <c r="G113" s="40"/>
      <c r="H113" s="30"/>
      <c r="I113" s="30">
        <v>550</v>
      </c>
      <c r="J113" s="287" t="s">
        <v>386</v>
      </c>
    </row>
    <row r="114" ht="36" spans="1:10">
      <c r="A114" s="26">
        <f t="shared" si="1"/>
        <v>112</v>
      </c>
      <c r="B114" s="26" t="s">
        <v>387</v>
      </c>
      <c r="C114" s="96" t="s">
        <v>388</v>
      </c>
      <c r="D114" s="26" t="s">
        <v>244</v>
      </c>
      <c r="E114" s="284" t="s">
        <v>41</v>
      </c>
      <c r="F114" s="289">
        <v>5</v>
      </c>
      <c r="G114" s="40"/>
      <c r="H114" s="30"/>
      <c r="I114" s="30">
        <v>650</v>
      </c>
      <c r="J114" s="287" t="s">
        <v>389</v>
      </c>
    </row>
    <row r="115" ht="25.5" spans="1:10">
      <c r="A115" s="26">
        <f t="shared" si="1"/>
        <v>113</v>
      </c>
      <c r="B115" s="26" t="s">
        <v>390</v>
      </c>
      <c r="C115" s="96" t="s">
        <v>391</v>
      </c>
      <c r="D115" s="26" t="s">
        <v>244</v>
      </c>
      <c r="E115" s="284" t="s">
        <v>41</v>
      </c>
      <c r="F115" s="289">
        <v>5</v>
      </c>
      <c r="G115" s="290"/>
      <c r="H115" s="30"/>
      <c r="I115" s="30">
        <v>500</v>
      </c>
      <c r="J115" s="287" t="s">
        <v>392</v>
      </c>
    </row>
    <row r="116" ht="25.5" spans="1:10">
      <c r="A116" s="26">
        <f t="shared" si="1"/>
        <v>114</v>
      </c>
      <c r="B116" s="26" t="s">
        <v>393</v>
      </c>
      <c r="C116" s="96" t="s">
        <v>394</v>
      </c>
      <c r="D116" s="26" t="s">
        <v>244</v>
      </c>
      <c r="E116" s="38" t="s">
        <v>41</v>
      </c>
      <c r="F116" s="289">
        <v>5</v>
      </c>
      <c r="G116" s="63"/>
      <c r="H116" s="30"/>
      <c r="I116" s="30">
        <v>650</v>
      </c>
      <c r="J116" s="287" t="s">
        <v>392</v>
      </c>
    </row>
    <row r="117" ht="25.5" spans="1:10">
      <c r="A117" s="26">
        <f t="shared" si="1"/>
        <v>115</v>
      </c>
      <c r="B117" s="26" t="s">
        <v>395</v>
      </c>
      <c r="C117" s="96" t="s">
        <v>396</v>
      </c>
      <c r="D117" s="26" t="s">
        <v>397</v>
      </c>
      <c r="E117" s="26" t="s">
        <v>41</v>
      </c>
      <c r="F117" s="289">
        <v>6</v>
      </c>
      <c r="G117" s="40"/>
      <c r="H117" s="30"/>
      <c r="I117" s="30">
        <v>400</v>
      </c>
      <c r="J117" s="287" t="s">
        <v>398</v>
      </c>
    </row>
    <row r="118" ht="36" spans="1:10">
      <c r="A118" s="26">
        <f t="shared" si="1"/>
        <v>116</v>
      </c>
      <c r="B118" s="26" t="s">
        <v>399</v>
      </c>
      <c r="C118" s="96" t="s">
        <v>400</v>
      </c>
      <c r="D118" s="26" t="s">
        <v>401</v>
      </c>
      <c r="E118" s="281" t="s">
        <v>41</v>
      </c>
      <c r="F118" s="289">
        <v>3</v>
      </c>
      <c r="G118" s="40"/>
      <c r="H118" s="30"/>
      <c r="I118" s="30">
        <v>2790</v>
      </c>
      <c r="J118" s="287" t="s">
        <v>402</v>
      </c>
    </row>
    <row r="119" ht="49.5" spans="1:10">
      <c r="A119" s="26">
        <f t="shared" si="1"/>
        <v>117</v>
      </c>
      <c r="B119" s="26" t="s">
        <v>403</v>
      </c>
      <c r="C119" s="96" t="s">
        <v>404</v>
      </c>
      <c r="D119" s="26" t="s">
        <v>224</v>
      </c>
      <c r="E119" s="26" t="s">
        <v>41</v>
      </c>
      <c r="F119" s="289">
        <v>3</v>
      </c>
      <c r="G119" s="40"/>
      <c r="H119" s="30"/>
      <c r="I119" s="30">
        <v>625</v>
      </c>
      <c r="J119" s="287" t="s">
        <v>405</v>
      </c>
    </row>
    <row r="120" spans="1:10">
      <c r="A120" s="26">
        <f t="shared" si="1"/>
        <v>118</v>
      </c>
      <c r="B120" s="26" t="s">
        <v>406</v>
      </c>
      <c r="C120" s="96" t="s">
        <v>407</v>
      </c>
      <c r="D120" s="26" t="s">
        <v>408</v>
      </c>
      <c r="E120" s="26" t="s">
        <v>165</v>
      </c>
      <c r="F120" s="289">
        <v>16</v>
      </c>
      <c r="G120" s="40"/>
      <c r="H120" s="30"/>
      <c r="I120" s="30">
        <v>25</v>
      </c>
      <c r="J120" s="223" t="s">
        <v>409</v>
      </c>
    </row>
    <row r="121" ht="24" spans="1:10">
      <c r="A121" s="26">
        <f t="shared" si="1"/>
        <v>119</v>
      </c>
      <c r="B121" s="26" t="s">
        <v>410</v>
      </c>
      <c r="C121" s="96" t="s">
        <v>411</v>
      </c>
      <c r="D121" s="26" t="s">
        <v>412</v>
      </c>
      <c r="E121" s="26" t="s">
        <v>413</v>
      </c>
      <c r="F121" s="289">
        <v>8</v>
      </c>
      <c r="G121" s="40"/>
      <c r="H121" s="30"/>
      <c r="I121" s="30">
        <v>750</v>
      </c>
      <c r="J121" s="199"/>
    </row>
    <row r="122" ht="25.5" spans="1:10">
      <c r="A122" s="26">
        <f t="shared" si="1"/>
        <v>120</v>
      </c>
      <c r="B122" s="26" t="s">
        <v>414</v>
      </c>
      <c r="C122" s="96" t="s">
        <v>415</v>
      </c>
      <c r="D122" s="26" t="s">
        <v>416</v>
      </c>
      <c r="E122" s="26" t="s">
        <v>41</v>
      </c>
      <c r="F122" s="291">
        <v>2</v>
      </c>
      <c r="G122" s="40"/>
      <c r="H122" s="30"/>
      <c r="I122" s="30">
        <v>1450</v>
      </c>
      <c r="J122" s="287" t="s">
        <v>417</v>
      </c>
    </row>
    <row r="123" s="272" customFormat="1" ht="27" customHeight="1" spans="1:10">
      <c r="A123" s="26">
        <f t="shared" si="1"/>
        <v>121</v>
      </c>
      <c r="B123" s="38" t="s">
        <v>418</v>
      </c>
      <c r="C123" s="26" t="s">
        <v>419</v>
      </c>
      <c r="D123" s="26" t="s">
        <v>244</v>
      </c>
      <c r="E123" s="292" t="s">
        <v>41</v>
      </c>
      <c r="F123" s="291">
        <v>1</v>
      </c>
      <c r="G123" s="38"/>
      <c r="H123" s="30"/>
      <c r="I123" s="30">
        <v>1250</v>
      </c>
      <c r="J123" s="26" t="s">
        <v>420</v>
      </c>
    </row>
    <row r="124" ht="27" customHeight="1" spans="1:10">
      <c r="A124" s="293"/>
      <c r="B124" s="97" t="s">
        <v>421</v>
      </c>
      <c r="C124" s="98"/>
      <c r="D124" s="98"/>
      <c r="E124" s="98"/>
      <c r="F124" s="98"/>
      <c r="G124" s="99"/>
      <c r="H124" s="294">
        <f>SUM(H3:H123)</f>
        <v>0</v>
      </c>
      <c r="I124" s="294"/>
      <c r="J124" s="293"/>
    </row>
  </sheetData>
  <autoFilter xmlns:etc="http://www.wps.cn/officeDocument/2017/etCustomData" ref="A1:J124" etc:filterBottomFollowUsedRange="0">
    <extLst/>
  </autoFilter>
  <mergeCells count="5">
    <mergeCell ref="A1:J1"/>
    <mergeCell ref="B124:G124"/>
    <mergeCell ref="B57:B63"/>
    <mergeCell ref="B68:B69"/>
    <mergeCell ref="J120:J121"/>
  </mergeCells>
  <pageMargins left="0.554861111111111" right="0.161111111111111" top="0.409027777777778" bottom="0.802777777777778" header="0.5" footer="0.5"/>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opLeftCell="A14" workbookViewId="0">
      <selection activeCell="D8" sqref="D8"/>
    </sheetView>
  </sheetViews>
  <sheetFormatPr defaultColWidth="9" defaultRowHeight="13.5"/>
  <cols>
    <col min="5" max="5" width="36.775" customWidth="1"/>
    <col min="7" max="7" width="12.775" customWidth="1"/>
    <col min="8" max="8" width="14.3333333333333" customWidth="1"/>
    <col min="9" max="10" width="13.4416666666667" customWidth="1"/>
    <col min="11" max="11" width="28.5583333333333" customWidth="1"/>
  </cols>
  <sheetData>
    <row r="1" s="213" customFormat="1" ht="28.8" customHeight="1" spans="1:13">
      <c r="A1" s="245" t="s">
        <v>422</v>
      </c>
      <c r="B1" s="246"/>
      <c r="C1" s="246"/>
      <c r="D1" s="246"/>
      <c r="E1" s="246"/>
      <c r="F1" s="246"/>
      <c r="G1" s="246"/>
      <c r="H1" s="247"/>
      <c r="I1" s="247"/>
      <c r="J1" s="247"/>
      <c r="K1" s="246"/>
    </row>
    <row r="2" s="213" customFormat="1" ht="27" customHeight="1" spans="1:13">
      <c r="A2" s="248" t="s">
        <v>423</v>
      </c>
      <c r="B2" s="248" t="s">
        <v>424</v>
      </c>
      <c r="C2" s="248" t="s">
        <v>425</v>
      </c>
      <c r="D2" s="248" t="s">
        <v>426</v>
      </c>
      <c r="E2" s="248" t="s">
        <v>427</v>
      </c>
      <c r="F2" s="249" t="s">
        <v>428</v>
      </c>
      <c r="G2" s="249" t="s">
        <v>429</v>
      </c>
      <c r="H2" s="3" t="s">
        <v>430</v>
      </c>
      <c r="I2" s="3" t="s">
        <v>36</v>
      </c>
      <c r="J2" s="3" t="s">
        <v>37</v>
      </c>
      <c r="K2" s="248" t="s">
        <v>431</v>
      </c>
    </row>
    <row r="3" s="213" customFormat="1" ht="34.05" customHeight="1" spans="1:13">
      <c r="A3" s="248">
        <v>1</v>
      </c>
      <c r="B3" s="250" t="s">
        <v>432</v>
      </c>
      <c r="C3" s="203" t="s">
        <v>433</v>
      </c>
      <c r="D3" s="67" t="s">
        <v>434</v>
      </c>
      <c r="E3" s="251" t="s">
        <v>435</v>
      </c>
      <c r="F3" s="69" t="s">
        <v>436</v>
      </c>
      <c r="G3" s="69">
        <v>142</v>
      </c>
      <c r="H3" s="252"/>
      <c r="I3" s="157"/>
      <c r="J3" s="253">
        <v>260</v>
      </c>
      <c r="K3" s="254" t="s">
        <v>437</v>
      </c>
    </row>
    <row r="4" s="213" customFormat="1" ht="40.95" customHeight="1" spans="1:13">
      <c r="A4" s="248">
        <v>2</v>
      </c>
      <c r="B4" s="255"/>
      <c r="C4" s="256" t="s">
        <v>438</v>
      </c>
      <c r="D4" s="67" t="s">
        <v>434</v>
      </c>
      <c r="E4" s="257"/>
      <c r="F4" s="69" t="s">
        <v>439</v>
      </c>
      <c r="G4" s="69">
        <v>500</v>
      </c>
      <c r="H4" s="252"/>
      <c r="I4" s="157"/>
      <c r="J4" s="253">
        <v>208</v>
      </c>
      <c r="K4" s="258"/>
    </row>
    <row r="5" s="213" customFormat="1" ht="133.05" customHeight="1" spans="1:13">
      <c r="A5" s="248">
        <v>3</v>
      </c>
      <c r="B5" s="255"/>
      <c r="C5" s="256" t="s">
        <v>440</v>
      </c>
      <c r="D5" s="67" t="s">
        <v>441</v>
      </c>
      <c r="E5" s="259"/>
      <c r="F5" s="69" t="s">
        <v>442</v>
      </c>
      <c r="G5" s="69">
        <v>3200</v>
      </c>
      <c r="H5" s="252"/>
      <c r="I5" s="157"/>
      <c r="J5" s="253">
        <v>15.6</v>
      </c>
      <c r="K5" s="258"/>
    </row>
    <row r="6" s="213" customFormat="1" ht="25.5" spans="1:13">
      <c r="A6" s="248">
        <v>4</v>
      </c>
      <c r="B6" s="260"/>
      <c r="C6" s="203" t="s">
        <v>443</v>
      </c>
      <c r="D6" s="67" t="s">
        <v>444</v>
      </c>
      <c r="E6" s="39" t="s">
        <v>445</v>
      </c>
      <c r="F6" s="69" t="s">
        <v>446</v>
      </c>
      <c r="G6" s="69">
        <v>14060</v>
      </c>
      <c r="H6" s="252"/>
      <c r="I6" s="157"/>
      <c r="J6" s="253">
        <v>52</v>
      </c>
      <c r="K6" s="261"/>
    </row>
    <row r="7" s="213" customFormat="1" ht="15.75" spans="1:13">
      <c r="A7" s="248">
        <v>5</v>
      </c>
      <c r="B7" s="262" t="s">
        <v>447</v>
      </c>
      <c r="C7" s="67" t="s">
        <v>433</v>
      </c>
      <c r="D7" s="67" t="s">
        <v>434</v>
      </c>
      <c r="E7" s="67" t="s">
        <v>448</v>
      </c>
      <c r="F7" s="69" t="s">
        <v>436</v>
      </c>
      <c r="G7" s="69">
        <v>20</v>
      </c>
      <c r="H7" s="252"/>
      <c r="I7" s="157"/>
      <c r="J7" s="253">
        <v>156</v>
      </c>
      <c r="K7" s="263"/>
    </row>
    <row r="8" s="213" customFormat="1" ht="45" customHeight="1" spans="1:13">
      <c r="A8" s="248">
        <v>6</v>
      </c>
      <c r="B8" s="69"/>
      <c r="C8" s="67" t="s">
        <v>443</v>
      </c>
      <c r="D8" s="67" t="s">
        <v>444</v>
      </c>
      <c r="E8" s="67" t="s">
        <v>445</v>
      </c>
      <c r="F8" s="69" t="s">
        <v>446</v>
      </c>
      <c r="G8" s="69">
        <v>1200</v>
      </c>
      <c r="H8" s="252"/>
      <c r="I8" s="157"/>
      <c r="J8" s="253">
        <v>52</v>
      </c>
      <c r="K8" s="39" t="s">
        <v>449</v>
      </c>
    </row>
    <row r="9" s="179" customFormat="1" ht="38.25" spans="1:13">
      <c r="A9" s="248">
        <v>7</v>
      </c>
      <c r="B9" s="39" t="s">
        <v>450</v>
      </c>
      <c r="C9" s="67" t="s">
        <v>451</v>
      </c>
      <c r="D9" s="67" t="s">
        <v>452</v>
      </c>
      <c r="E9" s="199" t="s">
        <v>453</v>
      </c>
      <c r="F9" s="67" t="s">
        <v>454</v>
      </c>
      <c r="G9" s="72">
        <v>10</v>
      </c>
      <c r="H9" s="68"/>
      <c r="I9" s="157"/>
      <c r="J9" s="253">
        <v>520</v>
      </c>
      <c r="K9" s="39" t="s">
        <v>455</v>
      </c>
      <c r="M9" s="213"/>
    </row>
    <row r="10" s="179" customFormat="1" ht="48" customHeight="1" spans="1:13">
      <c r="A10" s="248">
        <v>8</v>
      </c>
      <c r="B10" s="67"/>
      <c r="C10" s="203" t="s">
        <v>456</v>
      </c>
      <c r="D10" s="67" t="s">
        <v>457</v>
      </c>
      <c r="E10" s="199" t="s">
        <v>458</v>
      </c>
      <c r="F10" s="67" t="s">
        <v>459</v>
      </c>
      <c r="G10" s="264">
        <v>4</v>
      </c>
      <c r="H10" s="68"/>
      <c r="I10" s="157"/>
      <c r="J10" s="253">
        <v>5200</v>
      </c>
      <c r="K10" s="67"/>
      <c r="M10" s="213"/>
    </row>
    <row r="11" s="243" customFormat="1" ht="25.05" customHeight="1" spans="1:13">
      <c r="A11" s="248">
        <v>9</v>
      </c>
      <c r="B11" s="265" t="s">
        <v>460</v>
      </c>
      <c r="C11" s="67" t="s">
        <v>433</v>
      </c>
      <c r="D11" s="67" t="s">
        <v>441</v>
      </c>
      <c r="E11" s="67" t="s">
        <v>461</v>
      </c>
      <c r="F11" s="69" t="s">
        <v>436</v>
      </c>
      <c r="G11" s="69">
        <v>70</v>
      </c>
      <c r="H11" s="157"/>
      <c r="I11" s="157"/>
      <c r="J11" s="253">
        <v>260</v>
      </c>
      <c r="K11" s="39" t="s">
        <v>462</v>
      </c>
    </row>
    <row r="12" s="243" customFormat="1" ht="25.95" customHeight="1" spans="1:13">
      <c r="A12" s="248">
        <v>10</v>
      </c>
      <c r="B12" s="265" t="s">
        <v>463</v>
      </c>
      <c r="C12" s="226" t="s">
        <v>464</v>
      </c>
      <c r="D12" s="226" t="s">
        <v>441</v>
      </c>
      <c r="E12" s="67" t="s">
        <v>465</v>
      </c>
      <c r="F12" s="69" t="s">
        <v>439</v>
      </c>
      <c r="G12" s="69">
        <v>95</v>
      </c>
      <c r="H12" s="157"/>
      <c r="I12" s="157"/>
      <c r="J12" s="253">
        <v>145.6</v>
      </c>
      <c r="K12" s="39" t="s">
        <v>466</v>
      </c>
    </row>
    <row r="13" s="244" customFormat="1" ht="28.05" customHeight="1" spans="1:13">
      <c r="A13" s="248">
        <v>11</v>
      </c>
      <c r="B13" s="203" t="s">
        <v>467</v>
      </c>
      <c r="C13" s="226" t="s">
        <v>468</v>
      </c>
      <c r="D13" s="226" t="s">
        <v>469</v>
      </c>
      <c r="E13" s="67" t="s">
        <v>470</v>
      </c>
      <c r="F13" s="69" t="s">
        <v>436</v>
      </c>
      <c r="G13" s="69">
        <v>6</v>
      </c>
      <c r="H13" s="252"/>
      <c r="I13" s="157"/>
      <c r="J13" s="253">
        <v>5200</v>
      </c>
      <c r="K13" s="251" t="s">
        <v>471</v>
      </c>
    </row>
    <row r="14" s="244" customFormat="1" ht="28.95" customHeight="1" spans="1:13">
      <c r="A14" s="248">
        <v>12</v>
      </c>
      <c r="B14" s="203" t="s">
        <v>467</v>
      </c>
      <c r="C14" s="226" t="s">
        <v>472</v>
      </c>
      <c r="D14" s="226" t="s">
        <v>473</v>
      </c>
      <c r="E14" s="67" t="s">
        <v>470</v>
      </c>
      <c r="F14" s="69" t="s">
        <v>436</v>
      </c>
      <c r="G14" s="69">
        <v>6</v>
      </c>
      <c r="H14" s="252"/>
      <c r="I14" s="157"/>
      <c r="J14" s="253">
        <v>10400</v>
      </c>
      <c r="K14" s="259"/>
    </row>
    <row r="15" s="243" customFormat="1" ht="25.95" customHeight="1" spans="1:13">
      <c r="A15" s="248">
        <v>13</v>
      </c>
      <c r="B15" s="203" t="s">
        <v>474</v>
      </c>
      <c r="C15" s="226" t="s">
        <v>475</v>
      </c>
      <c r="D15" s="226" t="s">
        <v>476</v>
      </c>
      <c r="E15" s="67" t="s">
        <v>477</v>
      </c>
      <c r="F15" s="69" t="s">
        <v>478</v>
      </c>
      <c r="G15" s="69">
        <v>7</v>
      </c>
      <c r="H15" s="252"/>
      <c r="I15" s="157"/>
      <c r="J15" s="253">
        <v>390</v>
      </c>
      <c r="K15" s="67"/>
    </row>
    <row r="16" s="243" customFormat="1" ht="25.95" customHeight="1" spans="1:13">
      <c r="A16" s="248">
        <v>14</v>
      </c>
      <c r="B16" s="203" t="s">
        <v>479</v>
      </c>
      <c r="C16" s="226" t="s">
        <v>480</v>
      </c>
      <c r="D16" s="226" t="s">
        <v>481</v>
      </c>
      <c r="E16" s="67" t="s">
        <v>482</v>
      </c>
      <c r="F16" s="69" t="s">
        <v>483</v>
      </c>
      <c r="G16" s="69">
        <v>3</v>
      </c>
      <c r="H16" s="252"/>
      <c r="I16" s="157"/>
      <c r="J16" s="253">
        <v>10400</v>
      </c>
      <c r="K16" s="67"/>
    </row>
    <row r="17" ht="25.05" customHeight="1" spans="1:11">
      <c r="A17" s="248">
        <v>15</v>
      </c>
      <c r="B17" s="265" t="s">
        <v>484</v>
      </c>
      <c r="C17" s="265" t="s">
        <v>484</v>
      </c>
      <c r="D17" s="265" t="s">
        <v>485</v>
      </c>
      <c r="E17" s="265" t="s">
        <v>486</v>
      </c>
      <c r="F17" s="39" t="s">
        <v>487</v>
      </c>
      <c r="G17" s="39">
        <v>81</v>
      </c>
      <c r="H17" s="266"/>
      <c r="I17" s="266"/>
      <c r="J17" s="253">
        <v>78</v>
      </c>
      <c r="K17" s="163"/>
    </row>
    <row r="18" ht="24" customHeight="1" spans="1:11">
      <c r="A18" s="106"/>
      <c r="B18" s="267" t="s">
        <v>421</v>
      </c>
      <c r="C18" s="268"/>
      <c r="D18" s="268"/>
      <c r="E18" s="268"/>
      <c r="F18" s="268"/>
      <c r="G18" s="268"/>
      <c r="H18" s="269"/>
      <c r="I18" s="157">
        <f>SUM(I3:I17)</f>
        <v>0</v>
      </c>
      <c r="J18" s="157"/>
      <c r="K18" s="106"/>
    </row>
  </sheetData>
  <autoFilter xmlns:etc="http://www.wps.cn/officeDocument/2017/etCustomData" ref="A1:K18" etc:filterBottomFollowUsedRange="0">
    <extLst/>
  </autoFilter>
  <mergeCells count="9">
    <mergeCell ref="A1:K1"/>
    <mergeCell ref="B18:H18"/>
    <mergeCell ref="B3:B6"/>
    <mergeCell ref="B7:B8"/>
    <mergeCell ref="B9:B10"/>
    <mergeCell ref="E3:E5"/>
    <mergeCell ref="K3:K6"/>
    <mergeCell ref="K9:K10"/>
    <mergeCell ref="K13:K14"/>
  </mergeCells>
  <pageMargins left="0.554861111111111" right="0.554861111111111" top="0.409027777777778" bottom="0.60625" header="0.5" footer="0.302777777777778"/>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1" workbookViewId="0">
      <selection activeCell="D4" sqref="A3:J3 D4"/>
    </sheetView>
  </sheetViews>
  <sheetFormatPr defaultColWidth="8.10833333333333" defaultRowHeight="35.1" customHeight="1"/>
  <cols>
    <col min="1" max="1" width="6.21666666666667" customWidth="1"/>
    <col min="2" max="2" width="9.55833333333333" customWidth="1"/>
    <col min="3" max="3" width="10.1083333333333" customWidth="1"/>
    <col min="4" max="4" width="33.4416666666667" customWidth="1"/>
    <col min="5" max="5" width="7.44166666666667" customWidth="1"/>
    <col min="6" max="6" width="7.10833333333333" customWidth="1"/>
    <col min="7" max="7" width="14.2166666666667" style="228" customWidth="1"/>
    <col min="8" max="8" width="15.1083333333333" style="228" customWidth="1"/>
    <col min="9" max="9" width="14" style="228" customWidth="1"/>
  </cols>
  <sheetData>
    <row r="1" s="1" customFormat="1" customHeight="1" spans="1:13">
      <c r="A1" s="229" t="s">
        <v>488</v>
      </c>
      <c r="B1" s="15"/>
      <c r="C1" s="15"/>
      <c r="D1" s="15"/>
      <c r="E1" s="15"/>
      <c r="F1" s="15"/>
      <c r="G1" s="16"/>
      <c r="H1" s="16"/>
      <c r="I1" s="16"/>
      <c r="J1" s="15"/>
      <c r="K1"/>
      <c r="L1"/>
      <c r="M1"/>
    </row>
    <row r="2" s="1" customFormat="1" ht="51" customHeight="1" spans="1:13">
      <c r="A2" s="37" t="s">
        <v>5</v>
      </c>
      <c r="B2" s="37" t="s">
        <v>31</v>
      </c>
      <c r="C2" s="37" t="s">
        <v>489</v>
      </c>
      <c r="D2" s="37" t="s">
        <v>32</v>
      </c>
      <c r="E2" s="37" t="s">
        <v>33</v>
      </c>
      <c r="F2" s="37" t="s">
        <v>34</v>
      </c>
      <c r="G2" s="17" t="s">
        <v>35</v>
      </c>
      <c r="H2" s="17" t="s">
        <v>36</v>
      </c>
      <c r="I2" s="17" t="s">
        <v>37</v>
      </c>
      <c r="J2" s="37" t="s">
        <v>8</v>
      </c>
      <c r="K2"/>
      <c r="L2"/>
      <c r="M2"/>
    </row>
    <row r="3" s="1" customFormat="1" customHeight="1" spans="1:13">
      <c r="A3" s="230" t="s">
        <v>490</v>
      </c>
      <c r="B3" s="231"/>
      <c r="C3" s="231"/>
      <c r="D3" s="231"/>
      <c r="E3" s="231"/>
      <c r="F3" s="231"/>
      <c r="G3" s="232"/>
      <c r="H3" s="232"/>
      <c r="I3" s="232"/>
      <c r="J3" s="233"/>
      <c r="K3"/>
      <c r="L3"/>
      <c r="M3"/>
    </row>
    <row r="4" s="1" customFormat="1" ht="52.95" customHeight="1" spans="1:13">
      <c r="A4" s="67">
        <v>1</v>
      </c>
      <c r="B4" s="39" t="s">
        <v>491</v>
      </c>
      <c r="C4" s="39" t="s">
        <v>492</v>
      </c>
      <c r="D4" s="234" t="s">
        <v>493</v>
      </c>
      <c r="E4" s="39" t="s">
        <v>494</v>
      </c>
      <c r="F4" s="39">
        <v>120</v>
      </c>
      <c r="G4" s="8"/>
      <c r="H4" s="8"/>
      <c r="I4" s="8">
        <v>260</v>
      </c>
      <c r="J4" s="67"/>
      <c r="K4"/>
      <c r="L4"/>
      <c r="M4"/>
    </row>
    <row r="5" s="1" customFormat="1" ht="52.95" customHeight="1" spans="1:13">
      <c r="A5" s="67">
        <v>2</v>
      </c>
      <c r="B5" s="39" t="s">
        <v>495</v>
      </c>
      <c r="C5" s="39" t="s">
        <v>496</v>
      </c>
      <c r="D5" s="234" t="s">
        <v>497</v>
      </c>
      <c r="E5" s="39" t="s">
        <v>487</v>
      </c>
      <c r="F5" s="39">
        <v>40</v>
      </c>
      <c r="G5" s="8"/>
      <c r="H5" s="8"/>
      <c r="I5" s="8">
        <v>780</v>
      </c>
      <c r="J5" s="67"/>
      <c r="K5"/>
      <c r="L5"/>
      <c r="M5"/>
    </row>
    <row r="6" s="1" customFormat="1" ht="66" customHeight="1" spans="1:13">
      <c r="A6" s="67">
        <v>3</v>
      </c>
      <c r="B6" s="39" t="s">
        <v>498</v>
      </c>
      <c r="C6" s="39" t="s">
        <v>499</v>
      </c>
      <c r="D6" s="234" t="s">
        <v>500</v>
      </c>
      <c r="E6" s="39" t="s">
        <v>501</v>
      </c>
      <c r="F6" s="39">
        <v>420</v>
      </c>
      <c r="G6" s="8"/>
      <c r="H6" s="8"/>
      <c r="I6" s="8">
        <v>260</v>
      </c>
      <c r="J6" s="67"/>
      <c r="K6"/>
      <c r="L6"/>
      <c r="M6"/>
    </row>
    <row r="7" s="1" customFormat="1" ht="66" customHeight="1" spans="1:13">
      <c r="A7" s="67">
        <v>4</v>
      </c>
      <c r="B7" s="39" t="s">
        <v>502</v>
      </c>
      <c r="C7" s="39" t="s">
        <v>503</v>
      </c>
      <c r="D7" s="234" t="s">
        <v>504</v>
      </c>
      <c r="E7" s="39" t="s">
        <v>501</v>
      </c>
      <c r="F7" s="39">
        <v>420</v>
      </c>
      <c r="G7" s="8"/>
      <c r="H7" s="8"/>
      <c r="I7" s="8">
        <v>260</v>
      </c>
      <c r="J7" s="67"/>
      <c r="K7"/>
      <c r="L7"/>
      <c r="M7"/>
    </row>
    <row r="8" s="1" customFormat="1" ht="52.05" customHeight="1" spans="1:13">
      <c r="A8" s="67">
        <v>5</v>
      </c>
      <c r="B8" s="39" t="s">
        <v>505</v>
      </c>
      <c r="C8" s="39" t="s">
        <v>506</v>
      </c>
      <c r="D8" s="234" t="s">
        <v>507</v>
      </c>
      <c r="E8" s="39" t="s">
        <v>501</v>
      </c>
      <c r="F8" s="39">
        <v>260</v>
      </c>
      <c r="G8" s="8"/>
      <c r="H8" s="8"/>
      <c r="I8" s="8">
        <v>78</v>
      </c>
      <c r="J8" s="67"/>
      <c r="K8"/>
      <c r="L8"/>
      <c r="M8"/>
    </row>
    <row r="9" s="1" customFormat="1" ht="37.95" customHeight="1" spans="1:13">
      <c r="A9" s="67">
        <v>6</v>
      </c>
      <c r="B9" s="39" t="s">
        <v>508</v>
      </c>
      <c r="C9" s="39" t="s">
        <v>509</v>
      </c>
      <c r="D9" s="234" t="s">
        <v>510</v>
      </c>
      <c r="E9" s="39" t="s">
        <v>41</v>
      </c>
      <c r="F9" s="39">
        <v>10</v>
      </c>
      <c r="G9" s="8"/>
      <c r="H9" s="8"/>
      <c r="I9" s="8">
        <v>520</v>
      </c>
      <c r="J9" s="67"/>
      <c r="K9"/>
      <c r="L9"/>
      <c r="M9"/>
    </row>
    <row r="10" s="1" customFormat="1" ht="66" customHeight="1" spans="1:13">
      <c r="A10" s="67">
        <v>7</v>
      </c>
      <c r="B10" s="39" t="s">
        <v>511</v>
      </c>
      <c r="C10" s="39" t="s">
        <v>512</v>
      </c>
      <c r="D10" s="234" t="s">
        <v>513</v>
      </c>
      <c r="E10" s="39" t="s">
        <v>41</v>
      </c>
      <c r="F10" s="39">
        <v>4</v>
      </c>
      <c r="G10" s="8"/>
      <c r="H10" s="8"/>
      <c r="I10" s="8">
        <v>1300</v>
      </c>
      <c r="J10" s="67"/>
      <c r="K10"/>
      <c r="L10"/>
      <c r="M10"/>
    </row>
    <row r="11" s="1" customFormat="1" ht="168" customHeight="1" spans="1:13">
      <c r="A11" s="67">
        <v>8</v>
      </c>
      <c r="B11" s="39" t="s">
        <v>514</v>
      </c>
      <c r="C11" s="39" t="s">
        <v>515</v>
      </c>
      <c r="D11" s="234" t="s">
        <v>516</v>
      </c>
      <c r="E11" s="39" t="s">
        <v>517</v>
      </c>
      <c r="F11" s="39">
        <v>80</v>
      </c>
      <c r="G11" s="8"/>
      <c r="H11" s="8"/>
      <c r="I11" s="8">
        <v>624</v>
      </c>
      <c r="J11" s="67"/>
      <c r="K11"/>
      <c r="L11"/>
      <c r="M11"/>
    </row>
    <row r="12" s="1" customFormat="1" ht="147.6" customHeight="1" spans="1:13">
      <c r="A12" s="67">
        <v>9</v>
      </c>
      <c r="B12" s="39" t="s">
        <v>518</v>
      </c>
      <c r="C12" s="39" t="s">
        <v>519</v>
      </c>
      <c r="D12" s="234" t="s">
        <v>520</v>
      </c>
      <c r="E12" s="39" t="s">
        <v>521</v>
      </c>
      <c r="F12" s="39">
        <v>50</v>
      </c>
      <c r="G12" s="8"/>
      <c r="H12" s="8"/>
      <c r="I12" s="8">
        <v>624</v>
      </c>
      <c r="J12" s="67"/>
      <c r="K12"/>
      <c r="L12"/>
      <c r="M12"/>
    </row>
    <row r="13" s="1" customFormat="1" customHeight="1" spans="1:13">
      <c r="A13" s="83" t="s">
        <v>522</v>
      </c>
      <c r="B13" s="84"/>
      <c r="C13" s="84"/>
      <c r="D13" s="84"/>
      <c r="E13" s="84"/>
      <c r="F13" s="84"/>
      <c r="G13" s="85"/>
      <c r="H13" s="3">
        <f>SUM(H4:H12)</f>
        <v>0</v>
      </c>
      <c r="I13" s="3"/>
      <c r="J13" s="39"/>
      <c r="K13"/>
      <c r="L13"/>
      <c r="M13"/>
    </row>
    <row r="14" s="1" customFormat="1" customHeight="1" spans="1:13">
      <c r="A14" s="230" t="s">
        <v>523</v>
      </c>
      <c r="B14" s="235"/>
      <c r="C14" s="235"/>
      <c r="D14" s="235"/>
      <c r="E14" s="235"/>
      <c r="F14" s="235"/>
      <c r="G14" s="235"/>
      <c r="H14" s="235"/>
      <c r="I14" s="235"/>
      <c r="J14" s="236"/>
      <c r="K14"/>
      <c r="L14"/>
      <c r="M14"/>
    </row>
    <row r="15" s="1" customFormat="1" ht="40.05" customHeight="1" spans="1:13">
      <c r="A15" s="39">
        <v>1</v>
      </c>
      <c r="B15" s="39" t="s">
        <v>524</v>
      </c>
      <c r="C15" s="14" t="s">
        <v>492</v>
      </c>
      <c r="D15" s="39" t="s">
        <v>525</v>
      </c>
      <c r="E15" s="14" t="s">
        <v>501</v>
      </c>
      <c r="F15" s="39">
        <v>40</v>
      </c>
      <c r="G15" s="8"/>
      <c r="H15" s="8"/>
      <c r="I15" s="8">
        <v>312</v>
      </c>
      <c r="J15" s="67"/>
      <c r="K15"/>
      <c r="L15"/>
      <c r="M15"/>
    </row>
    <row r="16" s="1" customFormat="1" ht="64.95" customHeight="1" spans="1:13">
      <c r="A16" s="39">
        <v>2</v>
      </c>
      <c r="B16" s="39" t="s">
        <v>498</v>
      </c>
      <c r="C16" s="237" t="s">
        <v>499</v>
      </c>
      <c r="D16" s="39" t="s">
        <v>526</v>
      </c>
      <c r="E16" s="39" t="s">
        <v>501</v>
      </c>
      <c r="F16" s="39">
        <v>50</v>
      </c>
      <c r="G16" s="8"/>
      <c r="H16" s="8"/>
      <c r="I16" s="8">
        <v>260</v>
      </c>
      <c r="J16" s="67"/>
      <c r="K16"/>
      <c r="L16"/>
      <c r="M16"/>
    </row>
    <row r="17" s="1" customFormat="1" ht="64.95" customHeight="1" spans="1:13">
      <c r="A17" s="39">
        <v>3</v>
      </c>
      <c r="B17" s="39" t="s">
        <v>527</v>
      </c>
      <c r="C17" s="237" t="s">
        <v>503</v>
      </c>
      <c r="D17" s="39" t="s">
        <v>526</v>
      </c>
      <c r="E17" s="39" t="s">
        <v>501</v>
      </c>
      <c r="F17" s="39">
        <v>50</v>
      </c>
      <c r="G17" s="8"/>
      <c r="H17" s="8"/>
      <c r="I17" s="8">
        <v>260</v>
      </c>
      <c r="J17" s="67"/>
      <c r="K17"/>
      <c r="L17"/>
      <c r="M17"/>
    </row>
    <row r="18" s="1" customFormat="1" ht="40.05" customHeight="1" spans="1:13">
      <c r="A18" s="39">
        <v>4</v>
      </c>
      <c r="B18" s="39" t="s">
        <v>528</v>
      </c>
      <c r="C18" s="14" t="s">
        <v>528</v>
      </c>
      <c r="D18" s="39" t="s">
        <v>529</v>
      </c>
      <c r="E18" s="39" t="s">
        <v>41</v>
      </c>
      <c r="F18" s="39">
        <v>4</v>
      </c>
      <c r="G18" s="8"/>
      <c r="H18" s="8"/>
      <c r="I18" s="8">
        <v>15600</v>
      </c>
      <c r="J18" s="67"/>
      <c r="K18"/>
      <c r="L18"/>
      <c r="M18"/>
    </row>
    <row r="19" s="1" customFormat="1" ht="49.95" customHeight="1" spans="1:13">
      <c r="A19" s="39">
        <v>5</v>
      </c>
      <c r="B19" s="39" t="s">
        <v>530</v>
      </c>
      <c r="C19" s="39" t="s">
        <v>530</v>
      </c>
      <c r="D19" s="39" t="s">
        <v>531</v>
      </c>
      <c r="E19" s="39" t="s">
        <v>501</v>
      </c>
      <c r="F19" s="39">
        <v>3</v>
      </c>
      <c r="G19" s="8"/>
      <c r="H19" s="8"/>
      <c r="I19" s="8">
        <v>13000</v>
      </c>
      <c r="J19" s="67"/>
      <c r="K19"/>
      <c r="L19"/>
      <c r="M19"/>
    </row>
    <row r="20" s="1" customFormat="1" customHeight="1" spans="1:13">
      <c r="A20" s="238" t="s">
        <v>522</v>
      </c>
      <c r="B20" s="239"/>
      <c r="C20" s="239"/>
      <c r="D20" s="239"/>
      <c r="E20" s="239"/>
      <c r="F20" s="239"/>
      <c r="G20" s="240"/>
      <c r="H20" s="3">
        <f>SUM(H15:H19)</f>
        <v>0</v>
      </c>
      <c r="I20" s="3"/>
      <c r="J20" s="67"/>
      <c r="K20"/>
      <c r="L20"/>
      <c r="M20"/>
    </row>
    <row r="21" customHeight="1" spans="1:13">
      <c r="A21" s="230" t="s">
        <v>532</v>
      </c>
      <c r="B21" s="235"/>
      <c r="C21" s="235"/>
      <c r="D21" s="235"/>
      <c r="E21" s="235"/>
      <c r="F21" s="235"/>
      <c r="G21" s="235"/>
      <c r="H21" s="235"/>
      <c r="I21" s="235"/>
      <c r="J21" s="236"/>
    </row>
    <row r="22" ht="40.05" customHeight="1" spans="1:13">
      <c r="A22" s="14">
        <v>1</v>
      </c>
      <c r="B22" s="39" t="s">
        <v>491</v>
      </c>
      <c r="C22" s="14" t="s">
        <v>492</v>
      </c>
      <c r="D22" s="39" t="s">
        <v>533</v>
      </c>
      <c r="E22" s="14" t="s">
        <v>494</v>
      </c>
      <c r="F22" s="39">
        <v>36</v>
      </c>
      <c r="G22" s="8"/>
      <c r="H22" s="8"/>
      <c r="I22" s="8">
        <v>260</v>
      </c>
      <c r="J22" s="67"/>
    </row>
    <row r="23" ht="40.05" customHeight="1" spans="1:13">
      <c r="A23" s="14">
        <v>2</v>
      </c>
      <c r="B23" s="39" t="s">
        <v>534</v>
      </c>
      <c r="C23" s="14" t="s">
        <v>492</v>
      </c>
      <c r="D23" s="39" t="s">
        <v>535</v>
      </c>
      <c r="E23" s="14" t="s">
        <v>501</v>
      </c>
      <c r="F23" s="39">
        <v>24</v>
      </c>
      <c r="G23" s="8"/>
      <c r="H23" s="8"/>
      <c r="I23" s="8">
        <v>312</v>
      </c>
      <c r="J23" s="67"/>
    </row>
    <row r="24" ht="40.05" customHeight="1" spans="1:13">
      <c r="A24" s="14">
        <v>3</v>
      </c>
      <c r="B24" s="39" t="s">
        <v>498</v>
      </c>
      <c r="C24" s="237" t="s">
        <v>499</v>
      </c>
      <c r="D24" s="39" t="s">
        <v>536</v>
      </c>
      <c r="E24" s="14" t="s">
        <v>501</v>
      </c>
      <c r="F24" s="39">
        <v>48</v>
      </c>
      <c r="G24" s="8"/>
      <c r="H24" s="8"/>
      <c r="I24" s="8">
        <v>260</v>
      </c>
      <c r="J24" s="67"/>
    </row>
    <row r="25" ht="40.05" customHeight="1" spans="1:13">
      <c r="A25" s="14">
        <v>4</v>
      </c>
      <c r="B25" s="39" t="s">
        <v>502</v>
      </c>
      <c r="C25" s="237" t="s">
        <v>503</v>
      </c>
      <c r="D25" s="39" t="s">
        <v>536</v>
      </c>
      <c r="E25" s="14" t="s">
        <v>501</v>
      </c>
      <c r="F25" s="39">
        <v>48</v>
      </c>
      <c r="G25" s="8"/>
      <c r="H25" s="8"/>
      <c r="I25" s="8">
        <v>260</v>
      </c>
      <c r="J25" s="67"/>
    </row>
    <row r="26" ht="52.2" customHeight="1" spans="1:13">
      <c r="A26" s="14">
        <v>5</v>
      </c>
      <c r="B26" s="39" t="s">
        <v>505</v>
      </c>
      <c r="C26" s="237" t="s">
        <v>506</v>
      </c>
      <c r="D26" s="39" t="s">
        <v>537</v>
      </c>
      <c r="E26" s="14" t="s">
        <v>501</v>
      </c>
      <c r="F26" s="39">
        <v>48</v>
      </c>
      <c r="G26" s="8"/>
      <c r="H26" s="8"/>
      <c r="I26" s="8">
        <v>78</v>
      </c>
      <c r="J26" s="67"/>
    </row>
    <row r="27" customHeight="1" spans="1:13">
      <c r="A27" s="83" t="s">
        <v>522</v>
      </c>
      <c r="B27" s="84"/>
      <c r="C27" s="84"/>
      <c r="D27" s="84"/>
      <c r="E27" s="84"/>
      <c r="F27" s="84"/>
      <c r="G27" s="85"/>
      <c r="H27" s="3">
        <f>SUM(H22:H26)</f>
        <v>0</v>
      </c>
      <c r="I27" s="3"/>
      <c r="J27" s="67"/>
    </row>
    <row r="28" customHeight="1" spans="1:13">
      <c r="A28" s="230" t="s">
        <v>538</v>
      </c>
      <c r="B28" s="235"/>
      <c r="C28" s="235"/>
      <c r="D28" s="235"/>
      <c r="E28" s="235"/>
      <c r="F28" s="235"/>
      <c r="G28" s="235"/>
      <c r="H28" s="235"/>
      <c r="I28" s="235"/>
      <c r="J28" s="236"/>
    </row>
    <row r="29" ht="70.05" customHeight="1" spans="1:13">
      <c r="A29" s="14">
        <v>1</v>
      </c>
      <c r="B29" s="39" t="s">
        <v>539</v>
      </c>
      <c r="C29" s="14" t="s">
        <v>540</v>
      </c>
      <c r="D29" s="39" t="s">
        <v>541</v>
      </c>
      <c r="E29" s="39" t="s">
        <v>542</v>
      </c>
      <c r="F29" s="11">
        <v>5</v>
      </c>
      <c r="G29" s="8"/>
      <c r="H29" s="8"/>
      <c r="I29" s="56">
        <v>1539.2</v>
      </c>
      <c r="J29" s="39"/>
    </row>
    <row r="30" ht="70.05" customHeight="1" spans="1:13">
      <c r="A30" s="14">
        <v>2</v>
      </c>
      <c r="B30" s="39" t="s">
        <v>543</v>
      </c>
      <c r="C30" s="14" t="s">
        <v>540</v>
      </c>
      <c r="D30" s="39" t="s">
        <v>541</v>
      </c>
      <c r="E30" s="39" t="s">
        <v>542</v>
      </c>
      <c r="F30" s="11">
        <v>65</v>
      </c>
      <c r="G30" s="8"/>
      <c r="H30" s="8"/>
      <c r="I30" s="56">
        <v>1289.6</v>
      </c>
      <c r="J30" s="39"/>
    </row>
    <row r="31" ht="70.05" customHeight="1" spans="1:13">
      <c r="A31" s="14">
        <v>3</v>
      </c>
      <c r="B31" s="39" t="s">
        <v>544</v>
      </c>
      <c r="C31" s="14" t="s">
        <v>540</v>
      </c>
      <c r="D31" s="39" t="s">
        <v>541</v>
      </c>
      <c r="E31" s="39" t="s">
        <v>542</v>
      </c>
      <c r="F31" s="11">
        <v>13</v>
      </c>
      <c r="G31" s="8"/>
      <c r="H31" s="8"/>
      <c r="I31" s="56">
        <v>1253.2</v>
      </c>
      <c r="J31" s="39"/>
    </row>
    <row r="32" ht="70.05" customHeight="1" spans="1:13">
      <c r="A32" s="14">
        <v>4</v>
      </c>
      <c r="B32" s="39" t="s">
        <v>545</v>
      </c>
      <c r="C32" s="14" t="s">
        <v>540</v>
      </c>
      <c r="D32" s="39" t="s">
        <v>541</v>
      </c>
      <c r="E32" s="39" t="s">
        <v>165</v>
      </c>
      <c r="F32" s="11">
        <v>11</v>
      </c>
      <c r="G32" s="8"/>
      <c r="H32" s="8"/>
      <c r="I32" s="56">
        <v>691.6</v>
      </c>
      <c r="J32" s="39"/>
    </row>
    <row r="33" ht="70.05" customHeight="1" spans="1:10">
      <c r="A33" s="14">
        <v>5</v>
      </c>
      <c r="B33" s="39" t="s">
        <v>546</v>
      </c>
      <c r="C33" s="14" t="s">
        <v>540</v>
      </c>
      <c r="D33" s="39" t="s">
        <v>541</v>
      </c>
      <c r="E33" s="39" t="s">
        <v>165</v>
      </c>
      <c r="F33" s="11">
        <v>29</v>
      </c>
      <c r="G33" s="8"/>
      <c r="H33" s="8"/>
      <c r="I33" s="56">
        <v>894.4</v>
      </c>
      <c r="J33" s="39"/>
    </row>
    <row r="34" ht="70.05" customHeight="1" spans="1:10">
      <c r="A34" s="14">
        <v>6</v>
      </c>
      <c r="B34" s="39" t="s">
        <v>547</v>
      </c>
      <c r="C34" s="14" t="s">
        <v>540</v>
      </c>
      <c r="D34" s="39" t="s">
        <v>541</v>
      </c>
      <c r="E34" s="39" t="s">
        <v>165</v>
      </c>
      <c r="F34" s="11">
        <v>30</v>
      </c>
      <c r="G34" s="8"/>
      <c r="H34" s="8"/>
      <c r="I34" s="56">
        <v>426.4</v>
      </c>
      <c r="J34" s="39"/>
    </row>
    <row r="35" ht="63" customHeight="1" spans="1:10">
      <c r="A35" s="14">
        <v>7</v>
      </c>
      <c r="B35" s="39" t="s">
        <v>548</v>
      </c>
      <c r="C35" s="14" t="s">
        <v>540</v>
      </c>
      <c r="D35" s="39" t="s">
        <v>541</v>
      </c>
      <c r="E35" s="39" t="s">
        <v>165</v>
      </c>
      <c r="F35" s="11">
        <v>1</v>
      </c>
      <c r="G35" s="8"/>
      <c r="H35" s="8"/>
      <c r="I35" s="56">
        <v>1294.8</v>
      </c>
      <c r="J35" s="39"/>
    </row>
    <row r="36" ht="70.05" customHeight="1" spans="1:10">
      <c r="A36" s="14">
        <v>8</v>
      </c>
      <c r="B36" s="14" t="s">
        <v>549</v>
      </c>
      <c r="C36" s="14" t="s">
        <v>540</v>
      </c>
      <c r="D36" s="39" t="s">
        <v>541</v>
      </c>
      <c r="E36" s="11" t="s">
        <v>550</v>
      </c>
      <c r="F36" s="11">
        <v>10</v>
      </c>
      <c r="G36" s="8"/>
      <c r="H36" s="8"/>
      <c r="I36" s="56">
        <v>286</v>
      </c>
      <c r="J36" s="39"/>
    </row>
    <row r="37" customHeight="1" spans="1:10">
      <c r="A37" s="83" t="s">
        <v>522</v>
      </c>
      <c r="B37" s="84"/>
      <c r="C37" s="84"/>
      <c r="D37" s="84"/>
      <c r="E37" s="84"/>
      <c r="F37" s="84"/>
      <c r="G37" s="85"/>
      <c r="H37" s="3">
        <f>SUM(H29:H36)</f>
        <v>0</v>
      </c>
      <c r="I37" s="3"/>
      <c r="J37" s="39"/>
    </row>
    <row r="38" customHeight="1" spans="1:10">
      <c r="A38" s="230" t="s">
        <v>551</v>
      </c>
      <c r="B38" s="241"/>
      <c r="C38" s="241"/>
      <c r="D38" s="241"/>
      <c r="E38" s="241"/>
      <c r="F38" s="241"/>
      <c r="G38" s="241"/>
      <c r="H38" s="241"/>
      <c r="I38" s="241"/>
      <c r="J38" s="242"/>
    </row>
    <row r="39" customHeight="1" spans="1:10">
      <c r="A39" s="39">
        <v>1</v>
      </c>
      <c r="B39" s="39" t="s">
        <v>552</v>
      </c>
      <c r="C39" s="39" t="s">
        <v>552</v>
      </c>
      <c r="D39" s="39" t="s">
        <v>553</v>
      </c>
      <c r="E39" s="39" t="s">
        <v>554</v>
      </c>
      <c r="F39" s="39">
        <v>400</v>
      </c>
      <c r="G39" s="8"/>
      <c r="H39" s="8"/>
      <c r="I39" s="8">
        <v>78</v>
      </c>
      <c r="J39" s="39"/>
    </row>
    <row r="40" customHeight="1" spans="1:10">
      <c r="A40" s="39">
        <v>2</v>
      </c>
      <c r="B40" s="39" t="s">
        <v>555</v>
      </c>
      <c r="C40" s="39" t="s">
        <v>552</v>
      </c>
      <c r="D40" s="39" t="s">
        <v>556</v>
      </c>
      <c r="E40" s="39" t="s">
        <v>554</v>
      </c>
      <c r="F40" s="39">
        <v>20</v>
      </c>
      <c r="G40" s="8"/>
      <c r="H40" s="8"/>
      <c r="I40" s="8">
        <v>78</v>
      </c>
      <c r="J40" s="39"/>
    </row>
    <row r="41" customHeight="1" spans="1:10">
      <c r="A41" s="39">
        <v>3</v>
      </c>
      <c r="B41" s="39" t="s">
        <v>557</v>
      </c>
      <c r="C41" s="39" t="s">
        <v>558</v>
      </c>
      <c r="D41" s="39" t="s">
        <v>559</v>
      </c>
      <c r="E41" s="39" t="s">
        <v>501</v>
      </c>
      <c r="F41" s="39">
        <v>10</v>
      </c>
      <c r="G41" s="8"/>
      <c r="H41" s="8"/>
      <c r="I41" s="8">
        <v>130</v>
      </c>
      <c r="J41" s="39"/>
    </row>
    <row r="42" customHeight="1" spans="1:10">
      <c r="A42" s="39">
        <v>4</v>
      </c>
      <c r="B42" s="39" t="s">
        <v>560</v>
      </c>
      <c r="C42" s="39" t="s">
        <v>558</v>
      </c>
      <c r="D42" s="39" t="s">
        <v>561</v>
      </c>
      <c r="E42" s="39" t="s">
        <v>501</v>
      </c>
      <c r="F42" s="39">
        <v>10</v>
      </c>
      <c r="G42" s="8"/>
      <c r="H42" s="8"/>
      <c r="I42" s="8">
        <v>130</v>
      </c>
      <c r="J42" s="39"/>
    </row>
    <row r="43" customHeight="1" spans="1:10">
      <c r="A43" s="238" t="s">
        <v>522</v>
      </c>
      <c r="B43" s="239"/>
      <c r="C43" s="239"/>
      <c r="D43" s="239"/>
      <c r="E43" s="239"/>
      <c r="F43" s="239"/>
      <c r="G43" s="240"/>
      <c r="H43" s="3">
        <f>SUM(H39:H42)</f>
        <v>0</v>
      </c>
      <c r="I43" s="3"/>
      <c r="J43" s="39"/>
    </row>
    <row r="44" customHeight="1" spans="1:10">
      <c r="A44" s="238" t="s">
        <v>562</v>
      </c>
      <c r="B44" s="239"/>
      <c r="C44" s="239"/>
      <c r="D44" s="239"/>
      <c r="E44" s="239"/>
      <c r="F44" s="239"/>
      <c r="G44" s="240"/>
      <c r="H44" s="3">
        <f>H43+H37+H27+H20+H13</f>
        <v>0</v>
      </c>
      <c r="I44" s="3"/>
      <c r="J44" s="8"/>
    </row>
  </sheetData>
  <autoFilter xmlns:etc="http://www.wps.cn/officeDocument/2017/etCustomData" ref="A1:J44" etc:filterBottomFollowUsedRange="0">
    <extLst/>
  </autoFilter>
  <mergeCells count="12">
    <mergeCell ref="A1:J1"/>
    <mergeCell ref="A3:J3"/>
    <mergeCell ref="A13:G13"/>
    <mergeCell ref="A14:J14"/>
    <mergeCell ref="A20:G20"/>
    <mergeCell ref="A21:J21"/>
    <mergeCell ref="A27:G27"/>
    <mergeCell ref="A28:J28"/>
    <mergeCell ref="A37:G37"/>
    <mergeCell ref="A38:J38"/>
    <mergeCell ref="A43:G43"/>
    <mergeCell ref="A44:G44"/>
  </mergeCells>
  <pageMargins left="0.554861111111111" right="0.357638888888889" top="0.60625" bottom="0.802777777777778" header="0.5" footer="0.5"/>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36" workbookViewId="0">
      <selection activeCell="F24" sqref="F24"/>
    </sheetView>
  </sheetViews>
  <sheetFormatPr defaultColWidth="13.1083333333333" defaultRowHeight="21.9" customHeight="1"/>
  <cols>
    <col min="1" max="1" width="13.1083333333333" style="180" customWidth="1"/>
    <col min="2" max="3" width="13.1083333333333" style="182" customWidth="1"/>
    <col min="4" max="8" width="13.1083333333333" style="180" customWidth="1"/>
    <col min="9" max="9" width="13.1083333333333" style="182" customWidth="1"/>
    <col min="10" max="16380" width="13.1083333333333" style="180" customWidth="1"/>
    <col min="16381" max="16384" width="13.1083333333333" style="180"/>
  </cols>
  <sheetData>
    <row r="1" ht="35.25" customHeight="1" spans="1:9">
      <c r="A1" s="215" t="s">
        <v>563</v>
      </c>
      <c r="B1" s="216"/>
      <c r="C1" s="216"/>
      <c r="D1" s="216"/>
      <c r="E1" s="216"/>
      <c r="F1" s="216"/>
      <c r="G1" s="216"/>
      <c r="H1" s="216"/>
      <c r="I1" s="216"/>
    </row>
    <row r="2" s="179" customFormat="1" ht="45" customHeight="1" spans="1:9">
      <c r="A2" s="70" t="s">
        <v>564</v>
      </c>
      <c r="B2" s="188" t="s">
        <v>565</v>
      </c>
      <c r="C2" s="190" t="s">
        <v>428</v>
      </c>
      <c r="D2" s="189" t="s">
        <v>34</v>
      </c>
      <c r="E2" s="189" t="s">
        <v>566</v>
      </c>
      <c r="F2" s="189" t="s">
        <v>567</v>
      </c>
      <c r="G2" s="189" t="s">
        <v>36</v>
      </c>
      <c r="H2" s="189" t="s">
        <v>37</v>
      </c>
      <c r="I2" s="190" t="s">
        <v>568</v>
      </c>
    </row>
    <row r="3" s="179" customFormat="1" ht="24" customHeight="1" spans="1:9">
      <c r="A3" s="70" t="s">
        <v>569</v>
      </c>
      <c r="B3" s="191" t="s">
        <v>570</v>
      </c>
      <c r="C3" s="192"/>
      <c r="D3" s="192"/>
      <c r="E3" s="192"/>
      <c r="F3" s="192"/>
      <c r="G3" s="192"/>
      <c r="H3" s="192"/>
      <c r="I3" s="185"/>
    </row>
    <row r="4" s="179" customFormat="1" customHeight="1" spans="1:9">
      <c r="A4" s="72">
        <f t="shared" ref="A4:A16" si="0">ROW()-ROW($A$3)</f>
        <v>1</v>
      </c>
      <c r="B4" s="193" t="s">
        <v>571</v>
      </c>
      <c r="C4" s="194" t="s">
        <v>459</v>
      </c>
      <c r="D4" s="194">
        <v>3</v>
      </c>
      <c r="E4" s="195"/>
      <c r="F4" s="196"/>
      <c r="G4" s="196"/>
      <c r="H4" s="196">
        <v>125</v>
      </c>
      <c r="I4" s="217"/>
    </row>
    <row r="5" s="179" customFormat="1" customHeight="1" spans="1:9">
      <c r="A5" s="72">
        <f t="shared" si="0"/>
        <v>2</v>
      </c>
      <c r="B5" s="217" t="s">
        <v>572</v>
      </c>
      <c r="C5" s="67" t="s">
        <v>459</v>
      </c>
      <c r="D5" s="197">
        <v>3</v>
      </c>
      <c r="E5" s="195"/>
      <c r="F5" s="196"/>
      <c r="G5" s="196"/>
      <c r="H5" s="196">
        <v>2250</v>
      </c>
      <c r="I5" s="217"/>
    </row>
    <row r="6" s="179" customFormat="1" customHeight="1" spans="1:9">
      <c r="A6" s="72">
        <f t="shared" si="0"/>
        <v>3</v>
      </c>
      <c r="B6" s="217" t="s">
        <v>573</v>
      </c>
      <c r="C6" s="67" t="s">
        <v>459</v>
      </c>
      <c r="D6" s="197">
        <v>21</v>
      </c>
      <c r="E6" s="218"/>
      <c r="F6" s="196"/>
      <c r="G6" s="196"/>
      <c r="H6" s="196">
        <v>125</v>
      </c>
      <c r="I6" s="219" t="s">
        <v>574</v>
      </c>
    </row>
    <row r="7" s="179" customFormat="1" customHeight="1" spans="1:9">
      <c r="A7" s="72">
        <f t="shared" si="0"/>
        <v>4</v>
      </c>
      <c r="B7" s="217" t="s">
        <v>575</v>
      </c>
      <c r="C7" s="67" t="s">
        <v>459</v>
      </c>
      <c r="D7" s="72">
        <v>21</v>
      </c>
      <c r="E7" s="218"/>
      <c r="F7" s="196"/>
      <c r="G7" s="196"/>
      <c r="H7" s="196">
        <v>125</v>
      </c>
      <c r="I7" s="219" t="s">
        <v>574</v>
      </c>
    </row>
    <row r="8" s="179" customFormat="1" ht="48" spans="1:9">
      <c r="A8" s="72">
        <f t="shared" si="0"/>
        <v>5</v>
      </c>
      <c r="B8" s="219" t="s">
        <v>576</v>
      </c>
      <c r="C8" s="67" t="s">
        <v>459</v>
      </c>
      <c r="D8" s="197">
        <v>60</v>
      </c>
      <c r="E8" s="218"/>
      <c r="F8" s="196"/>
      <c r="G8" s="196"/>
      <c r="H8" s="196">
        <v>125</v>
      </c>
      <c r="I8" s="219" t="s">
        <v>577</v>
      </c>
    </row>
    <row r="9" s="179" customFormat="1" ht="25.5" spans="1:9">
      <c r="A9" s="72">
        <f t="shared" si="0"/>
        <v>6</v>
      </c>
      <c r="B9" s="217" t="s">
        <v>578</v>
      </c>
      <c r="C9" s="67" t="s">
        <v>454</v>
      </c>
      <c r="D9" s="197">
        <v>12</v>
      </c>
      <c r="E9" s="197">
        <v>12</v>
      </c>
      <c r="F9" s="196"/>
      <c r="G9" s="196"/>
      <c r="H9" s="196">
        <v>90</v>
      </c>
      <c r="I9" s="217" t="s">
        <v>579</v>
      </c>
    </row>
    <row r="10" s="179" customFormat="1" customHeight="1" spans="1:9">
      <c r="A10" s="72">
        <f t="shared" si="0"/>
        <v>7</v>
      </c>
      <c r="B10" s="220" t="s">
        <v>580</v>
      </c>
      <c r="C10" s="67" t="s">
        <v>454</v>
      </c>
      <c r="D10" s="197">
        <v>9</v>
      </c>
      <c r="E10" s="197">
        <v>15</v>
      </c>
      <c r="F10" s="196"/>
      <c r="G10" s="196"/>
      <c r="H10" s="196">
        <v>190</v>
      </c>
      <c r="I10" s="219" t="s">
        <v>581</v>
      </c>
    </row>
    <row r="11" s="179" customFormat="1" ht="36" spans="1:9">
      <c r="A11" s="72">
        <f t="shared" si="0"/>
        <v>8</v>
      </c>
      <c r="B11" s="219" t="s">
        <v>582</v>
      </c>
      <c r="C11" s="67" t="s">
        <v>454</v>
      </c>
      <c r="D11" s="197">
        <v>3</v>
      </c>
      <c r="E11" s="197">
        <v>15</v>
      </c>
      <c r="F11" s="196"/>
      <c r="G11" s="196"/>
      <c r="H11" s="196">
        <v>690</v>
      </c>
      <c r="I11" s="219" t="s">
        <v>583</v>
      </c>
    </row>
    <row r="12" s="179" customFormat="1" ht="37.5" spans="1:9">
      <c r="A12" s="72">
        <f t="shared" si="0"/>
        <v>9</v>
      </c>
      <c r="B12" s="219" t="s">
        <v>584</v>
      </c>
      <c r="C12" s="67" t="s">
        <v>459</v>
      </c>
      <c r="D12" s="197">
        <v>20</v>
      </c>
      <c r="E12" s="218"/>
      <c r="F12" s="196"/>
      <c r="G12" s="196"/>
      <c r="H12" s="196">
        <v>760</v>
      </c>
      <c r="I12" s="217" t="s">
        <v>585</v>
      </c>
    </row>
    <row r="13" s="179" customFormat="1" ht="36" spans="1:9">
      <c r="A13" s="72">
        <f t="shared" si="0"/>
        <v>10</v>
      </c>
      <c r="B13" s="219" t="s">
        <v>586</v>
      </c>
      <c r="C13" s="67" t="s">
        <v>459</v>
      </c>
      <c r="D13" s="197">
        <v>3</v>
      </c>
      <c r="E13" s="218"/>
      <c r="F13" s="196"/>
      <c r="G13" s="196"/>
      <c r="H13" s="196">
        <v>800</v>
      </c>
      <c r="I13" s="219" t="s">
        <v>587</v>
      </c>
    </row>
    <row r="14" s="179" customFormat="1" ht="12.75" spans="1:9">
      <c r="A14" s="72">
        <f t="shared" si="0"/>
        <v>11</v>
      </c>
      <c r="B14" s="219" t="s">
        <v>588</v>
      </c>
      <c r="C14" s="67" t="s">
        <v>459</v>
      </c>
      <c r="D14" s="197">
        <v>10</v>
      </c>
      <c r="E14" s="218"/>
      <c r="F14" s="196"/>
      <c r="G14" s="196"/>
      <c r="H14" s="196">
        <v>125</v>
      </c>
      <c r="I14" s="219" t="s">
        <v>574</v>
      </c>
    </row>
    <row r="15" s="179" customFormat="1" ht="36" spans="1:9">
      <c r="A15" s="72">
        <f t="shared" si="0"/>
        <v>12</v>
      </c>
      <c r="B15" s="219" t="s">
        <v>589</v>
      </c>
      <c r="C15" s="39" t="s">
        <v>487</v>
      </c>
      <c r="D15" s="197">
        <v>14</v>
      </c>
      <c r="E15" s="218"/>
      <c r="F15" s="196"/>
      <c r="G15" s="196"/>
      <c r="H15" s="196">
        <v>1500</v>
      </c>
      <c r="I15" s="219" t="s">
        <v>590</v>
      </c>
    </row>
    <row r="16" s="179" customFormat="1" customHeight="1" spans="1:9">
      <c r="A16" s="72">
        <f t="shared" si="0"/>
        <v>13</v>
      </c>
      <c r="B16" s="221" t="s">
        <v>591</v>
      </c>
      <c r="C16" s="67"/>
      <c r="D16" s="221"/>
      <c r="E16" s="218"/>
      <c r="F16" s="221"/>
      <c r="G16" s="198">
        <f>SUM(G4:G15)</f>
        <v>0</v>
      </c>
      <c r="H16" s="196"/>
      <c r="I16" s="217"/>
    </row>
    <row r="17" s="179" customFormat="1" ht="24" customHeight="1" spans="1:9">
      <c r="A17" s="70" t="s">
        <v>592</v>
      </c>
      <c r="B17" s="191" t="s">
        <v>593</v>
      </c>
      <c r="C17" s="192"/>
      <c r="D17" s="192"/>
      <c r="E17" s="192"/>
      <c r="F17" s="192"/>
      <c r="G17" s="192"/>
      <c r="H17" s="192"/>
      <c r="I17" s="185"/>
    </row>
    <row r="18" s="179" customFormat="1" ht="45" customHeight="1" spans="1:9">
      <c r="A18" s="70" t="s">
        <v>564</v>
      </c>
      <c r="B18" s="188" t="s">
        <v>565</v>
      </c>
      <c r="C18" s="190" t="s">
        <v>428</v>
      </c>
      <c r="D18" s="189" t="s">
        <v>34</v>
      </c>
      <c r="E18" s="189" t="s">
        <v>594</v>
      </c>
      <c r="F18" s="189" t="s">
        <v>567</v>
      </c>
      <c r="G18" s="189" t="s">
        <v>36</v>
      </c>
      <c r="H18" s="189" t="s">
        <v>37</v>
      </c>
      <c r="I18" s="190" t="s">
        <v>568</v>
      </c>
    </row>
    <row r="19" s="179" customFormat="1" customHeight="1" spans="1:9">
      <c r="A19" s="72">
        <f t="shared" ref="A19:A31" si="1">ROW()-ROW($A$18)</f>
        <v>1</v>
      </c>
      <c r="B19" s="193" t="str">
        <f t="shared" ref="B19:B30" si="2">B4&amp;"监测"</f>
        <v>沉降基准点监测</v>
      </c>
      <c r="C19" s="194" t="s">
        <v>595</v>
      </c>
      <c r="D19" s="194">
        <f t="shared" ref="D19:D30" si="3">D4</f>
        <v>3</v>
      </c>
      <c r="E19" s="194">
        <v>7</v>
      </c>
      <c r="F19" s="196"/>
      <c r="G19" s="196"/>
      <c r="H19" s="222">
        <v>660</v>
      </c>
      <c r="I19" s="217"/>
    </row>
    <row r="20" s="179" customFormat="1" ht="24" spans="1:9">
      <c r="A20" s="72">
        <f t="shared" si="1"/>
        <v>2</v>
      </c>
      <c r="B20" s="193" t="str">
        <f t="shared" si="2"/>
        <v>水平位移基准点监测</v>
      </c>
      <c r="C20" s="67" t="s">
        <v>459</v>
      </c>
      <c r="D20" s="194">
        <f t="shared" si="3"/>
        <v>3</v>
      </c>
      <c r="E20" s="197">
        <v>7</v>
      </c>
      <c r="F20" s="196"/>
      <c r="G20" s="196"/>
      <c r="H20" s="222">
        <v>1225</v>
      </c>
      <c r="I20" s="217"/>
    </row>
    <row r="21" s="179" customFormat="1" ht="24" spans="1:9">
      <c r="A21" s="72">
        <f t="shared" si="1"/>
        <v>3</v>
      </c>
      <c r="B21" s="193" t="str">
        <f t="shared" si="2"/>
        <v>基坑顶水平位移监测</v>
      </c>
      <c r="C21" s="67" t="s">
        <v>459</v>
      </c>
      <c r="D21" s="194">
        <f t="shared" si="3"/>
        <v>21</v>
      </c>
      <c r="E21" s="72">
        <v>65</v>
      </c>
      <c r="F21" s="196"/>
      <c r="G21" s="196"/>
      <c r="H21" s="222">
        <v>56</v>
      </c>
      <c r="I21" s="219" t="s">
        <v>596</v>
      </c>
    </row>
    <row r="22" s="179" customFormat="1" ht="24" spans="1:9">
      <c r="A22" s="72">
        <f t="shared" si="1"/>
        <v>4</v>
      </c>
      <c r="B22" s="193" t="str">
        <f t="shared" si="2"/>
        <v>基坑顶竖向位移监测</v>
      </c>
      <c r="C22" s="67" t="s">
        <v>459</v>
      </c>
      <c r="D22" s="194">
        <f t="shared" si="3"/>
        <v>21</v>
      </c>
      <c r="E22" s="197">
        <f t="shared" ref="E22:E30" si="4">$E$21</f>
        <v>65</v>
      </c>
      <c r="F22" s="196"/>
      <c r="G22" s="196"/>
      <c r="H22" s="222">
        <v>37</v>
      </c>
      <c r="I22" s="219" t="s">
        <v>596</v>
      </c>
    </row>
    <row r="23" s="179" customFormat="1" ht="24" spans="1:9">
      <c r="A23" s="72">
        <f t="shared" si="1"/>
        <v>5</v>
      </c>
      <c r="B23" s="193" t="str">
        <f t="shared" si="2"/>
        <v>地表、管线、建筑物沉降监测</v>
      </c>
      <c r="C23" s="67" t="s">
        <v>459</v>
      </c>
      <c r="D23" s="194">
        <f t="shared" si="3"/>
        <v>60</v>
      </c>
      <c r="E23" s="197">
        <f t="shared" si="4"/>
        <v>65</v>
      </c>
      <c r="F23" s="196"/>
      <c r="G23" s="196"/>
      <c r="H23" s="222">
        <v>37</v>
      </c>
      <c r="I23" s="219" t="s">
        <v>596</v>
      </c>
    </row>
    <row r="24" s="179" customFormat="1" customHeight="1" spans="1:9">
      <c r="A24" s="72">
        <f t="shared" si="1"/>
        <v>6</v>
      </c>
      <c r="B24" s="193" t="str">
        <f t="shared" si="2"/>
        <v>地下水位监测</v>
      </c>
      <c r="C24" s="67" t="s">
        <v>454</v>
      </c>
      <c r="D24" s="194">
        <f t="shared" si="3"/>
        <v>12</v>
      </c>
      <c r="E24" s="197">
        <f t="shared" si="4"/>
        <v>65</v>
      </c>
      <c r="F24" s="196"/>
      <c r="G24" s="196"/>
      <c r="H24" s="222">
        <v>100</v>
      </c>
      <c r="I24" s="199"/>
    </row>
    <row r="25" s="179" customFormat="1" ht="24" spans="1:9">
      <c r="A25" s="72">
        <f t="shared" si="1"/>
        <v>7</v>
      </c>
      <c r="B25" s="193" t="str">
        <f t="shared" si="2"/>
        <v>桩体测斜管（人工）监测</v>
      </c>
      <c r="C25" s="67" t="s">
        <v>454</v>
      </c>
      <c r="D25" s="194">
        <f t="shared" si="3"/>
        <v>9</v>
      </c>
      <c r="E25" s="197">
        <f t="shared" si="4"/>
        <v>65</v>
      </c>
      <c r="F25" s="196"/>
      <c r="G25" s="196"/>
      <c r="H25" s="222">
        <v>300</v>
      </c>
      <c r="I25" s="199"/>
    </row>
    <row r="26" s="179" customFormat="1" ht="24" spans="1:9">
      <c r="A26" s="72">
        <f t="shared" si="1"/>
        <v>8</v>
      </c>
      <c r="B26" s="193" t="str">
        <f t="shared" si="2"/>
        <v>桩体测斜管（自动化）监测</v>
      </c>
      <c r="C26" s="67" t="s">
        <v>454</v>
      </c>
      <c r="D26" s="194">
        <f t="shared" si="3"/>
        <v>3</v>
      </c>
      <c r="E26" s="197">
        <f t="shared" si="4"/>
        <v>65</v>
      </c>
      <c r="F26" s="196"/>
      <c r="G26" s="196"/>
      <c r="H26" s="222">
        <v>300</v>
      </c>
      <c r="I26" s="199"/>
    </row>
    <row r="27" s="179" customFormat="1" ht="24" spans="1:9">
      <c r="A27" s="72">
        <f t="shared" si="1"/>
        <v>9</v>
      </c>
      <c r="B27" s="193" t="str">
        <f t="shared" si="2"/>
        <v>支撑轴力（自动化）监测</v>
      </c>
      <c r="C27" s="67" t="s">
        <v>459</v>
      </c>
      <c r="D27" s="194">
        <f t="shared" si="3"/>
        <v>20</v>
      </c>
      <c r="E27" s="197">
        <f t="shared" si="4"/>
        <v>65</v>
      </c>
      <c r="F27" s="196"/>
      <c r="G27" s="196"/>
      <c r="H27" s="222">
        <v>58</v>
      </c>
      <c r="I27" s="199"/>
    </row>
    <row r="28" s="179" customFormat="1" ht="24" spans="1:9">
      <c r="A28" s="72">
        <f t="shared" si="1"/>
        <v>10</v>
      </c>
      <c r="B28" s="193" t="str">
        <f t="shared" si="2"/>
        <v>锚索（自动化）监测</v>
      </c>
      <c r="C28" s="67" t="s">
        <v>459</v>
      </c>
      <c r="D28" s="194">
        <f t="shared" si="3"/>
        <v>3</v>
      </c>
      <c r="E28" s="197">
        <f t="shared" si="4"/>
        <v>65</v>
      </c>
      <c r="F28" s="196"/>
      <c r="G28" s="196"/>
      <c r="H28" s="222">
        <v>58</v>
      </c>
      <c r="I28" s="199"/>
    </row>
    <row r="29" s="179" customFormat="1" customHeight="1" spans="1:9">
      <c r="A29" s="72">
        <f t="shared" si="1"/>
        <v>11</v>
      </c>
      <c r="B29" s="193" t="str">
        <f t="shared" si="2"/>
        <v>立柱沉降监测</v>
      </c>
      <c r="C29" s="67" t="s">
        <v>459</v>
      </c>
      <c r="D29" s="194">
        <f t="shared" si="3"/>
        <v>10</v>
      </c>
      <c r="E29" s="197">
        <f t="shared" si="4"/>
        <v>65</v>
      </c>
      <c r="F29" s="196"/>
      <c r="G29" s="196"/>
      <c r="H29" s="222">
        <v>37</v>
      </c>
      <c r="I29" s="219" t="s">
        <v>596</v>
      </c>
    </row>
    <row r="30" s="179" customFormat="1" ht="24" spans="1:9">
      <c r="A30" s="72">
        <f t="shared" si="1"/>
        <v>12</v>
      </c>
      <c r="B30" s="193" t="str">
        <f t="shared" si="2"/>
        <v>建筑物倾斜（自动化）监测</v>
      </c>
      <c r="C30" s="67" t="s">
        <v>459</v>
      </c>
      <c r="D30" s="194">
        <f t="shared" si="3"/>
        <v>14</v>
      </c>
      <c r="E30" s="197">
        <f t="shared" si="4"/>
        <v>65</v>
      </c>
      <c r="F30" s="196"/>
      <c r="G30" s="196"/>
      <c r="H30" s="222">
        <v>48</v>
      </c>
      <c r="I30" s="223" t="s">
        <v>597</v>
      </c>
    </row>
    <row r="31" s="179" customFormat="1" customHeight="1" spans="1:9">
      <c r="A31" s="72">
        <f t="shared" si="1"/>
        <v>13</v>
      </c>
      <c r="B31" s="221" t="s">
        <v>591</v>
      </c>
      <c r="C31" s="221"/>
      <c r="D31" s="221"/>
      <c r="E31" s="221"/>
      <c r="F31" s="221"/>
      <c r="G31" s="198">
        <f>SUM(G19:G30)</f>
        <v>0</v>
      </c>
      <c r="H31" s="196"/>
      <c r="I31" s="199"/>
    </row>
    <row r="32" s="179" customFormat="1" customHeight="1" spans="1:9">
      <c r="A32" s="70" t="s">
        <v>598</v>
      </c>
      <c r="B32" s="191" t="s">
        <v>599</v>
      </c>
      <c r="C32" s="192"/>
      <c r="D32" s="192"/>
      <c r="E32" s="192"/>
      <c r="F32" s="192"/>
      <c r="G32" s="192"/>
      <c r="H32" s="192"/>
      <c r="I32" s="185"/>
    </row>
    <row r="33" s="179" customFormat="1" customHeight="1" spans="1:9">
      <c r="A33" s="72">
        <f>ROW()-ROW($A$32)</f>
        <v>1</v>
      </c>
      <c r="B33" s="200" t="s">
        <v>600</v>
      </c>
      <c r="C33" s="224"/>
      <c r="D33" s="201" t="s">
        <v>601</v>
      </c>
      <c r="E33" s="202"/>
      <c r="F33" s="203"/>
      <c r="G33" s="204">
        <f>G31*0.22</f>
        <v>0</v>
      </c>
      <c r="H33" s="204">
        <v>170999.4</v>
      </c>
      <c r="I33" s="199"/>
    </row>
    <row r="34" s="179" customFormat="1" customHeight="1" spans="1:9">
      <c r="A34" s="72">
        <f>ROW()-ROW($A$32)</f>
        <v>2</v>
      </c>
      <c r="B34" s="225" t="s">
        <v>591</v>
      </c>
      <c r="C34" s="225"/>
      <c r="D34" s="226"/>
      <c r="E34" s="202"/>
      <c r="F34" s="203"/>
      <c r="G34" s="198">
        <f>G33</f>
        <v>0</v>
      </c>
      <c r="H34" s="196"/>
      <c r="I34" s="199"/>
    </row>
    <row r="35" s="179" customFormat="1" ht="30" customHeight="1" spans="1:9">
      <c r="A35" s="70" t="s">
        <v>602</v>
      </c>
      <c r="B35" s="176" t="s">
        <v>603</v>
      </c>
      <c r="C35" s="166"/>
      <c r="D35" s="166"/>
      <c r="E35" s="166"/>
      <c r="F35" s="167"/>
      <c r="G35" s="198">
        <f>G16+G31+G34</f>
        <v>0</v>
      </c>
      <c r="H35" s="198"/>
      <c r="I35" s="206"/>
    </row>
    <row r="36" s="179" customFormat="1" ht="257.4" customHeight="1" spans="1:9">
      <c r="A36" s="207" t="s">
        <v>604</v>
      </c>
      <c r="B36" s="227"/>
      <c r="C36" s="227"/>
      <c r="D36" s="227"/>
      <c r="E36" s="227"/>
      <c r="F36" s="227"/>
      <c r="G36" s="227"/>
      <c r="H36" s="227"/>
      <c r="I36" s="227"/>
    </row>
    <row r="37" customHeight="1" spans="1:9">
      <c r="A37" s="212"/>
      <c r="B37" s="212"/>
      <c r="C37" s="212"/>
      <c r="D37" s="212"/>
      <c r="E37" s="212"/>
      <c r="F37" s="212"/>
      <c r="G37" s="212"/>
      <c r="H37" s="212"/>
      <c r="I37" s="212"/>
    </row>
    <row r="38" customHeight="1" spans="1:9">
      <c r="A38" s="213"/>
    </row>
    <row r="39" customHeight="1" spans="1:9">
      <c r="A39" s="214"/>
    </row>
  </sheetData>
  <autoFilter xmlns:etc="http://www.wps.cn/officeDocument/2017/etCustomData" ref="A1:I36" etc:filterBottomFollowUsedRange="0">
    <extLst/>
  </autoFilter>
  <mergeCells count="9">
    <mergeCell ref="A1:I1"/>
    <mergeCell ref="B3:I3"/>
    <mergeCell ref="B17:I17"/>
    <mergeCell ref="B32:I32"/>
    <mergeCell ref="D33:F33"/>
    <mergeCell ref="D34:F34"/>
    <mergeCell ref="B35:F35"/>
    <mergeCell ref="A36:I36"/>
    <mergeCell ref="A37:I37"/>
  </mergeCells>
  <pageMargins left="0.554861111111111" right="0.554861111111111" top="0.60625" bottom="0.802777777777778" header="0.5" footer="0.5"/>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16" workbookViewId="0">
      <selection activeCell="F9" sqref="F9"/>
    </sheetView>
  </sheetViews>
  <sheetFormatPr defaultColWidth="9" defaultRowHeight="21.9" customHeight="1"/>
  <cols>
    <col min="1" max="1" width="5.10833333333333" style="180" customWidth="1"/>
    <col min="2" max="2" width="13.8833333333333" style="182" customWidth="1"/>
    <col min="3" max="3" width="5.33333333333333" style="182" customWidth="1"/>
    <col min="4" max="4" width="5.44166666666667" style="180" customWidth="1"/>
    <col min="5" max="5" width="8.44166666666667" style="180" customWidth="1"/>
    <col min="6" max="7" width="11.775" style="180" customWidth="1"/>
    <col min="8" max="8" width="11.4416666666667" style="180" customWidth="1"/>
    <col min="9" max="9" width="9.44166666666667" style="182" customWidth="1"/>
    <col min="10" max="10" width="19.2166666666667" style="180" customWidth="1"/>
    <col min="11" max="16384" width="9" style="180"/>
  </cols>
  <sheetData>
    <row r="1" ht="32.4" customHeight="1" spans="1:9">
      <c r="A1" s="183" t="s">
        <v>605</v>
      </c>
      <c r="B1" s="184"/>
      <c r="C1" s="184"/>
      <c r="D1" s="184"/>
      <c r="E1" s="184"/>
      <c r="F1" s="184"/>
      <c r="G1" s="184"/>
      <c r="H1" s="184"/>
      <c r="I1" s="184"/>
    </row>
    <row r="2" s="179" customFormat="1" ht="45" customHeight="1" spans="1:9">
      <c r="A2" s="70" t="s">
        <v>564</v>
      </c>
      <c r="B2" s="188" t="s">
        <v>606</v>
      </c>
      <c r="C2" s="186" t="s">
        <v>428</v>
      </c>
      <c r="D2" s="187" t="s">
        <v>34</v>
      </c>
      <c r="E2" s="189" t="s">
        <v>607</v>
      </c>
      <c r="F2" s="189" t="s">
        <v>567</v>
      </c>
      <c r="G2" s="189" t="s">
        <v>36</v>
      </c>
      <c r="H2" s="189" t="s">
        <v>37</v>
      </c>
      <c r="I2" s="190" t="s">
        <v>568</v>
      </c>
    </row>
    <row r="3" s="179" customFormat="1" ht="24" customHeight="1" spans="1:9">
      <c r="A3" s="70" t="s">
        <v>569</v>
      </c>
      <c r="B3" s="191" t="s">
        <v>570</v>
      </c>
      <c r="C3" s="192"/>
      <c r="D3" s="192"/>
      <c r="E3" s="192"/>
      <c r="F3" s="192"/>
      <c r="G3" s="192"/>
      <c r="H3" s="192"/>
      <c r="I3" s="185"/>
    </row>
    <row r="4" s="179" customFormat="1" customHeight="1" spans="1:9">
      <c r="A4" s="72">
        <f>ROW()-ROW($A$3)</f>
        <v>1</v>
      </c>
      <c r="B4" s="193" t="s">
        <v>571</v>
      </c>
      <c r="C4" s="194" t="s">
        <v>459</v>
      </c>
      <c r="D4" s="194">
        <v>3</v>
      </c>
      <c r="E4" s="195"/>
      <c r="F4" s="196"/>
      <c r="G4" s="196"/>
      <c r="H4" s="196">
        <v>107.5</v>
      </c>
      <c r="I4" s="194"/>
    </row>
    <row r="5" s="179" customFormat="1" ht="21.75" customHeight="1" spans="1:9">
      <c r="A5" s="72">
        <f>ROW()-ROW($A$3)</f>
        <v>2</v>
      </c>
      <c r="B5" s="193" t="s">
        <v>608</v>
      </c>
      <c r="C5" s="67" t="s">
        <v>459</v>
      </c>
      <c r="D5" s="197">
        <v>40</v>
      </c>
      <c r="E5" s="195"/>
      <c r="F5" s="196"/>
      <c r="G5" s="196"/>
      <c r="H5" s="196">
        <v>107.5</v>
      </c>
      <c r="I5" s="194"/>
    </row>
    <row r="6" s="179" customFormat="1" customHeight="1" spans="1:9">
      <c r="A6" s="72">
        <f>ROW()-ROW($A$3)</f>
        <v>3</v>
      </c>
      <c r="B6" s="208" t="s">
        <v>591</v>
      </c>
      <c r="C6" s="209"/>
      <c r="D6" s="209"/>
      <c r="E6" s="209"/>
      <c r="F6" s="210"/>
      <c r="G6" s="198">
        <f>SUM(G4:G5)</f>
        <v>0</v>
      </c>
      <c r="H6" s="196"/>
      <c r="I6" s="199"/>
    </row>
    <row r="7" s="179" customFormat="1" ht="24" customHeight="1" spans="1:9">
      <c r="A7" s="70" t="s">
        <v>592</v>
      </c>
      <c r="B7" s="191" t="s">
        <v>593</v>
      </c>
      <c r="C7" s="192"/>
      <c r="D7" s="192"/>
      <c r="E7" s="192"/>
      <c r="F7" s="192"/>
      <c r="G7" s="192"/>
      <c r="H7" s="192"/>
      <c r="I7" s="185"/>
    </row>
    <row r="8" s="179" customFormat="1" customHeight="1" spans="1:9">
      <c r="A8" s="72">
        <v>1</v>
      </c>
      <c r="B8" s="193" t="str">
        <f>B4&amp;"监测"</f>
        <v>沉降基准点监测</v>
      </c>
      <c r="C8" s="194" t="s">
        <v>595</v>
      </c>
      <c r="D8" s="194">
        <v>1</v>
      </c>
      <c r="E8" s="194">
        <v>16</v>
      </c>
      <c r="F8" s="196"/>
      <c r="G8" s="196"/>
      <c r="H8" s="196">
        <v>567.6</v>
      </c>
      <c r="I8" s="199"/>
    </row>
    <row r="9" s="179" customFormat="1" customHeight="1" spans="1:9">
      <c r="A9" s="72">
        <v>2</v>
      </c>
      <c r="B9" s="193" t="str">
        <f>B5&amp;"监测"</f>
        <v>沉降观测点监测</v>
      </c>
      <c r="C9" s="67" t="s">
        <v>459</v>
      </c>
      <c r="D9" s="194">
        <v>40</v>
      </c>
      <c r="E9" s="197">
        <v>16</v>
      </c>
      <c r="F9" s="196"/>
      <c r="G9" s="196"/>
      <c r="H9" s="196">
        <v>26.66</v>
      </c>
      <c r="I9" s="199"/>
    </row>
    <row r="10" s="179" customFormat="1" customHeight="1" spans="1:9">
      <c r="A10" s="72">
        <f>ROW()-ROW($A$7)</f>
        <v>3</v>
      </c>
      <c r="B10" s="208" t="s">
        <v>591</v>
      </c>
      <c r="C10" s="209"/>
      <c r="D10" s="209"/>
      <c r="E10" s="209"/>
      <c r="F10" s="210"/>
      <c r="G10" s="198">
        <f>SUM(G8:G9)</f>
        <v>0</v>
      </c>
      <c r="H10" s="196"/>
      <c r="I10" s="199"/>
    </row>
    <row r="11" s="179" customFormat="1" customHeight="1" spans="1:9">
      <c r="A11" s="70" t="s">
        <v>598</v>
      </c>
      <c r="B11" s="191" t="s">
        <v>599</v>
      </c>
      <c r="C11" s="192"/>
      <c r="D11" s="192"/>
      <c r="E11" s="192"/>
      <c r="F11" s="192"/>
      <c r="G11" s="192"/>
      <c r="H11" s="192"/>
      <c r="I11" s="185"/>
    </row>
    <row r="12" s="179" customFormat="1" customHeight="1" spans="1:9">
      <c r="A12" s="72">
        <f>ROW()-ROW($A$11)</f>
        <v>1</v>
      </c>
      <c r="B12" s="211" t="s">
        <v>600</v>
      </c>
      <c r="C12" s="201" t="s">
        <v>601</v>
      </c>
      <c r="D12" s="202"/>
      <c r="E12" s="202"/>
      <c r="F12" s="203"/>
      <c r="G12" s="204">
        <f>G10*0.22</f>
        <v>0</v>
      </c>
      <c r="H12" s="204">
        <v>5751.68</v>
      </c>
      <c r="I12" s="199"/>
    </row>
    <row r="13" s="179" customFormat="1" customHeight="1" spans="1:9">
      <c r="A13" s="72">
        <f>ROW()-ROW($A$11)</f>
        <v>2</v>
      </c>
      <c r="B13" s="208" t="s">
        <v>591</v>
      </c>
      <c r="C13" s="209"/>
      <c r="D13" s="209"/>
      <c r="E13" s="209"/>
      <c r="F13" s="210"/>
      <c r="G13" s="198">
        <f>SUM(G12)</f>
        <v>0</v>
      </c>
      <c r="H13" s="196"/>
      <c r="I13" s="199"/>
    </row>
    <row r="14" s="179" customFormat="1" ht="29.4" customHeight="1" spans="1:9">
      <c r="A14" s="165" t="s">
        <v>609</v>
      </c>
      <c r="B14" s="166"/>
      <c r="C14" s="166"/>
      <c r="D14" s="166"/>
      <c r="E14" s="166"/>
      <c r="F14" s="167"/>
      <c r="G14" s="198">
        <f>G6+G10+G13</f>
        <v>0</v>
      </c>
      <c r="H14" s="198"/>
      <c r="I14" s="206"/>
    </row>
    <row r="15" s="179" customFormat="1" ht="102" customHeight="1" spans="1:9">
      <c r="A15" s="207" t="s">
        <v>610</v>
      </c>
      <c r="B15" s="207"/>
      <c r="C15" s="207"/>
      <c r="D15" s="207"/>
      <c r="E15" s="207"/>
      <c r="F15" s="207"/>
      <c r="G15" s="207"/>
      <c r="H15" s="207"/>
      <c r="I15" s="207"/>
    </row>
    <row r="16" customHeight="1" spans="1:9">
      <c r="A16" s="212"/>
      <c r="B16" s="212"/>
      <c r="C16" s="212"/>
      <c r="D16" s="212"/>
      <c r="E16" s="212"/>
      <c r="F16" s="212"/>
      <c r="G16" s="212"/>
      <c r="H16" s="212"/>
      <c r="I16" s="212"/>
    </row>
    <row r="17" customHeight="1" spans="1:1">
      <c r="A17" s="213"/>
    </row>
    <row r="18" customHeight="1" spans="1:1">
      <c r="A18" s="214"/>
    </row>
  </sheetData>
  <mergeCells count="11">
    <mergeCell ref="A1:I1"/>
    <mergeCell ref="B3:I3"/>
    <mergeCell ref="B6:F6"/>
    <mergeCell ref="B7:I7"/>
    <mergeCell ref="B10:F10"/>
    <mergeCell ref="B11:I11"/>
    <mergeCell ref="C12:F12"/>
    <mergeCell ref="B13:F13"/>
    <mergeCell ref="A14:F14"/>
    <mergeCell ref="A15:I15"/>
    <mergeCell ref="A16:I16"/>
  </mergeCells>
  <pageMargins left="0.751388888888889" right="0.554861111111111" top="0.60625" bottom="0.60625" header="0.5" footer="0.5"/>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2" workbookViewId="0">
      <selection activeCell="L18" sqref="L18"/>
    </sheetView>
  </sheetViews>
  <sheetFormatPr defaultColWidth="9" defaultRowHeight="21.9" customHeight="1"/>
  <cols>
    <col min="1" max="1" width="5.66666666666667" style="180" customWidth="1"/>
    <col min="2" max="2" width="16.2166666666667" style="181" customWidth="1"/>
    <col min="3" max="3" width="5.66666666666667" style="181" customWidth="1"/>
    <col min="4" max="4" width="6" style="180" customWidth="1"/>
    <col min="5" max="5" width="8.44166666666667" style="180" customWidth="1"/>
    <col min="6" max="6" width="11.6666666666667" style="180" customWidth="1"/>
    <col min="7" max="7" width="10.8833333333333" style="180" customWidth="1"/>
    <col min="8" max="8" width="14.4416666666667" style="180" customWidth="1"/>
    <col min="9" max="9" width="9.66666666666667" style="182" customWidth="1"/>
    <col min="10" max="10" width="19.2166666666667" style="180" customWidth="1"/>
    <col min="11" max="16384" width="9" style="180"/>
  </cols>
  <sheetData>
    <row r="1" ht="33" customHeight="1" spans="1:9">
      <c r="A1" s="183" t="s">
        <v>611</v>
      </c>
      <c r="B1" s="184"/>
      <c r="C1" s="184"/>
      <c r="D1" s="184"/>
      <c r="E1" s="184"/>
      <c r="F1" s="184"/>
      <c r="G1" s="184"/>
      <c r="H1" s="184"/>
      <c r="I1" s="184"/>
    </row>
    <row r="2" s="179" customFormat="1" ht="45" customHeight="1" spans="1:9">
      <c r="A2" s="70" t="s">
        <v>564</v>
      </c>
      <c r="B2" s="185" t="s">
        <v>565</v>
      </c>
      <c r="C2" s="186" t="s">
        <v>428</v>
      </c>
      <c r="D2" s="187" t="s">
        <v>34</v>
      </c>
      <c r="E2" s="188"/>
      <c r="F2" s="189" t="s">
        <v>567</v>
      </c>
      <c r="G2" s="189" t="s">
        <v>36</v>
      </c>
      <c r="H2" s="189" t="s">
        <v>37</v>
      </c>
      <c r="I2" s="190" t="s">
        <v>568</v>
      </c>
    </row>
    <row r="3" s="179" customFormat="1" ht="24" customHeight="1" spans="1:9">
      <c r="A3" s="70" t="s">
        <v>569</v>
      </c>
      <c r="B3" s="191" t="s">
        <v>570</v>
      </c>
      <c r="C3" s="192"/>
      <c r="D3" s="192"/>
      <c r="E3" s="192"/>
      <c r="F3" s="192"/>
      <c r="G3" s="192"/>
      <c r="H3" s="192"/>
      <c r="I3" s="185"/>
    </row>
    <row r="4" s="179" customFormat="1" customHeight="1" spans="1:9">
      <c r="A4" s="72">
        <f>ROW()-ROW($A$3)</f>
        <v>1</v>
      </c>
      <c r="B4" s="193" t="s">
        <v>612</v>
      </c>
      <c r="C4" s="194" t="s">
        <v>459</v>
      </c>
      <c r="D4" s="194">
        <v>20</v>
      </c>
      <c r="E4" s="195"/>
      <c r="F4" s="196"/>
      <c r="G4" s="196"/>
      <c r="H4" s="196">
        <v>107.5</v>
      </c>
      <c r="I4" s="194"/>
    </row>
    <row r="5" s="179" customFormat="1" customHeight="1" spans="1:9">
      <c r="A5" s="72">
        <f>ROW()-ROW($A$3)</f>
        <v>2</v>
      </c>
      <c r="B5" s="193" t="s">
        <v>613</v>
      </c>
      <c r="C5" s="194" t="s">
        <v>459</v>
      </c>
      <c r="D5" s="197">
        <v>20</v>
      </c>
      <c r="E5" s="195"/>
      <c r="F5" s="196"/>
      <c r="G5" s="196"/>
      <c r="H5" s="196">
        <v>107.5</v>
      </c>
      <c r="I5" s="194"/>
    </row>
    <row r="6" s="179" customFormat="1" customHeight="1" spans="1:9">
      <c r="A6" s="72">
        <f>ROW()-ROW($A$3)</f>
        <v>3</v>
      </c>
      <c r="B6" s="193" t="s">
        <v>614</v>
      </c>
      <c r="C6" s="194" t="s">
        <v>459</v>
      </c>
      <c r="D6" s="197">
        <v>20</v>
      </c>
      <c r="E6" s="195"/>
      <c r="F6" s="196"/>
      <c r="G6" s="196"/>
      <c r="H6" s="196">
        <v>172</v>
      </c>
      <c r="I6" s="197"/>
    </row>
    <row r="7" s="179" customFormat="1" customHeight="1" spans="1:9">
      <c r="A7" s="72">
        <f>ROW()-ROW($A$3)</f>
        <v>4</v>
      </c>
      <c r="B7" s="193" t="s">
        <v>615</v>
      </c>
      <c r="C7" s="194" t="s">
        <v>459</v>
      </c>
      <c r="D7" s="197">
        <v>20</v>
      </c>
      <c r="E7" s="195"/>
      <c r="F7" s="196"/>
      <c r="G7" s="196"/>
      <c r="H7" s="196">
        <v>172</v>
      </c>
      <c r="I7" s="194"/>
    </row>
    <row r="8" s="179" customFormat="1" customHeight="1" spans="1:9">
      <c r="A8" s="72">
        <f>ROW()-ROW($A$3)</f>
        <v>5</v>
      </c>
      <c r="B8" s="191" t="s">
        <v>616</v>
      </c>
      <c r="C8" s="192"/>
      <c r="D8" s="192"/>
      <c r="E8" s="192"/>
      <c r="F8" s="185"/>
      <c r="G8" s="198">
        <f>SUM(G4:G7)</f>
        <v>0</v>
      </c>
      <c r="H8" s="196"/>
      <c r="I8" s="199"/>
    </row>
    <row r="9" s="179" customFormat="1" ht="24" customHeight="1" spans="1:9">
      <c r="A9" s="70" t="s">
        <v>592</v>
      </c>
      <c r="B9" s="191" t="s">
        <v>593</v>
      </c>
      <c r="C9" s="192"/>
      <c r="D9" s="192"/>
      <c r="E9" s="192"/>
      <c r="F9" s="192"/>
      <c r="G9" s="192"/>
      <c r="H9" s="192"/>
      <c r="I9" s="185"/>
    </row>
    <row r="10" s="179" customFormat="1" ht="45" customHeight="1" spans="1:9">
      <c r="A10" s="70" t="s">
        <v>564</v>
      </c>
      <c r="B10" s="188" t="s">
        <v>565</v>
      </c>
      <c r="C10" s="186" t="s">
        <v>428</v>
      </c>
      <c r="D10" s="187" t="s">
        <v>34</v>
      </c>
      <c r="E10" s="189" t="s">
        <v>607</v>
      </c>
      <c r="F10" s="189" t="s">
        <v>617</v>
      </c>
      <c r="G10" s="189" t="s">
        <v>36</v>
      </c>
      <c r="H10" s="189" t="s">
        <v>37</v>
      </c>
      <c r="I10" s="190" t="s">
        <v>568</v>
      </c>
    </row>
    <row r="11" s="179" customFormat="1" customHeight="1" spans="1:9">
      <c r="A11" s="72">
        <f t="shared" ref="A11:A15" si="0">ROW()-ROW($A$10)</f>
        <v>1</v>
      </c>
      <c r="B11" s="193" t="str">
        <f t="shared" ref="B11:B14" si="1">B4&amp;"监测"</f>
        <v>支架沉降监测</v>
      </c>
      <c r="C11" s="67" t="s">
        <v>459</v>
      </c>
      <c r="D11" s="197">
        <f>$D$4</f>
        <v>20</v>
      </c>
      <c r="E11" s="194">
        <v>20</v>
      </c>
      <c r="F11" s="196"/>
      <c r="G11" s="196"/>
      <c r="H11" s="196">
        <v>18.06</v>
      </c>
      <c r="I11" s="199"/>
    </row>
    <row r="12" s="179" customFormat="1" customHeight="1" spans="1:9">
      <c r="A12" s="72">
        <f t="shared" si="0"/>
        <v>2</v>
      </c>
      <c r="B12" s="193" t="str">
        <f t="shared" si="1"/>
        <v>立杆位移监测</v>
      </c>
      <c r="C12" s="67" t="s">
        <v>459</v>
      </c>
      <c r="D12" s="197">
        <f>$D$4</f>
        <v>20</v>
      </c>
      <c r="E12" s="72">
        <f t="shared" ref="E12:E14" si="2">$E$11</f>
        <v>20</v>
      </c>
      <c r="F12" s="196"/>
      <c r="G12" s="196"/>
      <c r="H12" s="196">
        <v>26.66</v>
      </c>
      <c r="I12" s="199"/>
    </row>
    <row r="13" s="179" customFormat="1" customHeight="1" spans="1:9">
      <c r="A13" s="72">
        <f t="shared" si="0"/>
        <v>3</v>
      </c>
      <c r="B13" s="193" t="str">
        <f t="shared" si="1"/>
        <v>立杆轴力监测</v>
      </c>
      <c r="C13" s="67" t="s">
        <v>459</v>
      </c>
      <c r="D13" s="197">
        <f>$D$4</f>
        <v>20</v>
      </c>
      <c r="E13" s="72">
        <f t="shared" si="2"/>
        <v>20</v>
      </c>
      <c r="F13" s="196"/>
      <c r="G13" s="196"/>
      <c r="H13" s="196">
        <v>49.88</v>
      </c>
      <c r="I13" s="199"/>
    </row>
    <row r="14" s="179" customFormat="1" customHeight="1" spans="1:9">
      <c r="A14" s="72">
        <f t="shared" si="0"/>
        <v>4</v>
      </c>
      <c r="B14" s="193" t="str">
        <f t="shared" si="1"/>
        <v>立杆倾角监测</v>
      </c>
      <c r="C14" s="67" t="s">
        <v>459</v>
      </c>
      <c r="D14" s="197">
        <f>$D$4</f>
        <v>20</v>
      </c>
      <c r="E14" s="72">
        <f t="shared" si="2"/>
        <v>20</v>
      </c>
      <c r="F14" s="196"/>
      <c r="G14" s="196"/>
      <c r="H14" s="196">
        <v>49.88</v>
      </c>
      <c r="I14" s="199"/>
    </row>
    <row r="15" s="179" customFormat="1" customHeight="1" spans="1:9">
      <c r="A15" s="72">
        <f t="shared" si="0"/>
        <v>5</v>
      </c>
      <c r="B15" s="191" t="s">
        <v>616</v>
      </c>
      <c r="C15" s="192"/>
      <c r="D15" s="192"/>
      <c r="E15" s="192"/>
      <c r="F15" s="185"/>
      <c r="G15" s="198">
        <f>SUM(G11:G14)</f>
        <v>0</v>
      </c>
      <c r="H15" s="196"/>
      <c r="I15" s="199"/>
    </row>
    <row r="16" s="179" customFormat="1" customHeight="1" spans="1:9">
      <c r="A16" s="70" t="s">
        <v>598</v>
      </c>
      <c r="B16" s="191" t="s">
        <v>599</v>
      </c>
      <c r="C16" s="192"/>
      <c r="D16" s="192"/>
      <c r="E16" s="192"/>
      <c r="F16" s="192"/>
      <c r="G16" s="192"/>
      <c r="H16" s="192"/>
      <c r="I16" s="185"/>
    </row>
    <row r="17" s="179" customFormat="1" customHeight="1" spans="1:10">
      <c r="A17" s="72">
        <f>ROW()-ROW($A$16)</f>
        <v>1</v>
      </c>
      <c r="B17" s="200" t="s">
        <v>600</v>
      </c>
      <c r="C17" s="201" t="s">
        <v>601</v>
      </c>
      <c r="D17" s="202"/>
      <c r="E17" s="202"/>
      <c r="F17" s="203"/>
      <c r="G17" s="204">
        <f>G15*0.22</f>
        <v>0</v>
      </c>
      <c r="H17" s="204">
        <v>12714.24</v>
      </c>
      <c r="I17" s="199"/>
    </row>
    <row r="18" s="179" customFormat="1" customHeight="1" spans="1:10">
      <c r="A18" s="72">
        <f>ROW()-ROW($A$16)</f>
        <v>2</v>
      </c>
      <c r="B18" s="191" t="s">
        <v>616</v>
      </c>
      <c r="C18" s="192"/>
      <c r="D18" s="192"/>
      <c r="E18" s="192"/>
      <c r="F18" s="185"/>
      <c r="G18" s="198">
        <f>SUM(G17)</f>
        <v>0</v>
      </c>
      <c r="H18" s="196"/>
      <c r="I18" s="199"/>
    </row>
    <row r="19" s="179" customFormat="1" ht="30" customHeight="1" spans="1:10">
      <c r="A19" s="205" t="s">
        <v>618</v>
      </c>
      <c r="B19" s="176" t="s">
        <v>603</v>
      </c>
      <c r="C19" s="166"/>
      <c r="D19" s="166"/>
      <c r="E19" s="166"/>
      <c r="F19" s="167"/>
      <c r="G19" s="198">
        <f>G8+G15+G18</f>
        <v>0</v>
      </c>
      <c r="H19" s="198"/>
      <c r="I19" s="206"/>
    </row>
    <row r="20" s="179" customFormat="1" ht="81" customHeight="1" spans="1:10">
      <c r="A20" s="207" t="s">
        <v>619</v>
      </c>
      <c r="B20" s="207"/>
      <c r="C20" s="207"/>
      <c r="D20" s="207"/>
      <c r="E20" s="207"/>
      <c r="F20" s="207"/>
      <c r="G20" s="207"/>
      <c r="H20" s="207"/>
      <c r="I20" s="207"/>
    </row>
    <row r="21" s="1" customFormat="1" customHeight="1" spans="1:10">
      <c r="A21" s="180"/>
      <c r="B21" s="181"/>
      <c r="C21" s="181"/>
      <c r="D21" s="180"/>
      <c r="E21" s="180"/>
      <c r="F21" s="180"/>
      <c r="G21" s="180"/>
      <c r="H21" s="180"/>
      <c r="I21" s="182"/>
      <c r="J21" s="180"/>
    </row>
    <row r="22" s="1" customFormat="1" customHeight="1" spans="1:10">
      <c r="A22" s="180"/>
      <c r="B22" s="181"/>
      <c r="C22" s="181"/>
      <c r="D22" s="180"/>
      <c r="E22" s="180"/>
      <c r="F22" s="180"/>
      <c r="G22" s="180"/>
      <c r="H22" s="180"/>
      <c r="I22" s="182"/>
      <c r="J22" s="180"/>
    </row>
    <row r="23" s="1" customFormat="1" customHeight="1" spans="1:10">
      <c r="A23" s="180"/>
      <c r="B23" s="181"/>
      <c r="C23" s="181"/>
      <c r="D23" s="180"/>
      <c r="E23" s="180"/>
      <c r="F23" s="180"/>
      <c r="G23" s="180"/>
      <c r="H23" s="180"/>
      <c r="I23" s="182"/>
      <c r="J23" s="180"/>
    </row>
    <row r="24" s="1" customFormat="1" customHeight="1" spans="1:10">
      <c r="A24" s="180"/>
      <c r="B24" s="181"/>
      <c r="C24" s="181"/>
      <c r="D24" s="180"/>
      <c r="E24" s="180"/>
      <c r="F24" s="180"/>
      <c r="G24" s="180"/>
      <c r="H24" s="180"/>
      <c r="I24" s="182"/>
      <c r="J24" s="180"/>
    </row>
    <row r="25" s="1" customFormat="1" customHeight="1" spans="1:10">
      <c r="A25" s="180"/>
      <c r="B25" s="181"/>
      <c r="C25" s="181"/>
      <c r="D25" s="180"/>
      <c r="E25" s="180"/>
      <c r="F25" s="180"/>
      <c r="G25" s="180"/>
      <c r="H25" s="180"/>
      <c r="I25" s="182"/>
      <c r="J25" s="180"/>
    </row>
    <row r="26" s="1" customFormat="1" customHeight="1" spans="1:10">
      <c r="A26" s="180"/>
      <c r="B26" s="181"/>
      <c r="C26" s="181"/>
      <c r="D26" s="180"/>
      <c r="E26" s="180"/>
      <c r="F26" s="180"/>
      <c r="G26" s="180"/>
      <c r="H26" s="180"/>
      <c r="I26" s="182"/>
      <c r="J26" s="180"/>
    </row>
    <row r="27" s="1" customFormat="1" customHeight="1" spans="1:10">
      <c r="A27" s="180"/>
      <c r="B27" s="181"/>
      <c r="C27" s="181"/>
      <c r="D27" s="180"/>
      <c r="E27" s="180"/>
      <c r="F27" s="180"/>
      <c r="G27" s="180"/>
      <c r="H27" s="180"/>
      <c r="I27" s="182"/>
      <c r="J27" s="180"/>
    </row>
    <row r="28" s="1" customFormat="1" customHeight="1" spans="1:10">
      <c r="A28" s="180"/>
      <c r="B28" s="181"/>
      <c r="C28" s="181"/>
      <c r="D28" s="180"/>
      <c r="E28" s="180"/>
      <c r="F28" s="180"/>
      <c r="G28" s="180"/>
      <c r="H28" s="180"/>
      <c r="I28" s="182"/>
      <c r="J28" s="180"/>
    </row>
    <row r="29" s="1" customFormat="1" customHeight="1" spans="1:10">
      <c r="A29" s="180"/>
      <c r="B29" s="181"/>
      <c r="C29" s="181"/>
      <c r="D29" s="180"/>
      <c r="E29" s="180"/>
      <c r="F29" s="180"/>
      <c r="G29" s="180"/>
      <c r="H29" s="180"/>
      <c r="I29" s="182"/>
      <c r="J29" s="180"/>
    </row>
    <row r="30" s="1" customFormat="1" customHeight="1" spans="1:10">
      <c r="A30" s="180"/>
      <c r="B30" s="181"/>
      <c r="C30" s="181"/>
      <c r="D30" s="180"/>
      <c r="E30" s="180"/>
      <c r="F30" s="180"/>
      <c r="G30" s="180"/>
      <c r="H30" s="180"/>
      <c r="I30" s="182"/>
      <c r="J30" s="180"/>
    </row>
    <row r="31" s="1" customFormat="1" customHeight="1" spans="1:10">
      <c r="A31" s="180"/>
      <c r="B31" s="181"/>
      <c r="C31" s="181"/>
      <c r="D31" s="180"/>
      <c r="E31" s="180"/>
      <c r="F31" s="180"/>
      <c r="G31" s="180"/>
      <c r="H31" s="180"/>
      <c r="I31" s="182"/>
      <c r="J31" s="180"/>
    </row>
    <row r="32" s="1" customFormat="1" customHeight="1" spans="1:10">
      <c r="A32" s="180"/>
      <c r="B32" s="181"/>
      <c r="C32" s="181"/>
      <c r="D32" s="180"/>
      <c r="E32" s="180"/>
      <c r="F32" s="180"/>
      <c r="G32" s="180"/>
      <c r="H32" s="180"/>
      <c r="I32" s="182"/>
      <c r="J32" s="180"/>
    </row>
    <row r="33" s="1" customFormat="1" customHeight="1" spans="1:10">
      <c r="A33" s="180"/>
      <c r="B33" s="181"/>
      <c r="C33" s="181"/>
      <c r="D33" s="180"/>
      <c r="E33" s="180"/>
      <c r="F33" s="180"/>
      <c r="G33" s="180"/>
      <c r="H33" s="180"/>
      <c r="I33" s="182"/>
      <c r="J33" s="180"/>
    </row>
    <row r="34" s="1" customFormat="1" customHeight="1" spans="1:10">
      <c r="A34" s="180"/>
      <c r="B34" s="181"/>
      <c r="C34" s="181"/>
      <c r="D34" s="180"/>
      <c r="E34" s="180"/>
      <c r="F34" s="180"/>
      <c r="G34" s="180"/>
      <c r="H34" s="180"/>
      <c r="I34" s="182"/>
      <c r="J34" s="180"/>
    </row>
    <row r="35" s="1" customFormat="1" customHeight="1" spans="1:10">
      <c r="A35" s="180"/>
      <c r="B35" s="181"/>
      <c r="C35" s="181"/>
      <c r="D35" s="180"/>
      <c r="E35" s="180"/>
      <c r="F35" s="180"/>
      <c r="G35" s="180"/>
      <c r="H35" s="180"/>
      <c r="I35" s="182"/>
      <c r="J35" s="180"/>
    </row>
    <row r="36" s="1" customFormat="1" customHeight="1" spans="1:10">
      <c r="A36" s="180"/>
      <c r="B36" s="181"/>
      <c r="C36" s="181"/>
      <c r="D36" s="180"/>
      <c r="E36" s="180"/>
      <c r="F36" s="180"/>
      <c r="G36" s="180"/>
      <c r="H36" s="180"/>
      <c r="I36" s="182"/>
      <c r="J36" s="180"/>
    </row>
    <row r="37" s="1" customFormat="1" customHeight="1" spans="1:10">
      <c r="A37" s="180"/>
      <c r="B37" s="181"/>
      <c r="C37" s="181"/>
      <c r="D37" s="180"/>
      <c r="E37" s="180"/>
      <c r="F37" s="180"/>
      <c r="G37" s="180"/>
      <c r="H37" s="180"/>
      <c r="I37" s="182"/>
      <c r="J37" s="180"/>
    </row>
    <row r="38" s="1" customFormat="1" customHeight="1" spans="1:10">
      <c r="A38" s="180"/>
      <c r="B38" s="181"/>
      <c r="C38" s="181"/>
      <c r="D38" s="180"/>
      <c r="E38" s="180"/>
      <c r="F38" s="180"/>
      <c r="G38" s="180"/>
      <c r="H38" s="180"/>
      <c r="I38" s="182"/>
      <c r="J38" s="180"/>
    </row>
    <row r="39" s="1" customFormat="1" customHeight="1" spans="1:10">
      <c r="A39" s="180"/>
      <c r="B39" s="181"/>
      <c r="C39" s="181"/>
      <c r="D39" s="180"/>
      <c r="E39" s="180"/>
      <c r="F39" s="180"/>
      <c r="G39" s="180"/>
      <c r="H39" s="180"/>
      <c r="I39" s="182"/>
      <c r="J39" s="180"/>
    </row>
    <row r="40" s="1" customFormat="1" customHeight="1" spans="1:10">
      <c r="A40" s="180"/>
      <c r="B40" s="181"/>
      <c r="C40" s="181"/>
      <c r="D40" s="180"/>
      <c r="E40" s="180"/>
      <c r="F40" s="180"/>
      <c r="G40" s="180"/>
      <c r="H40" s="180"/>
      <c r="I40" s="182"/>
      <c r="J40" s="180"/>
    </row>
  </sheetData>
  <mergeCells count="11">
    <mergeCell ref="A1:I1"/>
    <mergeCell ref="D2:E2"/>
    <mergeCell ref="B3:I3"/>
    <mergeCell ref="B8:F8"/>
    <mergeCell ref="B9:I9"/>
    <mergeCell ref="B15:F15"/>
    <mergeCell ref="B16:I16"/>
    <mergeCell ref="C17:F17"/>
    <mergeCell ref="B18:F18"/>
    <mergeCell ref="B19:F19"/>
    <mergeCell ref="A20:I20"/>
  </mergeCells>
  <pageMargins left="0.751388888888889" right="0.751388888888889"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opLeftCell="A3" workbookViewId="0">
      <selection activeCell="A1" sqref="A1:J1"/>
    </sheetView>
  </sheetViews>
  <sheetFormatPr defaultColWidth="9" defaultRowHeight="13.5" outlineLevelRow="4"/>
  <cols>
    <col min="4" max="4" width="22.2166666666667" customWidth="1"/>
    <col min="6" max="7" width="10.4416666666667" customWidth="1"/>
    <col min="8" max="9" width="13.2166666666667" customWidth="1"/>
  </cols>
  <sheetData>
    <row r="1" ht="35.4" customHeight="1" spans="1:10">
      <c r="A1" s="65" t="s">
        <v>620</v>
      </c>
      <c r="B1" s="65"/>
      <c r="C1" s="65"/>
      <c r="D1" s="65"/>
      <c r="E1" s="65"/>
      <c r="F1" s="65"/>
      <c r="G1" s="65"/>
      <c r="H1" s="65"/>
      <c r="I1" s="65"/>
      <c r="J1" s="65"/>
    </row>
    <row r="2" s="64" customFormat="1" ht="32.4" customHeight="1" spans="1:10">
      <c r="A2" s="37" t="s">
        <v>5</v>
      </c>
      <c r="B2" s="37" t="s">
        <v>621</v>
      </c>
      <c r="C2" s="37" t="s">
        <v>31</v>
      </c>
      <c r="D2" s="37" t="s">
        <v>32</v>
      </c>
      <c r="E2" s="37" t="s">
        <v>33</v>
      </c>
      <c r="F2" s="37" t="s">
        <v>622</v>
      </c>
      <c r="G2" s="17" t="s">
        <v>35</v>
      </c>
      <c r="H2" s="17" t="s">
        <v>36</v>
      </c>
      <c r="I2" s="17" t="s">
        <v>37</v>
      </c>
      <c r="J2" s="37" t="s">
        <v>8</v>
      </c>
    </row>
    <row r="3" s="1" customFormat="1" ht="145.8" customHeight="1" spans="1:10">
      <c r="A3" s="67">
        <v>1</v>
      </c>
      <c r="B3" s="168" t="s">
        <v>623</v>
      </c>
      <c r="C3" s="169" t="s">
        <v>624</v>
      </c>
      <c r="D3" s="170" t="s">
        <v>625</v>
      </c>
      <c r="E3" s="171" t="s">
        <v>487</v>
      </c>
      <c r="F3" s="172">
        <v>150</v>
      </c>
      <c r="G3" s="173"/>
      <c r="H3" s="157"/>
      <c r="I3" s="157">
        <v>156</v>
      </c>
      <c r="J3" s="164"/>
    </row>
    <row r="4" ht="252" spans="1:10">
      <c r="A4" s="67">
        <v>2</v>
      </c>
      <c r="B4" s="153" t="s">
        <v>626</v>
      </c>
      <c r="C4" s="153" t="s">
        <v>627</v>
      </c>
      <c r="D4" s="174" t="s">
        <v>628</v>
      </c>
      <c r="E4" s="156" t="s">
        <v>487</v>
      </c>
      <c r="F4" s="67">
        <v>90</v>
      </c>
      <c r="G4" s="68"/>
      <c r="H4" s="157"/>
      <c r="I4" s="157">
        <v>1664</v>
      </c>
      <c r="J4" s="67"/>
    </row>
    <row r="5" s="64" customFormat="1" ht="31.8" customHeight="1" spans="1:10">
      <c r="A5" s="175"/>
      <c r="B5" s="176" t="s">
        <v>421</v>
      </c>
      <c r="C5" s="177"/>
      <c r="D5" s="177"/>
      <c r="E5" s="177"/>
      <c r="F5" s="177"/>
      <c r="G5" s="178"/>
      <c r="H5" s="157">
        <f>SUM(H3:H4)</f>
        <v>0</v>
      </c>
      <c r="I5" s="157"/>
      <c r="J5" s="70"/>
    </row>
  </sheetData>
  <mergeCells count="2">
    <mergeCell ref="A1:J1"/>
    <mergeCell ref="B5:G5"/>
  </mergeCells>
  <pageMargins left="0.751388888888889" right="0.554861111111111" top="0.60625" bottom="0.802777777777778"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汇总表 </vt:lpstr>
      <vt:lpstr>1.材料见证检验</vt:lpstr>
      <vt:lpstr>2.地基与基础、基坑支护检测</vt:lpstr>
      <vt:lpstr>3.主体结构及人防检测</vt:lpstr>
      <vt:lpstr>4.基坑监测</vt:lpstr>
      <vt:lpstr>5.主体沉降观测</vt:lpstr>
      <vt:lpstr>6.高支模监测</vt:lpstr>
      <vt:lpstr>7.室内环境检测</vt:lpstr>
      <vt:lpstr>8.防雷检测</vt:lpstr>
      <vt:lpstr>9.幕墙门窗检测</vt:lpstr>
      <vt:lpstr>10.消防检测</vt:lpstr>
      <vt:lpstr>11.节能与绿建检测</vt:lpstr>
      <vt:lpstr>12.智能检测</vt:lpstr>
      <vt:lpstr>13.园林绿化</vt:lpstr>
      <vt:lpstr>14.实体检测</vt:lpstr>
      <vt:lpstr>15.施工周边鉴定</vt:lpstr>
      <vt:lpstr>16.水土保持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ksn</dc:creator>
  <cp:lastModifiedBy>省机电</cp:lastModifiedBy>
  <dcterms:created xsi:type="dcterms:W3CDTF">2021-09-06T02:36:00Z</dcterms:created>
  <dcterms:modified xsi:type="dcterms:W3CDTF">2025-11-12T06:27:35Z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8DBC6F8A02534FAC836AA619485DECBE_13</vt:lpwstr>
  </property>
</Properties>
</file>