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4" activeTab="4"/>
  </bookViews>
  <sheets>
    <sheet name="汇总" sheetId="1" state="hidden" r:id="rId1"/>
    <sheet name="封-2 招标控制价封面" sheetId="2" state="hidden" r:id="rId2"/>
    <sheet name="扉-2 招标控制价扉页" sheetId="3" state="hidden" r:id="rId3"/>
    <sheet name="汇总表" sheetId="8" r:id="rId4"/>
    <sheet name="工程量清单" sheetId="6" r:id="rId5"/>
    <sheet name="基坑支护检测工程量计算" sheetId="7" state="hidden" r:id="rId6"/>
  </sheets>
  <definedNames>
    <definedName name="_xlnm._FilterDatabase" localSheetId="4" hidden="1">工程量清单!$A$3:$EV$425</definedName>
    <definedName name="___xlfn.IFERROR" hidden="1">#NAME?</definedName>
    <definedName name="W">EVALUATE(#REF!)</definedName>
    <definedName name="_xlnm.Print_Area" localSheetId="3">汇总表!$A$1:$D$26</definedName>
    <definedName name="_xlnm.Print_Area" localSheetId="4">工程量清单!$A$1:$I$425</definedName>
    <definedName name="_xlnm.Print_Titles" localSheetId="4">工程量清单!$1:$3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<sst xmlns="http://schemas.openxmlformats.org/spreadsheetml/2006/main" count="1995" uniqueCount="1329">
  <si>
    <t>鸦岗（一期）保障性住房项目第三方检测服务
投标价汇总表</t>
  </si>
  <si>
    <t>序号</t>
  </si>
  <si>
    <t>检测项目名称</t>
  </si>
  <si>
    <t>投标金额（元）</t>
  </si>
  <si>
    <t>备注</t>
  </si>
  <si>
    <t>一</t>
  </si>
  <si>
    <t>地基基础工程检测</t>
  </si>
  <si>
    <t>二</t>
  </si>
  <si>
    <t>主体结构工程现场检测（含人防工程结构检测）</t>
  </si>
  <si>
    <t>三</t>
  </si>
  <si>
    <t>见证取样检测（含材料检测、外墙抹灰砂浆抗拔试验、饰面砖粘结强度检测）</t>
  </si>
  <si>
    <t>四</t>
  </si>
  <si>
    <t>民用建筑工程室内环境检测</t>
  </si>
  <si>
    <t>五</t>
  </si>
  <si>
    <t>建筑节能工程检测（含铝合金窗三性检测）</t>
  </si>
  <si>
    <t>六</t>
  </si>
  <si>
    <t>智能建筑工程检测</t>
  </si>
  <si>
    <t>七</t>
  </si>
  <si>
    <t>市政道路工程检测</t>
  </si>
  <si>
    <t>八</t>
  </si>
  <si>
    <t>光纤到户工程检测</t>
  </si>
  <si>
    <t>九</t>
  </si>
  <si>
    <t>防雷检测</t>
  </si>
  <si>
    <t>十</t>
  </si>
  <si>
    <t>消防检测</t>
  </si>
  <si>
    <t>十一</t>
  </si>
  <si>
    <t>燃气管道检测</t>
  </si>
  <si>
    <t>十二</t>
  </si>
  <si>
    <r>
      <rPr>
        <b/>
        <sz val="10"/>
        <color indexed="8"/>
        <rFont val="宋体"/>
        <charset val="134"/>
      </rPr>
      <t>检测费用小计（一～十一</t>
    </r>
    <r>
      <rPr>
        <b/>
        <i/>
        <sz val="10"/>
        <color indexed="8"/>
        <rFont val="宋体"/>
        <charset val="134"/>
      </rPr>
      <t>）</t>
    </r>
  </si>
  <si>
    <t>十三</t>
  </si>
  <si>
    <t>暂列金（十二）*10%</t>
  </si>
  <si>
    <t>合计（十二～十三）</t>
  </si>
  <si>
    <t>石丰路二期保障性住房项目第三方检测和基坑监测等技术服务</t>
  </si>
  <si>
    <t>工程</t>
  </si>
  <si>
    <t>招 标 控 制 价</t>
  </si>
  <si>
    <t>招  标  人：</t>
  </si>
  <si>
    <t>广州安居集团有限公司</t>
  </si>
  <si>
    <t>(单位盖章)</t>
  </si>
  <si>
    <t>年   月   日</t>
  </si>
  <si>
    <t>封-2</t>
  </si>
  <si>
    <t xml:space="preserve">招 标 控 制 价   </t>
  </si>
  <si>
    <t xml:space="preserve">招标控制价  </t>
  </si>
  <si>
    <t>（小写）：</t>
  </si>
  <si>
    <t>（大写）：</t>
  </si>
  <si>
    <t>广州珠江住房租赁发展投资有限公司</t>
  </si>
  <si>
    <t>造价咨询人：</t>
  </si>
  <si>
    <t>广州珠建工程造价咨询有限公司</t>
  </si>
  <si>
    <t>（单位盖章）</t>
  </si>
  <si>
    <t>(单位资质专用章)</t>
  </si>
  <si>
    <t>法定代表人  
或其授权人：</t>
  </si>
  <si>
    <t>法定代表人  
  或其授权人：</t>
  </si>
  <si>
    <t>(签字或盖章)</t>
  </si>
  <si>
    <t>编  制  人：</t>
  </si>
  <si>
    <t>复  核  人：</t>
  </si>
  <si>
    <t>(造价人员签字盖专用章)</t>
  </si>
  <si>
    <t>(造价工程师签字盖专用章)</t>
  </si>
  <si>
    <t xml:space="preserve">编 制 时 间：  </t>
  </si>
  <si>
    <t xml:space="preserve">复 核 时 间：  </t>
  </si>
  <si>
    <t>扉-2</t>
  </si>
  <si>
    <t>投标报价汇总表</t>
  </si>
  <si>
    <t>项目名称：番禺区桥南街德信路西侧地块保障性住房项目第三方检测及监测技术服务</t>
  </si>
  <si>
    <t>投标报价合价（元）</t>
  </si>
  <si>
    <t>检测费用</t>
  </si>
  <si>
    <t>监测费用</t>
  </si>
  <si>
    <t>检测费用和监测费用合计（一+二）</t>
  </si>
  <si>
    <t>暂列金额</t>
  </si>
  <si>
    <t>合计（三+四）</t>
  </si>
  <si>
    <t xml:space="preserve">工 程 量 清 单 </t>
  </si>
  <si>
    <t>检测项目</t>
  </si>
  <si>
    <t>检测内容</t>
  </si>
  <si>
    <t>单位</t>
  </si>
  <si>
    <t>工程量</t>
  </si>
  <si>
    <t>全费用综合单价限价（元）</t>
  </si>
  <si>
    <t>全费用综合单价
投标报价
（元）</t>
  </si>
  <si>
    <t>投标报价合价
（元）</t>
  </si>
  <si>
    <t>1.1</t>
  </si>
  <si>
    <t>1.1.1</t>
  </si>
  <si>
    <t>灌注桩</t>
  </si>
  <si>
    <t>钻芯法</t>
  </si>
  <si>
    <t>米</t>
  </si>
  <si>
    <t>1、对于桩径≥1500mm的柱下桩，每个承台下的桩应采用钻芯法或声波透射法抽检，抽检数量不少于该承台下桩总数的30%，且不少于1根，其中，钻芯不少于总桩数的5%；
2、对于桩径＜1500mm的柱下桩和非柱下桩，应采用钻芯法或声波透射法抽检，抽检数量不少于相应桩总数的30%，且不少于20根，其中，钻芯不少于总桩数的5%；
3、对未抽检到的其余桩，采用低应变法检测。</t>
  </si>
  <si>
    <t>1.1.2</t>
  </si>
  <si>
    <t>声波透射法</t>
  </si>
  <si>
    <t>管·米</t>
  </si>
  <si>
    <t>1.1.3</t>
  </si>
  <si>
    <t>低应变法</t>
  </si>
  <si>
    <t>根</t>
  </si>
  <si>
    <t>1.1.4</t>
  </si>
  <si>
    <t>单桩竖向抗压静载</t>
  </si>
  <si>
    <t>10KN</t>
  </si>
  <si>
    <t>抽检数量不少于单位工程桩总数的1%，且不少于3根；当单位工程桩总数在50根以内时，不少于2根。</t>
  </si>
  <si>
    <t>1.1.5</t>
  </si>
  <si>
    <t>单桩竖向抗拔静载</t>
  </si>
  <si>
    <t>1.1.6</t>
  </si>
  <si>
    <t>预制桩</t>
  </si>
  <si>
    <t>低应变</t>
  </si>
  <si>
    <t>设计等级为甲级的桩基工程抽检桩数不应少于总桩数的30％，其余桩基工程抽检桩数不应少于总桩数的20％，且不得少于10根，且每个柱下承台不得少于1根。</t>
  </si>
  <si>
    <t>1.1.7</t>
  </si>
  <si>
    <t>1.1.8</t>
  </si>
  <si>
    <t>1.1.9</t>
  </si>
  <si>
    <t>天然地基/复合地基</t>
  </si>
  <si>
    <t>轻型动力触探</t>
  </si>
  <si>
    <t>孔.米</t>
  </si>
  <si>
    <t>抽检数量为每200m2不少于1个孔，且总数不得少于10孔，每个独立柱基下不得少于1孔，基槽每20延米不得少于1孔。</t>
  </si>
  <si>
    <t>1.1.10</t>
  </si>
  <si>
    <t>水泥搅拌桩/旋喷桩钻芯法</t>
  </si>
  <si>
    <t>不应少于总桩数的0.5%，且不得少于3根。</t>
  </si>
  <si>
    <t>1.1.11</t>
  </si>
  <si>
    <t>水泥搅拌桩/旋喷桩单桩竖向抗压静载</t>
  </si>
  <si>
    <t>不应少于总桩数的0.5%，且不得少于3点</t>
  </si>
  <si>
    <t>1.1.12</t>
  </si>
  <si>
    <t>平板载荷试验</t>
  </si>
  <si>
    <t>点</t>
  </si>
  <si>
    <t>抽检数量为每500m2不少于1个点，且总数不得少于3点</t>
  </si>
  <si>
    <t>1.1.13</t>
  </si>
  <si>
    <t>天然地基标准贯入试验</t>
  </si>
  <si>
    <t>1.1.14</t>
  </si>
  <si>
    <t>基坑及基础回填</t>
  </si>
  <si>
    <t>土工击实</t>
  </si>
  <si>
    <t>组</t>
  </si>
  <si>
    <t>每种回填材料抽检1组</t>
  </si>
  <si>
    <t>1.1.15</t>
  </si>
  <si>
    <t>压实度</t>
  </si>
  <si>
    <r>
      <rPr>
        <sz val="10"/>
        <rFont val="宋体"/>
        <charset val="0"/>
      </rPr>
      <t>1</t>
    </r>
    <r>
      <rPr>
        <sz val="10"/>
        <rFont val="宋体"/>
        <charset val="134"/>
      </rPr>
      <t>、采用环刀法取样时，基坑和室内回填，每层按</t>
    </r>
    <r>
      <rPr>
        <sz val="10"/>
        <rFont val="宋体"/>
        <charset val="0"/>
      </rPr>
      <t>100m</t>
    </r>
    <r>
      <rPr>
        <vertAlign val="superscript"/>
        <sz val="10"/>
        <rFont val="宋体"/>
        <charset val="0"/>
      </rPr>
      <t>2</t>
    </r>
    <r>
      <rPr>
        <sz val="10"/>
        <rFont val="宋体"/>
        <charset val="0"/>
      </rPr>
      <t>~500m</t>
    </r>
    <r>
      <rPr>
        <vertAlign val="superscript"/>
        <sz val="10"/>
        <rFont val="宋体"/>
        <charset val="0"/>
      </rPr>
      <t>2</t>
    </r>
    <r>
      <rPr>
        <sz val="10"/>
        <rFont val="宋体"/>
        <charset val="134"/>
      </rPr>
      <t>取样</t>
    </r>
    <r>
      <rPr>
        <sz val="10"/>
        <rFont val="宋体"/>
        <charset val="0"/>
      </rPr>
      <t>1</t>
    </r>
    <r>
      <rPr>
        <sz val="10"/>
        <rFont val="宋体"/>
        <charset val="134"/>
      </rPr>
      <t>组，且每层不少于</t>
    </r>
    <r>
      <rPr>
        <sz val="10"/>
        <rFont val="宋体"/>
        <charset val="0"/>
      </rPr>
      <t>1</t>
    </r>
    <r>
      <rPr>
        <sz val="10"/>
        <rFont val="宋体"/>
        <charset val="134"/>
      </rPr>
      <t>组；基槽或管沟回填，每层按长度</t>
    </r>
    <r>
      <rPr>
        <sz val="10"/>
        <rFont val="宋体"/>
        <charset val="0"/>
      </rPr>
      <t>20m~50m</t>
    </r>
    <r>
      <rPr>
        <sz val="10"/>
        <rFont val="宋体"/>
        <charset val="134"/>
      </rPr>
      <t>取样</t>
    </r>
    <r>
      <rPr>
        <sz val="10"/>
        <rFont val="宋体"/>
        <charset val="0"/>
      </rPr>
      <t>1</t>
    </r>
    <r>
      <rPr>
        <sz val="10"/>
        <rFont val="宋体"/>
        <charset val="134"/>
      </rPr>
      <t>组，且每层不少于</t>
    </r>
    <r>
      <rPr>
        <sz val="10"/>
        <rFont val="宋体"/>
        <charset val="0"/>
      </rPr>
      <t>1</t>
    </r>
    <r>
      <rPr>
        <sz val="10"/>
        <rFont val="宋体"/>
        <charset val="134"/>
      </rPr>
      <t>组；室外回填，每层按</t>
    </r>
    <r>
      <rPr>
        <sz val="10"/>
        <rFont val="宋体"/>
        <charset val="0"/>
      </rPr>
      <t>400m</t>
    </r>
    <r>
      <rPr>
        <vertAlign val="superscript"/>
        <sz val="10"/>
        <rFont val="宋体"/>
        <charset val="0"/>
      </rPr>
      <t>2</t>
    </r>
    <r>
      <rPr>
        <sz val="10"/>
        <rFont val="宋体"/>
        <charset val="0"/>
      </rPr>
      <t>~900m</t>
    </r>
    <r>
      <rPr>
        <vertAlign val="superscript"/>
        <sz val="10"/>
        <rFont val="宋体"/>
        <charset val="0"/>
      </rPr>
      <t>2</t>
    </r>
    <r>
      <rPr>
        <sz val="10"/>
        <rFont val="宋体"/>
        <charset val="134"/>
      </rPr>
      <t>取样</t>
    </r>
    <r>
      <rPr>
        <sz val="10"/>
        <rFont val="宋体"/>
        <charset val="0"/>
      </rPr>
      <t>1</t>
    </r>
    <r>
      <rPr>
        <sz val="10"/>
        <rFont val="宋体"/>
        <charset val="134"/>
      </rPr>
      <t>组，且每层不少于</t>
    </r>
    <r>
      <rPr>
        <sz val="10"/>
        <rFont val="宋体"/>
        <charset val="0"/>
      </rPr>
      <t xml:space="preserve">1 </t>
    </r>
    <r>
      <rPr>
        <sz val="10"/>
        <rFont val="宋体"/>
        <charset val="134"/>
      </rPr>
      <t xml:space="preserve">组。
</t>
    </r>
    <r>
      <rPr>
        <sz val="10"/>
        <rFont val="宋体"/>
        <charset val="0"/>
      </rPr>
      <t>2</t>
    </r>
    <r>
      <rPr>
        <sz val="10"/>
        <rFont val="宋体"/>
        <charset val="134"/>
      </rPr>
      <t>、采用灌砂或灌水法取样时，取样数量可较环刀法适当减少，但每层不少于</t>
    </r>
    <r>
      <rPr>
        <sz val="10"/>
        <rFont val="宋体"/>
        <charset val="0"/>
      </rPr>
      <t>1</t>
    </r>
    <r>
      <rPr>
        <sz val="10"/>
        <rFont val="宋体"/>
        <charset val="134"/>
      </rPr>
      <t>组。</t>
    </r>
  </si>
  <si>
    <t>1.1.16</t>
  </si>
  <si>
    <t>溶洞</t>
  </si>
  <si>
    <t>注浆效果（取芯）</t>
  </si>
  <si>
    <t>具体抽检比例按设计图纸确定</t>
  </si>
  <si>
    <t>1.1.17</t>
  </si>
  <si>
    <t>标贯法</t>
  </si>
  <si>
    <t>1.1.18</t>
  </si>
  <si>
    <t>基础锚杆</t>
  </si>
  <si>
    <t>基础锚杆抗拔试验</t>
  </si>
  <si>
    <t>抽检数量不少于锚杆总桩数的5%，且不少于6根。</t>
  </si>
  <si>
    <t>1.2</t>
  </si>
  <si>
    <t>基坑支护检测</t>
  </si>
  <si>
    <t>1.2.1</t>
  </si>
  <si>
    <t>基坑支护</t>
  </si>
  <si>
    <t>低应变法（灌注桩）</t>
  </si>
  <si>
    <t>抽检数量不宜少于总桩数的20%，且不得少于10根。</t>
  </si>
  <si>
    <t>1.2.2</t>
  </si>
  <si>
    <t>低应变法（管桩）</t>
  </si>
  <si>
    <t>1.2.3</t>
  </si>
  <si>
    <t>水泥搅拌桩钻芯</t>
  </si>
  <si>
    <t>总桩数的1%且不少于6根</t>
  </si>
  <si>
    <t>1.2.4</t>
  </si>
  <si>
    <t>灌注桩钻芯</t>
  </si>
  <si>
    <t>抽检数量不宜少于总桩数的20%，且不得少于10根:</t>
  </si>
  <si>
    <t>1.2.5</t>
  </si>
  <si>
    <t>1.2.6</t>
  </si>
  <si>
    <t>预应力锚索锁定力</t>
  </si>
  <si>
    <t>1.2.7</t>
  </si>
  <si>
    <t>预应力锚索抗拔力</t>
  </si>
  <si>
    <t>1.2.8</t>
  </si>
  <si>
    <t>喷射混凝土厚度</t>
  </si>
  <si>
    <t>每500㎡抽检1组（每组3点）。</t>
  </si>
  <si>
    <t>1.2.9</t>
  </si>
  <si>
    <t>抽水试验</t>
  </si>
  <si>
    <t>每个基坑不少于3点</t>
  </si>
  <si>
    <t>1.2.10</t>
  </si>
  <si>
    <t>土钉验收试验</t>
  </si>
  <si>
    <t>抽检数量应为土钉总数的1%，同一土层不得少于10根。</t>
  </si>
  <si>
    <t>1.3</t>
  </si>
  <si>
    <t>1.3.1</t>
  </si>
  <si>
    <t>地上部分</t>
  </si>
  <si>
    <t>1.3.1.1</t>
  </si>
  <si>
    <t>混凝土强度钻芯</t>
  </si>
  <si>
    <t>混凝土强度</t>
  </si>
  <si>
    <t>芯样</t>
  </si>
  <si>
    <r>
      <rPr>
        <sz val="10"/>
        <rFont val="宋体"/>
        <charset val="134"/>
      </rPr>
      <t>《广州市住房和城乡建设局关于加强混凝土结构工程施工质量管理工作的通知》（</t>
    </r>
    <r>
      <rPr>
        <sz val="10"/>
        <rFont val="宋体"/>
        <charset val="0"/>
      </rPr>
      <t>2019.9.24</t>
    </r>
    <r>
      <rPr>
        <sz val="10"/>
        <rFont val="宋体"/>
        <charset val="134"/>
      </rPr>
      <t>）每三层每个混凝土强度等级不少于</t>
    </r>
    <r>
      <rPr>
        <sz val="10"/>
        <rFont val="宋体"/>
        <charset val="0"/>
      </rPr>
      <t>1</t>
    </r>
    <r>
      <rPr>
        <sz val="10"/>
        <rFont val="宋体"/>
        <charset val="134"/>
      </rPr>
      <t>个构件，每个构件不少于</t>
    </r>
    <r>
      <rPr>
        <sz val="10"/>
        <rFont val="宋体"/>
        <charset val="0"/>
      </rPr>
      <t>3</t>
    </r>
    <r>
      <rPr>
        <sz val="10"/>
        <rFont val="宋体"/>
        <charset val="134"/>
      </rPr>
      <t>个芯样。</t>
    </r>
  </si>
  <si>
    <t>1.3.1.2</t>
  </si>
  <si>
    <t>实体抽芯氯离子含量</t>
  </si>
  <si>
    <t>氯离子</t>
  </si>
  <si>
    <r>
      <rPr>
        <sz val="10"/>
        <rFont val="宋体"/>
        <charset val="134"/>
      </rPr>
      <t>《广州市住房和城乡建设局关于加强混凝土结构工程施工质量管理工作的通知》（</t>
    </r>
    <r>
      <rPr>
        <sz val="10"/>
        <rFont val="宋体"/>
        <charset val="0"/>
      </rPr>
      <t>2019.9.24</t>
    </r>
    <r>
      <rPr>
        <sz val="10"/>
        <rFont val="宋体"/>
        <charset val="134"/>
      </rPr>
      <t>）每三层每个混凝土强度等级不少于</t>
    </r>
    <r>
      <rPr>
        <sz val="10"/>
        <rFont val="宋体"/>
        <charset val="0"/>
      </rPr>
      <t>1</t>
    </r>
    <r>
      <rPr>
        <sz val="10"/>
        <rFont val="宋体"/>
        <charset val="134"/>
      </rPr>
      <t>组。</t>
    </r>
  </si>
  <si>
    <t>1.3.1.3</t>
  </si>
  <si>
    <t>混凝土强度回弹</t>
  </si>
  <si>
    <t>测区</t>
  </si>
  <si>
    <t>《装配式混凝土建筑工程施工质量验收规范》（DBJ/T 15-171-2019），按构件数的30%进行抽检</t>
  </si>
  <si>
    <t>1.3.1.4</t>
  </si>
  <si>
    <t>钢筋配置</t>
  </si>
  <si>
    <t>构件</t>
  </si>
  <si>
    <r>
      <rPr>
        <sz val="10"/>
        <rFont val="宋体"/>
        <charset val="134"/>
      </rPr>
      <t>《混凝土结构工程施工质量验收规范》（</t>
    </r>
    <r>
      <rPr>
        <sz val="10"/>
        <rFont val="宋体"/>
        <charset val="0"/>
      </rPr>
      <t>GB 50204-2015</t>
    </r>
    <r>
      <rPr>
        <sz val="10"/>
        <rFont val="宋体"/>
        <charset val="134"/>
      </rPr>
      <t>）附录</t>
    </r>
    <r>
      <rPr>
        <sz val="10"/>
        <rFont val="宋体"/>
        <charset val="0"/>
      </rPr>
      <t xml:space="preserve">E </t>
    </r>
    <r>
      <rPr>
        <sz val="10"/>
        <rFont val="宋体"/>
        <charset val="134"/>
      </rPr>
      <t>非悬挑梁板各抽检</t>
    </r>
    <r>
      <rPr>
        <sz val="10"/>
        <rFont val="宋体"/>
        <charset val="0"/>
      </rPr>
      <t>2%</t>
    </r>
    <r>
      <rPr>
        <sz val="10"/>
        <rFont val="宋体"/>
        <charset val="134"/>
      </rPr>
      <t>比例且不少于</t>
    </r>
    <r>
      <rPr>
        <sz val="10"/>
        <rFont val="宋体"/>
        <charset val="0"/>
      </rPr>
      <t>5</t>
    </r>
    <r>
      <rPr>
        <sz val="10"/>
        <rFont val="宋体"/>
        <charset val="134"/>
      </rPr>
      <t>个构件，悬挑梁抽检</t>
    </r>
    <r>
      <rPr>
        <sz val="10"/>
        <rFont val="宋体"/>
        <charset val="0"/>
      </rPr>
      <t>5%</t>
    </r>
    <r>
      <rPr>
        <sz val="10"/>
        <rFont val="宋体"/>
        <charset val="134"/>
      </rPr>
      <t>比例且不少于</t>
    </r>
    <r>
      <rPr>
        <sz val="10"/>
        <rFont val="宋体"/>
        <charset val="0"/>
      </rPr>
      <t>10</t>
    </r>
    <r>
      <rPr>
        <sz val="10"/>
        <rFont val="宋体"/>
        <charset val="134"/>
      </rPr>
      <t>个构件，悬挑板抽检</t>
    </r>
    <r>
      <rPr>
        <sz val="10"/>
        <rFont val="宋体"/>
        <charset val="0"/>
      </rPr>
      <t>10%</t>
    </r>
    <r>
      <rPr>
        <sz val="10"/>
        <rFont val="宋体"/>
        <charset val="134"/>
      </rPr>
      <t>比例且不少于</t>
    </r>
    <r>
      <rPr>
        <sz val="10"/>
        <rFont val="宋体"/>
        <charset val="0"/>
      </rPr>
      <t>20</t>
    </r>
    <r>
      <rPr>
        <sz val="10"/>
        <rFont val="宋体"/>
        <charset val="134"/>
      </rPr>
      <t>个构件。</t>
    </r>
  </si>
  <si>
    <t>1.3.1.5</t>
  </si>
  <si>
    <t>保护层厚度检测</t>
  </si>
  <si>
    <t>钢筋保护层厚度</t>
  </si>
  <si>
    <r>
      <rPr>
        <sz val="10"/>
        <rFont val="宋体"/>
        <charset val="134"/>
      </rPr>
      <t>《混凝土结构工程施工质量验收规范》（</t>
    </r>
    <r>
      <rPr>
        <sz val="10"/>
        <rFont val="宋体"/>
        <charset val="0"/>
      </rPr>
      <t>GB 50204-2015</t>
    </r>
    <r>
      <rPr>
        <sz val="10"/>
        <rFont val="宋体"/>
        <charset val="134"/>
      </rPr>
      <t>）附录</t>
    </r>
    <r>
      <rPr>
        <sz val="10"/>
        <rFont val="宋体"/>
        <charset val="0"/>
      </rPr>
      <t>E</t>
    </r>
    <r>
      <rPr>
        <sz val="10"/>
        <rFont val="宋体"/>
        <charset val="134"/>
      </rPr>
      <t>非悬挑梁板各抽检</t>
    </r>
    <r>
      <rPr>
        <sz val="10"/>
        <rFont val="宋体"/>
        <charset val="0"/>
      </rPr>
      <t>2%</t>
    </r>
    <r>
      <rPr>
        <sz val="10"/>
        <rFont val="宋体"/>
        <charset val="134"/>
      </rPr>
      <t>比例且不少于</t>
    </r>
    <r>
      <rPr>
        <sz val="10"/>
        <rFont val="宋体"/>
        <charset val="0"/>
      </rPr>
      <t>5</t>
    </r>
    <r>
      <rPr>
        <sz val="10"/>
        <rFont val="宋体"/>
        <charset val="134"/>
      </rPr>
      <t>个构件，悬挑梁抽检</t>
    </r>
    <r>
      <rPr>
        <sz val="10"/>
        <rFont val="宋体"/>
        <charset val="0"/>
      </rPr>
      <t>5%</t>
    </r>
    <r>
      <rPr>
        <sz val="10"/>
        <rFont val="宋体"/>
        <charset val="134"/>
      </rPr>
      <t>比例且不少于</t>
    </r>
    <r>
      <rPr>
        <sz val="10"/>
        <rFont val="宋体"/>
        <charset val="0"/>
      </rPr>
      <t>10</t>
    </r>
    <r>
      <rPr>
        <sz val="10"/>
        <rFont val="宋体"/>
        <charset val="134"/>
      </rPr>
      <t>个构件，悬挑板抽检</t>
    </r>
    <r>
      <rPr>
        <sz val="10"/>
        <rFont val="宋体"/>
        <charset val="0"/>
      </rPr>
      <t>10%</t>
    </r>
    <r>
      <rPr>
        <sz val="10"/>
        <rFont val="宋体"/>
        <charset val="134"/>
      </rPr>
      <t>比例且不少于</t>
    </r>
    <r>
      <rPr>
        <sz val="10"/>
        <rFont val="宋体"/>
        <charset val="0"/>
      </rPr>
      <t>20</t>
    </r>
    <r>
      <rPr>
        <sz val="10"/>
        <rFont val="宋体"/>
        <charset val="134"/>
      </rPr>
      <t>个构件。</t>
    </r>
  </si>
  <si>
    <t>1.3.1.6</t>
  </si>
  <si>
    <t>构件尺寸</t>
  </si>
  <si>
    <t>构件截面尺寸偏差（含墙柱梁楼板梯板层高）</t>
  </si>
  <si>
    <r>
      <rPr>
        <sz val="10"/>
        <rFont val="宋体"/>
        <charset val="134"/>
      </rPr>
      <t>《混凝土结构工程施工质量验收规范》（</t>
    </r>
    <r>
      <rPr>
        <sz val="10"/>
        <rFont val="宋体"/>
        <charset val="0"/>
      </rPr>
      <t>GB 50204-2015</t>
    </r>
    <r>
      <rPr>
        <sz val="10"/>
        <rFont val="宋体"/>
        <charset val="134"/>
      </rPr>
      <t>）附录</t>
    </r>
    <r>
      <rPr>
        <sz val="10"/>
        <rFont val="宋体"/>
        <charset val="0"/>
      </rPr>
      <t xml:space="preserve">F  </t>
    </r>
    <r>
      <rPr>
        <sz val="10"/>
        <rFont val="宋体"/>
        <charset val="134"/>
      </rPr>
      <t>梁柱、墙板抽检</t>
    </r>
    <r>
      <rPr>
        <sz val="10"/>
        <rFont val="宋体"/>
        <charset val="0"/>
      </rPr>
      <t>1%</t>
    </r>
    <r>
      <rPr>
        <sz val="10"/>
        <rFont val="宋体"/>
        <charset val="134"/>
      </rPr>
      <t>且不少于</t>
    </r>
    <r>
      <rPr>
        <sz val="10"/>
        <rFont val="宋体"/>
        <charset val="0"/>
      </rPr>
      <t>3</t>
    </r>
    <r>
      <rPr>
        <sz val="10"/>
        <rFont val="宋体"/>
        <charset val="134"/>
      </rPr>
      <t>个，层高抽检</t>
    </r>
    <r>
      <rPr>
        <sz val="10"/>
        <rFont val="宋体"/>
        <charset val="0"/>
      </rPr>
      <t>1%</t>
    </r>
    <r>
      <rPr>
        <sz val="10"/>
        <rFont val="宋体"/>
        <charset val="134"/>
      </rPr>
      <t>且不少于</t>
    </r>
    <r>
      <rPr>
        <sz val="10"/>
        <rFont val="宋体"/>
        <charset val="0"/>
      </rPr>
      <t>3</t>
    </r>
    <r>
      <rPr>
        <sz val="10"/>
        <rFont val="宋体"/>
        <charset val="134"/>
      </rPr>
      <t>间，垂直度抽检</t>
    </r>
    <r>
      <rPr>
        <sz val="10"/>
        <rFont val="宋体"/>
        <charset val="0"/>
      </rPr>
      <t>1%</t>
    </r>
    <r>
      <rPr>
        <sz val="10"/>
        <rFont val="宋体"/>
        <charset val="134"/>
      </rPr>
      <t>且不少于</t>
    </r>
    <r>
      <rPr>
        <sz val="10"/>
        <rFont val="宋体"/>
        <charset val="0"/>
      </rPr>
      <t>3</t>
    </r>
    <r>
      <rPr>
        <sz val="10"/>
        <rFont val="宋体"/>
        <charset val="134"/>
      </rPr>
      <t>个。</t>
    </r>
  </si>
  <si>
    <t>1.3.1.7</t>
  </si>
  <si>
    <t>植筋抗拔检测</t>
  </si>
  <si>
    <t>植筋抗拔力</t>
  </si>
  <si>
    <r>
      <rPr>
        <sz val="10"/>
        <rFont val="宋体"/>
        <charset val="134"/>
      </rPr>
      <t>《混凝土结构后锚固技术规程》</t>
    </r>
    <r>
      <rPr>
        <sz val="10"/>
        <rFont val="宋体"/>
        <charset val="0"/>
      </rPr>
      <t xml:space="preserve">JGJ 145-2013 </t>
    </r>
    <r>
      <rPr>
        <sz val="10"/>
        <rFont val="宋体"/>
        <charset val="134"/>
      </rPr>
      <t>附录</t>
    </r>
    <r>
      <rPr>
        <sz val="10"/>
        <rFont val="宋体"/>
        <charset val="0"/>
      </rPr>
      <t>C</t>
    </r>
    <r>
      <rPr>
        <sz val="10"/>
        <rFont val="宋体"/>
        <charset val="134"/>
      </rPr>
      <t>现场非破损检验的抽样数量，应符合下列规定：</t>
    </r>
    <r>
      <rPr>
        <sz val="10"/>
        <rFont val="宋体"/>
        <charset val="0"/>
      </rPr>
      <t xml:space="preserve">
a</t>
    </r>
    <r>
      <rPr>
        <sz val="10"/>
        <rFont val="宋体"/>
        <charset val="134"/>
      </rPr>
      <t>、对重要结构构件及生命线工程的非结构构件，应取每一检验批植筋总数的</t>
    </r>
    <r>
      <rPr>
        <sz val="10"/>
        <rFont val="宋体"/>
        <charset val="0"/>
      </rPr>
      <t>3%</t>
    </r>
    <r>
      <rPr>
        <sz val="10"/>
        <rFont val="宋体"/>
        <charset val="134"/>
      </rPr>
      <t>且不少于</t>
    </r>
    <r>
      <rPr>
        <sz val="10"/>
        <rFont val="宋体"/>
        <charset val="0"/>
      </rPr>
      <t>5</t>
    </r>
    <r>
      <rPr>
        <sz val="10"/>
        <rFont val="宋体"/>
        <charset val="134"/>
      </rPr>
      <t>件进行检验；</t>
    </r>
    <r>
      <rPr>
        <sz val="10"/>
        <rFont val="宋体"/>
        <charset val="0"/>
      </rPr>
      <t xml:space="preserve"> 
b</t>
    </r>
    <r>
      <rPr>
        <sz val="10"/>
        <rFont val="宋体"/>
        <charset val="134"/>
      </rPr>
      <t>、对一般结构构件，应取每一检验批植筋总数的</t>
    </r>
    <r>
      <rPr>
        <sz val="10"/>
        <rFont val="宋体"/>
        <charset val="0"/>
      </rPr>
      <t>1%</t>
    </r>
    <r>
      <rPr>
        <sz val="10"/>
        <rFont val="宋体"/>
        <charset val="134"/>
      </rPr>
      <t>且不少于</t>
    </r>
    <r>
      <rPr>
        <sz val="10"/>
        <rFont val="宋体"/>
        <charset val="0"/>
      </rPr>
      <t>3</t>
    </r>
    <r>
      <rPr>
        <sz val="10"/>
        <rFont val="宋体"/>
        <charset val="134"/>
      </rPr>
      <t>件进行检验；</t>
    </r>
    <r>
      <rPr>
        <sz val="10"/>
        <rFont val="宋体"/>
        <charset val="0"/>
      </rPr>
      <t xml:space="preserve">
c</t>
    </r>
    <r>
      <rPr>
        <sz val="10"/>
        <rFont val="宋体"/>
        <charset val="134"/>
      </rPr>
      <t>、对非生命线工程的非结构构件，应取每一检验批锚固件总数的</t>
    </r>
    <r>
      <rPr>
        <sz val="10"/>
        <rFont val="宋体"/>
        <charset val="0"/>
      </rPr>
      <t>0.1%</t>
    </r>
    <r>
      <rPr>
        <sz val="10"/>
        <rFont val="宋体"/>
        <charset val="134"/>
      </rPr>
      <t>且不少于</t>
    </r>
    <r>
      <rPr>
        <sz val="10"/>
        <rFont val="宋体"/>
        <charset val="0"/>
      </rPr>
      <t>3</t>
    </r>
    <r>
      <rPr>
        <sz val="10"/>
        <rFont val="宋体"/>
        <charset val="134"/>
      </rPr>
      <t>件进行检验。</t>
    </r>
  </si>
  <si>
    <t>1.3.1.8</t>
  </si>
  <si>
    <t>锚栓抗拔检测</t>
  </si>
  <si>
    <t>锚栓抗拔力</t>
  </si>
  <si>
    <t>颗</t>
  </si>
  <si>
    <r>
      <rPr>
        <sz val="10"/>
        <rFont val="宋体"/>
        <charset val="134"/>
      </rPr>
      <t>《混凝土结构后锚固技术规程》</t>
    </r>
    <r>
      <rPr>
        <sz val="10"/>
        <rFont val="宋体"/>
        <charset val="0"/>
      </rPr>
      <t xml:space="preserve">JGJ 145-2013 </t>
    </r>
    <r>
      <rPr>
        <sz val="10"/>
        <rFont val="宋体"/>
        <charset val="134"/>
      </rPr>
      <t>附录</t>
    </r>
    <r>
      <rPr>
        <sz val="10"/>
        <rFont val="宋体"/>
        <charset val="0"/>
      </rPr>
      <t>C</t>
    </r>
    <r>
      <rPr>
        <sz val="10"/>
        <rFont val="宋体"/>
        <charset val="134"/>
      </rPr>
      <t>现场非破损检验的抽样数量，应符合下列规定：</t>
    </r>
    <r>
      <rPr>
        <sz val="10"/>
        <rFont val="宋体"/>
        <charset val="0"/>
      </rPr>
      <t xml:space="preserve">
a</t>
    </r>
    <r>
      <rPr>
        <sz val="10"/>
        <rFont val="宋体"/>
        <charset val="134"/>
      </rPr>
      <t>、对重要结构构件及生命线工程的非结构构件，应符合下列规定：</t>
    </r>
    <r>
      <rPr>
        <sz val="10"/>
        <rFont val="宋体"/>
        <charset val="0"/>
      </rPr>
      <t xml:space="preserve">
</t>
    </r>
    <r>
      <rPr>
        <sz val="10"/>
        <rFont val="宋体"/>
        <charset val="134"/>
      </rPr>
      <t>检验批的锚栓总数</t>
    </r>
    <r>
      <rPr>
        <sz val="10"/>
        <rFont val="宋体"/>
        <charset val="0"/>
      </rPr>
      <t xml:space="preserve"> ≤100 </t>
    </r>
    <r>
      <rPr>
        <sz val="10"/>
        <rFont val="宋体"/>
        <charset val="134"/>
      </rPr>
      <t>，</t>
    </r>
    <r>
      <rPr>
        <sz val="10"/>
        <rFont val="宋体"/>
        <charset val="0"/>
      </rPr>
      <t xml:space="preserve">100~500 </t>
    </r>
    <r>
      <rPr>
        <sz val="10"/>
        <rFont val="宋体"/>
        <charset val="134"/>
      </rPr>
      <t>，</t>
    </r>
    <r>
      <rPr>
        <sz val="10"/>
        <rFont val="宋体"/>
        <charset val="0"/>
      </rPr>
      <t>500~1000</t>
    </r>
    <r>
      <rPr>
        <sz val="10"/>
        <rFont val="宋体"/>
        <charset val="134"/>
      </rPr>
      <t>，</t>
    </r>
    <r>
      <rPr>
        <sz val="10"/>
        <rFont val="宋体"/>
        <charset val="0"/>
      </rPr>
      <t xml:space="preserve">100~ 2500 </t>
    </r>
    <r>
      <rPr>
        <sz val="10"/>
        <rFont val="宋体"/>
        <charset val="134"/>
      </rPr>
      <t>，</t>
    </r>
    <r>
      <rPr>
        <sz val="10"/>
        <rFont val="宋体"/>
        <charset val="0"/>
      </rPr>
      <t>≥5000</t>
    </r>
    <r>
      <rPr>
        <sz val="10"/>
        <rFont val="宋体"/>
        <charset val="134"/>
      </rPr>
      <t>分别按</t>
    </r>
    <r>
      <rPr>
        <sz val="10"/>
        <rFont val="宋体"/>
        <charset val="0"/>
      </rPr>
      <t>20%</t>
    </r>
    <r>
      <rPr>
        <sz val="10"/>
        <rFont val="宋体"/>
        <charset val="134"/>
      </rPr>
      <t>且不少于</t>
    </r>
    <r>
      <rPr>
        <sz val="10"/>
        <rFont val="宋体"/>
        <charset val="0"/>
      </rPr>
      <t>5</t>
    </r>
    <r>
      <rPr>
        <sz val="10"/>
        <rFont val="宋体"/>
        <charset val="134"/>
      </rPr>
      <t>件，</t>
    </r>
    <r>
      <rPr>
        <sz val="10"/>
        <rFont val="宋体"/>
        <charset val="0"/>
      </rPr>
      <t>10%</t>
    </r>
    <r>
      <rPr>
        <sz val="10"/>
        <rFont val="宋体"/>
        <charset val="134"/>
      </rPr>
      <t>，</t>
    </r>
    <r>
      <rPr>
        <sz val="10"/>
        <rFont val="宋体"/>
        <charset val="0"/>
      </rPr>
      <t>7%</t>
    </r>
    <r>
      <rPr>
        <sz val="10"/>
        <rFont val="宋体"/>
        <charset val="134"/>
      </rPr>
      <t>，</t>
    </r>
    <r>
      <rPr>
        <sz val="10"/>
        <rFont val="宋体"/>
        <charset val="0"/>
      </rPr>
      <t>4%</t>
    </r>
    <r>
      <rPr>
        <sz val="10"/>
        <rFont val="宋体"/>
        <charset val="134"/>
      </rPr>
      <t>，</t>
    </r>
    <r>
      <rPr>
        <sz val="10"/>
        <rFont val="宋体"/>
        <charset val="0"/>
      </rPr>
      <t>3%
b</t>
    </r>
    <r>
      <rPr>
        <sz val="10"/>
        <rFont val="宋体"/>
        <charset val="134"/>
      </rPr>
      <t>、对一般结构构件，应取重要结构构件抽样量的</t>
    </r>
    <r>
      <rPr>
        <sz val="10"/>
        <rFont val="宋体"/>
        <charset val="0"/>
      </rPr>
      <t>50%</t>
    </r>
    <r>
      <rPr>
        <sz val="10"/>
        <rFont val="宋体"/>
        <charset val="134"/>
      </rPr>
      <t>且不少于</t>
    </r>
    <r>
      <rPr>
        <sz val="10"/>
        <rFont val="宋体"/>
        <charset val="0"/>
      </rPr>
      <t>5</t>
    </r>
    <r>
      <rPr>
        <sz val="10"/>
        <rFont val="宋体"/>
        <charset val="134"/>
      </rPr>
      <t>件进行检验；</t>
    </r>
    <r>
      <rPr>
        <sz val="10"/>
        <rFont val="宋体"/>
        <charset val="0"/>
      </rPr>
      <t xml:space="preserve">
c</t>
    </r>
    <r>
      <rPr>
        <sz val="10"/>
        <rFont val="宋体"/>
        <charset val="134"/>
      </rPr>
      <t>、对非生命线工程的非结构构件，应取每一检验批锚固件总数的</t>
    </r>
    <r>
      <rPr>
        <sz val="10"/>
        <rFont val="宋体"/>
        <charset val="0"/>
      </rPr>
      <t>0.1%</t>
    </r>
    <r>
      <rPr>
        <sz val="10"/>
        <rFont val="宋体"/>
        <charset val="134"/>
      </rPr>
      <t>且不少于</t>
    </r>
    <r>
      <rPr>
        <sz val="10"/>
        <rFont val="宋体"/>
        <charset val="0"/>
      </rPr>
      <t>5</t>
    </r>
    <r>
      <rPr>
        <sz val="10"/>
        <rFont val="宋体"/>
        <charset val="134"/>
      </rPr>
      <t>件进行检验。</t>
    </r>
  </si>
  <si>
    <t>1.3.1.9</t>
  </si>
  <si>
    <t>结构和构件荷载试验</t>
  </si>
  <si>
    <t>装配式构件荷载试验</t>
  </si>
  <si>
    <t>个</t>
  </si>
  <si>
    <r>
      <rPr>
        <sz val="10"/>
        <rFont val="宋体"/>
        <charset val="134"/>
      </rPr>
      <t>《装配式混凝土建筑工程施工质量验收规范》（</t>
    </r>
    <r>
      <rPr>
        <sz val="10"/>
        <rFont val="宋体"/>
        <charset val="0"/>
      </rPr>
      <t>DBJ/T 15-171-2019</t>
    </r>
    <r>
      <rPr>
        <sz val="10"/>
        <rFont val="宋体"/>
        <charset val="134"/>
      </rPr>
      <t>）选取有代表性的阳台等悬挑构件，按单位工程、同一结构形式构件随机抽取</t>
    </r>
    <r>
      <rPr>
        <sz val="10"/>
        <rFont val="宋体"/>
        <charset val="0"/>
      </rPr>
      <t>1</t>
    </r>
    <r>
      <rPr>
        <sz val="10"/>
        <rFont val="宋体"/>
        <charset val="134"/>
      </rPr>
      <t>件</t>
    </r>
  </si>
  <si>
    <t>1.3.1.10</t>
  </si>
  <si>
    <t>隔墙冲击试验</t>
  </si>
  <si>
    <t>隔墙冲击</t>
  </si>
  <si>
    <t>《装配式混凝土建筑工程施工质量验收规范》（DBJ/T 15-171-2019）预制内隔墙按每单位工程抽检一组。</t>
  </si>
  <si>
    <t>1.3.1.11</t>
  </si>
  <si>
    <t>外墙抹灰砂浆</t>
  </si>
  <si>
    <t>抹灰砂浆抗拉拔</t>
  </si>
  <si>
    <r>
      <rPr>
        <sz val="10"/>
        <rFont val="宋体"/>
        <charset val="134"/>
      </rPr>
      <t>《抹灰砂浆技术规程》</t>
    </r>
    <r>
      <rPr>
        <sz val="10"/>
        <rFont val="宋体"/>
        <charset val="0"/>
      </rPr>
      <t>JGJ/T220-2010</t>
    </r>
    <r>
      <rPr>
        <sz val="10"/>
        <rFont val="宋体"/>
        <charset val="134"/>
      </rPr>
      <t>相同砂浆品种、强度等级、施工工艺的外墙、顶棚抹灰工程，每</t>
    </r>
    <r>
      <rPr>
        <sz val="10"/>
        <rFont val="宋体"/>
        <charset val="0"/>
      </rPr>
      <t>5000</t>
    </r>
    <r>
      <rPr>
        <sz val="10"/>
        <rFont val="宋体"/>
        <charset val="134"/>
      </rPr>
      <t>平米应划分为一个检验批，每个检验批的应抽取一组进行试验，不足</t>
    </r>
    <r>
      <rPr>
        <sz val="10"/>
        <rFont val="宋体"/>
        <charset val="0"/>
      </rPr>
      <t>5000</t>
    </r>
    <r>
      <rPr>
        <sz val="10"/>
        <rFont val="宋体"/>
        <charset val="134"/>
      </rPr>
      <t>平米的也应抽取一组。</t>
    </r>
  </si>
  <si>
    <t>1.3.1.12</t>
  </si>
  <si>
    <t>饰面砖</t>
  </si>
  <si>
    <t>饰面砖拉伸粘结强度</t>
  </si>
  <si>
    <r>
      <rPr>
        <sz val="10"/>
        <rFont val="宋体"/>
        <charset val="134"/>
      </rPr>
      <t>《建筑工程饰面砖粘结强度检验标准》</t>
    </r>
    <r>
      <rPr>
        <sz val="10"/>
        <rFont val="宋体"/>
        <charset val="0"/>
      </rPr>
      <t>JGJ110-2017,</t>
    </r>
    <r>
      <rPr>
        <sz val="10"/>
        <rFont val="宋体"/>
        <charset val="134"/>
      </rPr>
      <t>每</t>
    </r>
    <r>
      <rPr>
        <sz val="10"/>
        <rFont val="宋体"/>
        <charset val="0"/>
      </rPr>
      <t>500m2</t>
    </r>
    <r>
      <rPr>
        <sz val="10"/>
        <rFont val="宋体"/>
        <charset val="134"/>
      </rPr>
      <t>一组，每三层不少于一组。</t>
    </r>
  </si>
  <si>
    <t>1.3.1.13</t>
  </si>
  <si>
    <t>砌筑砂浆强度</t>
  </si>
  <si>
    <t>贯入法砌筑砂浆强度</t>
  </si>
  <si>
    <r>
      <rPr>
        <sz val="10"/>
        <rFont val="宋体"/>
        <charset val="134"/>
      </rPr>
      <t>按批抽样检测时，应取龄期相近的同楼层、同来源、同种类、同品种和同强度等级的砌筑砂浆且不大于</t>
    </r>
    <r>
      <rPr>
        <sz val="10"/>
        <rFont val="宋体"/>
        <charset val="0"/>
      </rPr>
      <t>250m³</t>
    </r>
    <r>
      <rPr>
        <sz val="10"/>
        <rFont val="宋体"/>
        <charset val="134"/>
      </rPr>
      <t>砌体为一批，抽检数量不应少于砌体总构件数的</t>
    </r>
    <r>
      <rPr>
        <sz val="10"/>
        <rFont val="宋体"/>
        <charset val="0"/>
      </rPr>
      <t>30%</t>
    </r>
    <r>
      <rPr>
        <sz val="10"/>
        <rFont val="宋体"/>
        <charset val="134"/>
      </rPr>
      <t>，且不应少于</t>
    </r>
    <r>
      <rPr>
        <sz val="10"/>
        <rFont val="宋体"/>
        <charset val="0"/>
      </rPr>
      <t>6</t>
    </r>
    <r>
      <rPr>
        <sz val="10"/>
        <rFont val="宋体"/>
        <charset val="134"/>
      </rPr>
      <t>个构件。基础砌体可按一个楼层计。</t>
    </r>
  </si>
  <si>
    <t>1.3.1.14</t>
  </si>
  <si>
    <t>抹灰砂浆拉伸粘结强度</t>
  </si>
  <si>
    <t>拉伸粘结强度</t>
  </si>
  <si>
    <t>项</t>
  </si>
  <si>
    <t>1.3.1.15</t>
  </si>
  <si>
    <t>超声波检测焊缝质量</t>
  </si>
  <si>
    <t>焊缝质量</t>
  </si>
  <si>
    <t>m</t>
  </si>
  <si>
    <t>GB 50205-2020第5.2.4条规定，一级焊缝探伤比例为100%，二级焊缝探伤比例不应低于20%。</t>
  </si>
  <si>
    <t>1.3.1.16</t>
  </si>
  <si>
    <t>防腐涂层厚度检测</t>
  </si>
  <si>
    <t>钢结构涂层厚度检测（防腐涂料）</t>
  </si>
  <si>
    <t>GB 50205-2020第13.2.3条规定，按构件数抽查10%，且同类构件不应少于3件。</t>
  </si>
  <si>
    <t>1.3.1.17</t>
  </si>
  <si>
    <t>钢结构涂层厚度检测（防火涂料）</t>
  </si>
  <si>
    <t>GB 50205-2020第13.4.3条规定，按构件数抽查10%，且同类构件不应少于3件。</t>
  </si>
  <si>
    <t>1.3.2</t>
  </si>
  <si>
    <t>地下部分</t>
  </si>
  <si>
    <t>1.3.2.1</t>
  </si>
  <si>
    <r>
      <rPr>
        <sz val="10"/>
        <rFont val="宋体"/>
        <charset val="134"/>
      </rPr>
      <t>每三层、每种强度等级的墙柱、梁板至少各抽取一个构件进行混凝土强度检测和氯离子含量实体检测，每构件不少于三个芯样，其中墙梁交接部位至少抽取一个芯样。</t>
    </r>
    <r>
      <rPr>
        <sz val="10"/>
        <rFont val="宋体"/>
        <charset val="0"/>
      </rPr>
      <t>JGJ/T 384-2016</t>
    </r>
    <r>
      <rPr>
        <sz val="10"/>
        <rFont val="宋体"/>
        <charset val="134"/>
      </rPr>
      <t>、广州市住房和城乡建设局关于加强混凝土结构工程施工质量管理工作的通知</t>
    </r>
    <r>
      <rPr>
        <sz val="10"/>
        <rFont val="宋体"/>
        <charset val="0"/>
      </rPr>
      <t>2019</t>
    </r>
    <r>
      <rPr>
        <sz val="10"/>
        <rFont val="宋体"/>
        <charset val="134"/>
      </rPr>
      <t>年</t>
    </r>
    <r>
      <rPr>
        <sz val="10"/>
        <rFont val="宋体"/>
        <charset val="0"/>
      </rPr>
      <t>9</t>
    </r>
    <r>
      <rPr>
        <sz val="10"/>
        <rFont val="宋体"/>
        <charset val="134"/>
      </rPr>
      <t>月</t>
    </r>
    <r>
      <rPr>
        <sz val="10"/>
        <rFont val="宋体"/>
        <charset val="0"/>
      </rPr>
      <t>24</t>
    </r>
    <r>
      <rPr>
        <sz val="10"/>
        <rFont val="宋体"/>
        <charset val="134"/>
      </rPr>
      <t>日</t>
    </r>
  </si>
  <si>
    <t>1.3.2.2</t>
  </si>
  <si>
    <t>每三层、每种强度等级的墙柱、梁板至少各抽取一个构件进行混凝土强度检测和氯离子含量实体检测，每构件不少于三个芯样，其中墙梁交接部位至少抽取一个芯样。JGJ/T 384-2016、广州市住房和城乡建设局关于加强混凝土结构工程施工质量管理工作的通知2019年9月24日。广州市住房和城乡建设局关于加强混凝土结构工程施工质量管理工作的通知2019年9月24日</t>
  </si>
  <si>
    <t>1.3.2.3</t>
  </si>
  <si>
    <t>《混凝土结构工程施工质量验收规范》（GB 50204-2015）附录E
对非悬挑梁板，应各抽取构件总数量的2%且不少于5个构件进行检验；对悬挑梁，应抽取构件总数量的5%且不少于10个构件进行检验；对悬挑板，应抽取构件总数量的10%且不少于20个构件进行检验。</t>
  </si>
  <si>
    <t>1.3.2.4</t>
  </si>
  <si>
    <t>1.3.2.5</t>
  </si>
  <si>
    <t>《混凝土结构工程施工质量验收规范》（GB 50204-2015）附录F
依据《混凝土结构施工质量验收规范》GB50204-2015，抽检比例为1%，且不少于3个。</t>
  </si>
  <si>
    <t>1.3.2.6</t>
  </si>
  <si>
    <t>1.3.2.7</t>
  </si>
  <si>
    <t>土壤压实度检测</t>
  </si>
  <si>
    <t>地下室侧壁回填土壤压实度</t>
  </si>
  <si>
    <t>900㎡测3点</t>
  </si>
  <si>
    <t>1.3.3</t>
  </si>
  <si>
    <t>人防结构实体</t>
  </si>
  <si>
    <t>1.3.3.1</t>
  </si>
  <si>
    <t>《防空地下室结构检测指引》（穗民防建〔2013〕400号文附件1）每个防护单元抽取不少于3个顶板进行检测。</t>
  </si>
  <si>
    <t>1.3.3.2</t>
  </si>
  <si>
    <t>《防空地下室结构检测指引》（穗民防建〔2013〕400号文附件1）每个防护单元抽取不少于3个柱、墙进行检测。</t>
  </si>
  <si>
    <t>1.3.3.3</t>
  </si>
  <si>
    <t>钢筋直径、数量</t>
  </si>
  <si>
    <t>《防空地下室结构检测指引》（穗民防建〔2013〕400号文附件1）每个防护单元抽检数量不少于3个梁、板、墙进行检测。</t>
  </si>
  <si>
    <t>1.3.3.4</t>
  </si>
  <si>
    <t>1.3.3.5</t>
  </si>
  <si>
    <t>构件截面尺寸偏差</t>
  </si>
  <si>
    <t>《防空地下室结构检测指引》（穗民防建〔2013〕400号文附件1）每个防护单元抽检数量不少于3个柱、梁、板、墙进行检测。</t>
  </si>
  <si>
    <t>1.3.4</t>
  </si>
  <si>
    <t>防护栏杆</t>
  </si>
  <si>
    <t>1.3.4.1</t>
  </si>
  <si>
    <t>防护栏杆（人行桥、建筑结构）</t>
  </si>
  <si>
    <t>水平荷载、软物撞击</t>
  </si>
  <si>
    <r>
      <rPr>
        <sz val="10"/>
        <rFont val="宋体"/>
        <charset val="134"/>
      </rPr>
      <t>护栏的验收检测应随机抽样，检测数量按同设计、材料、工艺和施工条件不应少于</t>
    </r>
    <r>
      <rPr>
        <sz val="10"/>
        <rFont val="宋体"/>
        <charset val="0"/>
      </rPr>
      <t>3</t>
    </r>
    <r>
      <rPr>
        <sz val="10"/>
        <rFont val="宋体"/>
        <charset val="134"/>
      </rPr>
      <t>个，采用后锚固件与主体结构连接的，检测数量按</t>
    </r>
    <r>
      <rPr>
        <sz val="10"/>
        <rFont val="宋体"/>
        <charset val="0"/>
      </rPr>
      <t>0.5%</t>
    </r>
    <r>
      <rPr>
        <sz val="10"/>
        <rFont val="宋体"/>
        <charset val="134"/>
      </rPr>
      <t>比例抽取且不少于</t>
    </r>
    <r>
      <rPr>
        <sz val="10"/>
        <rFont val="宋体"/>
        <charset val="0"/>
      </rPr>
      <t>6</t>
    </r>
    <r>
      <rPr>
        <sz val="10"/>
        <rFont val="宋体"/>
        <charset val="134"/>
      </rPr>
      <t>个。</t>
    </r>
  </si>
  <si>
    <t>1.4</t>
  </si>
  <si>
    <t>见证取样检测（含材料检测）</t>
  </si>
  <si>
    <t>1.4.1</t>
  </si>
  <si>
    <t>混凝土抗渗（P10)</t>
  </si>
  <si>
    <t>抗渗性能</t>
  </si>
  <si>
    <t>同一工程、同一配合比的混凝土，取样不应少于一次，留置组数可根据实际需要确定。</t>
  </si>
  <si>
    <t>1.4.2</t>
  </si>
  <si>
    <t>混凝土抗渗（P8)</t>
  </si>
  <si>
    <t>1.4.3</t>
  </si>
  <si>
    <t>混凝土抗渗（P6)</t>
  </si>
  <si>
    <t>1.4.4</t>
  </si>
  <si>
    <t>腻子</t>
  </si>
  <si>
    <t>在容器中状态、施工性、干燥时间、耐水性、耐碱性、初期干爆抗裂性 、粘结强度</t>
  </si>
  <si>
    <r>
      <rPr>
        <sz val="10"/>
        <rFont val="宋体"/>
        <charset val="134"/>
      </rPr>
      <t>按进场批次取样</t>
    </r>
    <r>
      <rPr>
        <sz val="10"/>
        <rFont val="宋体"/>
        <charset val="0"/>
      </rPr>
      <t>,</t>
    </r>
    <r>
      <rPr>
        <sz val="10"/>
        <rFont val="宋体"/>
        <charset val="134"/>
      </rPr>
      <t>每批取样一组。</t>
    </r>
  </si>
  <si>
    <t>1.4.5</t>
  </si>
  <si>
    <t>蒸压加气混凝土砌块</t>
  </si>
  <si>
    <t xml:space="preserve">抗压强度、体积密度 </t>
  </si>
  <si>
    <r>
      <rPr>
        <sz val="10"/>
        <rFont val="宋体"/>
        <charset val="134"/>
      </rPr>
      <t>同一厂家同一品种的产品，当单位工程建筑面积在</t>
    </r>
    <r>
      <rPr>
        <sz val="10"/>
        <rFont val="宋体"/>
        <charset val="0"/>
      </rPr>
      <t>2000</t>
    </r>
    <r>
      <rPr>
        <sz val="10"/>
        <rFont val="宋体"/>
        <charset val="134"/>
      </rPr>
      <t>㎡以下时各抽查不少于</t>
    </r>
    <r>
      <rPr>
        <sz val="10"/>
        <rFont val="宋体"/>
        <charset val="0"/>
      </rPr>
      <t>1</t>
    </r>
    <r>
      <rPr>
        <sz val="10"/>
        <rFont val="宋体"/>
        <charset val="134"/>
      </rPr>
      <t>次；</t>
    </r>
    <r>
      <rPr>
        <sz val="10"/>
        <rFont val="宋体"/>
        <charset val="0"/>
      </rPr>
      <t>2000</t>
    </r>
    <r>
      <rPr>
        <sz val="10"/>
        <rFont val="宋体"/>
        <charset val="134"/>
      </rPr>
      <t>㎡以上，</t>
    </r>
    <r>
      <rPr>
        <sz val="10"/>
        <rFont val="宋体"/>
        <charset val="0"/>
      </rPr>
      <t>20000</t>
    </r>
    <r>
      <rPr>
        <sz val="10"/>
        <rFont val="宋体"/>
        <charset val="134"/>
      </rPr>
      <t>㎡以下时各抽查不少于</t>
    </r>
    <r>
      <rPr>
        <sz val="10"/>
        <rFont val="宋体"/>
        <charset val="0"/>
      </rPr>
      <t>3</t>
    </r>
    <r>
      <rPr>
        <sz val="10"/>
        <rFont val="宋体"/>
        <charset val="134"/>
      </rPr>
      <t>次；</t>
    </r>
    <r>
      <rPr>
        <sz val="10"/>
        <rFont val="宋体"/>
        <charset val="0"/>
      </rPr>
      <t>20000</t>
    </r>
    <r>
      <rPr>
        <sz val="10"/>
        <rFont val="宋体"/>
        <charset val="134"/>
      </rPr>
      <t>㎡以上时各抽查不少于</t>
    </r>
    <r>
      <rPr>
        <sz val="10"/>
        <rFont val="宋体"/>
        <charset val="0"/>
      </rPr>
      <t>6</t>
    </r>
    <r>
      <rPr>
        <sz val="10"/>
        <rFont val="宋体"/>
        <charset val="134"/>
      </rPr>
      <t>次。</t>
    </r>
  </si>
  <si>
    <t>1.4.6</t>
  </si>
  <si>
    <t>混凝土实心砖</t>
  </si>
  <si>
    <t xml:space="preserve">抗压强度、抗折强度 </t>
  </si>
  <si>
    <r>
      <rPr>
        <sz val="10"/>
        <rFont val="宋体"/>
        <charset val="134"/>
      </rPr>
      <t>用同一种原材料、同一工艺</t>
    </r>
    <r>
      <rPr>
        <sz val="10"/>
        <rFont val="宋体"/>
        <charset val="0"/>
      </rPr>
      <t xml:space="preserve"> </t>
    </r>
    <r>
      <rPr>
        <sz val="10"/>
        <rFont val="宋体"/>
        <charset val="134"/>
      </rPr>
      <t>生产、相同质量等级的</t>
    </r>
    <r>
      <rPr>
        <sz val="10"/>
        <rFont val="宋体"/>
        <charset val="0"/>
      </rPr>
      <t>3</t>
    </r>
    <r>
      <rPr>
        <sz val="10"/>
        <rFont val="宋体"/>
        <charset val="134"/>
      </rPr>
      <t>万块为</t>
    </r>
    <r>
      <rPr>
        <sz val="10"/>
        <rFont val="宋体"/>
        <charset val="0"/>
      </rPr>
      <t xml:space="preserve"> </t>
    </r>
    <r>
      <rPr>
        <sz val="10"/>
        <rFont val="宋体"/>
        <charset val="134"/>
      </rPr>
      <t>一批，不足</t>
    </r>
    <r>
      <rPr>
        <sz val="10"/>
        <rFont val="宋体"/>
        <charset val="0"/>
      </rPr>
      <t>3</t>
    </r>
    <r>
      <rPr>
        <sz val="10"/>
        <rFont val="宋体"/>
        <charset val="134"/>
      </rPr>
      <t>万块亦按一批计。</t>
    </r>
  </si>
  <si>
    <t>1.4.7</t>
  </si>
  <si>
    <t xml:space="preserve">体积密度 </t>
  </si>
  <si>
    <t>用同一种原材料、同一工艺 生产、相同质量等级的3万块为 一批，不足3万块亦按一批计。</t>
  </si>
  <si>
    <t>1.4.8</t>
  </si>
  <si>
    <t>小型砌块</t>
  </si>
  <si>
    <t>抗压强度、体积密度</t>
  </si>
  <si>
    <t>1.4.9</t>
  </si>
  <si>
    <t>防水涂料</t>
  </si>
  <si>
    <t>拉伸强度、断裂伸长率、透水性、低温柔性、表干时间、干燥时间、固体含量</t>
  </si>
  <si>
    <r>
      <rPr>
        <sz val="10"/>
        <rFont val="宋体"/>
        <charset val="134"/>
      </rPr>
      <t>每</t>
    </r>
    <r>
      <rPr>
        <sz val="10"/>
        <rFont val="宋体"/>
        <charset val="0"/>
      </rPr>
      <t>10t</t>
    </r>
    <r>
      <rPr>
        <sz val="10"/>
        <rFont val="宋体"/>
        <charset val="134"/>
      </rPr>
      <t>为一批，不足</t>
    </r>
    <r>
      <rPr>
        <sz val="10"/>
        <rFont val="宋体"/>
        <charset val="0"/>
      </rPr>
      <t>10t</t>
    </r>
    <r>
      <rPr>
        <sz val="10"/>
        <rFont val="宋体"/>
        <charset val="134"/>
      </rPr>
      <t>按一批抽样</t>
    </r>
  </si>
  <si>
    <t>1.4.10</t>
  </si>
  <si>
    <t>粘结强度</t>
  </si>
  <si>
    <t>1.4.11</t>
  </si>
  <si>
    <t>铝合金型材</t>
  </si>
  <si>
    <t>壁厚、膜厚、韦氏硬度</t>
  </si>
  <si>
    <r>
      <rPr>
        <sz val="10"/>
        <rFont val="宋体"/>
        <charset val="134"/>
      </rPr>
      <t>每批由同一合金牌号、供货状态、规格、同一表面处理方法的型材组成，批重不限；每批抽取型材根数的</t>
    </r>
    <r>
      <rPr>
        <sz val="10"/>
        <rFont val="宋体"/>
        <charset val="0"/>
      </rPr>
      <t>1%</t>
    </r>
    <r>
      <rPr>
        <sz val="10"/>
        <rFont val="宋体"/>
        <charset val="134"/>
      </rPr>
      <t>，不少于</t>
    </r>
    <r>
      <rPr>
        <sz val="10"/>
        <rFont val="宋体"/>
        <charset val="0"/>
      </rPr>
      <t>10</t>
    </r>
    <r>
      <rPr>
        <sz val="10"/>
        <rFont val="宋体"/>
        <charset val="134"/>
      </rPr>
      <t>根长度为</t>
    </r>
    <r>
      <rPr>
        <sz val="10"/>
        <rFont val="宋体"/>
        <charset val="0"/>
      </rPr>
      <t>200mm</t>
    </r>
    <r>
      <rPr>
        <sz val="10"/>
        <rFont val="宋体"/>
        <charset val="134"/>
      </rPr>
      <t>的型材</t>
    </r>
  </si>
  <si>
    <t>1.4.12</t>
  </si>
  <si>
    <t>尺寸允许偏差</t>
  </si>
  <si>
    <t>1.4.13</t>
  </si>
  <si>
    <t>抗拉强度、伸长率</t>
  </si>
  <si>
    <t>1.4.14</t>
  </si>
  <si>
    <t>内墙、外墙涂料</t>
  </si>
  <si>
    <t xml:space="preserve">涂膜外观、在容器中状态、施工性、干燥时间、耐水性、耐碱性、耐洗刷性 </t>
  </si>
  <si>
    <t>1.4.15</t>
  </si>
  <si>
    <t>建筑和装修材料放射性</t>
  </si>
  <si>
    <t>放射性</t>
  </si>
  <si>
    <t>1.4.16</t>
  </si>
  <si>
    <t xml:space="preserve">建筑材料有害物质含量 </t>
  </si>
  <si>
    <t>游离甲醛</t>
  </si>
  <si>
    <t>1.4.17</t>
  </si>
  <si>
    <t>木板 甲醛释放量</t>
  </si>
  <si>
    <t>甲醛释放量</t>
  </si>
  <si>
    <r>
      <rPr>
        <sz val="10"/>
        <rFont val="宋体"/>
        <charset val="134"/>
      </rPr>
      <t>取样数量：每批取</t>
    </r>
    <r>
      <rPr>
        <sz val="10"/>
        <rFont val="宋体"/>
        <charset val="0"/>
      </rPr>
      <t>1</t>
    </r>
    <r>
      <rPr>
        <sz val="10"/>
        <rFont val="宋体"/>
        <charset val="134"/>
      </rPr>
      <t>平方米试件</t>
    </r>
    <r>
      <rPr>
        <sz val="10"/>
        <rFont val="宋体"/>
        <charset val="0"/>
      </rPr>
      <t>1</t>
    </r>
    <r>
      <rPr>
        <sz val="10"/>
        <rFont val="宋体"/>
        <charset val="134"/>
      </rPr>
      <t>块送样</t>
    </r>
    <r>
      <rPr>
        <sz val="10"/>
        <rFont val="宋体"/>
        <charset val="0"/>
      </rPr>
      <t xml:space="preserve"> </t>
    </r>
    <r>
      <rPr>
        <sz val="10"/>
        <rFont val="宋体"/>
        <charset val="134"/>
      </rPr>
      <t>送检批量：当同一厂家、同一品种、同一规格产品使用面积大于</t>
    </r>
    <r>
      <rPr>
        <sz val="10"/>
        <rFont val="宋体"/>
        <charset val="0"/>
      </rPr>
      <t>500m2</t>
    </r>
    <r>
      <rPr>
        <sz val="10"/>
        <rFont val="宋体"/>
        <charset val="134"/>
      </rPr>
      <t>时需进行复验，组批按同一厂家、同一品种、同一规格每</t>
    </r>
    <r>
      <rPr>
        <sz val="10"/>
        <rFont val="宋体"/>
        <charset val="0"/>
      </rPr>
      <t>5000m2</t>
    </r>
    <r>
      <rPr>
        <sz val="10"/>
        <rFont val="宋体"/>
        <charset val="134"/>
      </rPr>
      <t>为一批，不足</t>
    </r>
    <r>
      <rPr>
        <sz val="10"/>
        <rFont val="宋体"/>
        <charset val="0"/>
      </rPr>
      <t>5000m2</t>
    </r>
    <r>
      <rPr>
        <sz val="10"/>
        <rFont val="宋体"/>
        <charset val="134"/>
      </rPr>
      <t>按一批计</t>
    </r>
  </si>
  <si>
    <t>1.4.18</t>
  </si>
  <si>
    <t>溶剂型涂料有害物检测</t>
  </si>
  <si>
    <t>苯、甲苯+二甲苯+乙苯</t>
  </si>
  <si>
    <t>1.4.19</t>
  </si>
  <si>
    <t>溶剂型胶粘剂有害物检测</t>
  </si>
  <si>
    <t>1.4.20</t>
  </si>
  <si>
    <t>金属管材（包括镀锌钢管）</t>
  </si>
  <si>
    <t>力学性能（屈服强度、抗拉强度、伸长率）</t>
  </si>
  <si>
    <r>
      <rPr>
        <sz val="10"/>
        <rFont val="宋体"/>
        <charset val="134"/>
      </rPr>
      <t>按同一牌号、同一炉罐号、同一尺寸的钢管组成，不超过</t>
    </r>
    <r>
      <rPr>
        <sz val="10"/>
        <rFont val="宋体"/>
        <charset val="0"/>
      </rPr>
      <t>60t</t>
    </r>
    <r>
      <rPr>
        <sz val="10"/>
        <rFont val="宋体"/>
        <charset val="134"/>
      </rPr>
      <t>为一批</t>
    </r>
  </si>
  <si>
    <t>1.4.21</t>
  </si>
  <si>
    <t>镀锌层厚度</t>
  </si>
  <si>
    <t>1.4.22</t>
  </si>
  <si>
    <t xml:space="preserve">PPR管材 </t>
  </si>
  <si>
    <t>外观、尺寸、不透光性、静液压试验、纵向回缩率、简支梁冲击</t>
  </si>
  <si>
    <t>同一原料、配方和工艺连续生产的同一规格管材作为一批，每批数量不超过50t</t>
  </si>
  <si>
    <t>1.4.23</t>
  </si>
  <si>
    <t>PPR管件</t>
  </si>
  <si>
    <t>外观、尺寸、不透光性、静液压试验</t>
  </si>
  <si>
    <t>用同一原料和工艺连续生产的同一规格的管件作为一批。dn≤32mm规格的管件每批不超过10000件，dn≥32mm规格的管件每批不超过5000件</t>
  </si>
  <si>
    <t>1.4.24</t>
  </si>
  <si>
    <t>PVC-U排水管件</t>
  </si>
  <si>
    <t xml:space="preserve">外观、尺寸、烘箱试验、坠落试验 </t>
  </si>
  <si>
    <t>同一原料、配方和工艺情况下生产的同一规格管材为一批，每批数量不超过 50t。</t>
  </si>
  <si>
    <t>1.4.25</t>
  </si>
  <si>
    <t>PVC-U排水管材</t>
  </si>
  <si>
    <t xml:space="preserve">外观、尺寸、维卡软化、落锤冲击、拉伸屈服强度、纵向回缩率 </t>
  </si>
  <si>
    <t>同一原料配方、同一工艺和同一规格连续生产的管材作为一批，每批数量不超过50t，如果生产7天尚不足50t，则以7天产量为一批</t>
  </si>
  <si>
    <t>1.4.26</t>
  </si>
  <si>
    <t>双壁波纹管</t>
  </si>
  <si>
    <t>外观、尺寸、环刚度、环柔性、纵向回缩率 、落锤冲击</t>
  </si>
  <si>
    <t>同一原料、配方和工艺连续生产的同一规格管材为一批，每批数量不超过60t，如生产7天尚不足60t，则以7天产量为一个交付检验批。</t>
  </si>
  <si>
    <t>1.4.27</t>
  </si>
  <si>
    <t>埋地用聚乙烯双壁波纹管</t>
  </si>
  <si>
    <t>环刚度、冲击性能、环柔性、烘箱、外观、颜色、平均外径、平均内径、层压壁厚、内层壁厚</t>
  </si>
  <si>
    <t>1.4.28</t>
  </si>
  <si>
    <t>PE给水管材</t>
  </si>
  <si>
    <t>外观、尺寸、纵向回缩率、断裂伸长率、液压试验</t>
  </si>
  <si>
    <t>1.4.29</t>
  </si>
  <si>
    <t>PE给水管件</t>
  </si>
  <si>
    <t>外观、尺寸、液压试验</t>
  </si>
  <si>
    <t>同一混配料、同一设备和工艺连续生产的同一规格管件作为一批,d &lt;75 mm规格的管件每批不大于20 000件.75 mm≤d&lt;250 mm规格的管件每批不大于5000件,250 mm≤d&lt;710 mm规格的管件每批不大于3 000件.d.≥710 mm规格的管件每批不大于1 000件。如果生产7 d仍不足上述数量,则以7d产量为一批。</t>
  </si>
  <si>
    <t>1.4.30</t>
  </si>
  <si>
    <t>管材管件溶剂型胶粘剂</t>
  </si>
  <si>
    <t>溶解性 、粘度 、粘结强度、水压爆破强度</t>
  </si>
  <si>
    <t>同一原料、配方和工艺条件下生产的胶黏剂为一批。每批数量不超过10t。若生产数量少，7天尚不足10t，则以7填数量为一批。每批取足够的样品进行检验。按规格批次抽500ml。</t>
  </si>
  <si>
    <t>1.4.31</t>
  </si>
  <si>
    <t>井盖</t>
  </si>
  <si>
    <t>承载能力、残余变形、外观质量、尺寸偏差、安全性和便利性</t>
  </si>
  <si>
    <t>以同一级别、同一种类、同一原材料在相似条件下生产的检查井盖构成批量，500套为一批，不足500套也作一批。</t>
  </si>
  <si>
    <t>1.4.32</t>
  </si>
  <si>
    <t>阀门</t>
  </si>
  <si>
    <t>壳体试验、密封试验</t>
  </si>
  <si>
    <t>按进场批次取样，每批次每种规格取样一组。</t>
  </si>
  <si>
    <t>1.4.33</t>
  </si>
  <si>
    <t>钢管</t>
  </si>
  <si>
    <t>抗拉强度、压扁</t>
  </si>
  <si>
    <r>
      <rPr>
        <sz val="10"/>
        <rFont val="宋体"/>
        <charset val="134"/>
      </rPr>
      <t>按同一牌号、同一炉罐号、同一尺寸的钢管组成，不超过</t>
    </r>
    <r>
      <rPr>
        <sz val="10"/>
        <rFont val="宋体"/>
        <charset val="0"/>
      </rPr>
      <t>60t</t>
    </r>
    <r>
      <rPr>
        <sz val="10"/>
        <rFont val="宋体"/>
        <charset val="134"/>
      </rPr>
      <t>为一批。</t>
    </r>
  </si>
  <si>
    <t>1.4.34</t>
  </si>
  <si>
    <t>混凝土抗压</t>
  </si>
  <si>
    <t>抗压强度</t>
  </si>
  <si>
    <r>
      <rPr>
        <sz val="10"/>
        <rFont val="宋体"/>
        <charset val="0"/>
      </rPr>
      <t>1</t>
    </r>
    <r>
      <rPr>
        <sz val="10"/>
        <rFont val="宋体"/>
        <charset val="134"/>
      </rPr>
      <t>）每拌制</t>
    </r>
    <r>
      <rPr>
        <sz val="10"/>
        <rFont val="宋体"/>
        <charset val="0"/>
      </rPr>
      <t>100</t>
    </r>
    <r>
      <rPr>
        <sz val="10"/>
        <rFont val="宋体"/>
        <charset val="134"/>
      </rPr>
      <t>盘且不超过</t>
    </r>
    <r>
      <rPr>
        <sz val="10"/>
        <rFont val="宋体"/>
        <charset val="0"/>
      </rPr>
      <t>100m3</t>
    </r>
    <r>
      <rPr>
        <sz val="10"/>
        <rFont val="宋体"/>
        <charset val="134"/>
      </rPr>
      <t>的同配合比的混凝土，取样次数不得少于一次；</t>
    </r>
    <r>
      <rPr>
        <sz val="10"/>
        <rFont val="宋体"/>
        <charset val="0"/>
      </rPr>
      <t xml:space="preserve">
2</t>
    </r>
    <r>
      <rPr>
        <sz val="10"/>
        <rFont val="宋体"/>
        <charset val="134"/>
      </rPr>
      <t>）每工作班拌制的同配合比的混凝土不足</t>
    </r>
    <r>
      <rPr>
        <sz val="10"/>
        <rFont val="宋体"/>
        <charset val="0"/>
      </rPr>
      <t>100</t>
    </r>
    <r>
      <rPr>
        <sz val="10"/>
        <rFont val="宋体"/>
        <charset val="134"/>
      </rPr>
      <t>盘时，其取样次数仍不得少于一次；</t>
    </r>
    <r>
      <rPr>
        <sz val="10"/>
        <rFont val="宋体"/>
        <charset val="0"/>
      </rPr>
      <t xml:space="preserve">
3</t>
    </r>
    <r>
      <rPr>
        <sz val="10"/>
        <rFont val="宋体"/>
        <charset val="134"/>
      </rPr>
      <t>）当一次连续浇筑超过</t>
    </r>
    <r>
      <rPr>
        <sz val="10"/>
        <rFont val="宋体"/>
        <charset val="0"/>
      </rPr>
      <t>1000m³</t>
    </r>
    <r>
      <rPr>
        <sz val="10"/>
        <rFont val="宋体"/>
        <charset val="134"/>
      </rPr>
      <t>时，同一配合比的混凝土每</t>
    </r>
    <r>
      <rPr>
        <sz val="10"/>
        <rFont val="宋体"/>
        <charset val="0"/>
      </rPr>
      <t>200m³</t>
    </r>
    <r>
      <rPr>
        <sz val="10"/>
        <rFont val="宋体"/>
        <charset val="134"/>
      </rPr>
      <t>取样不得少于一次；</t>
    </r>
    <r>
      <rPr>
        <sz val="10"/>
        <rFont val="宋体"/>
        <charset val="0"/>
      </rPr>
      <t xml:space="preserve">
4</t>
    </r>
    <r>
      <rPr>
        <sz val="10"/>
        <rFont val="宋体"/>
        <charset val="134"/>
      </rPr>
      <t>）每一楼层、同一配合比的混凝土，取样不得少于一次。</t>
    </r>
  </si>
  <si>
    <t>1.4.35</t>
  </si>
  <si>
    <t>抗折强度</t>
  </si>
  <si>
    <r>
      <rPr>
        <sz val="10"/>
        <rFont val="宋体"/>
        <charset val="134"/>
      </rPr>
      <t>每拌制</t>
    </r>
    <r>
      <rPr>
        <sz val="10"/>
        <rFont val="宋体"/>
        <charset val="0"/>
      </rPr>
      <t>100</t>
    </r>
    <r>
      <rPr>
        <sz val="10"/>
        <rFont val="宋体"/>
        <charset val="134"/>
      </rPr>
      <t>盘不超过</t>
    </r>
    <r>
      <rPr>
        <sz val="10"/>
        <rFont val="宋体"/>
        <charset val="0"/>
      </rPr>
      <t>100m3</t>
    </r>
    <r>
      <rPr>
        <sz val="10"/>
        <rFont val="宋体"/>
        <charset val="134"/>
      </rPr>
      <t>的同配合比的混凝土，其取样不得少于一组。</t>
    </r>
  </si>
  <si>
    <t>1.4.36</t>
  </si>
  <si>
    <t>砂浆抗压</t>
  </si>
  <si>
    <r>
      <rPr>
        <sz val="10"/>
        <rFont val="宋体"/>
        <charset val="134"/>
      </rPr>
      <t>每一检验批且不超过</t>
    </r>
    <r>
      <rPr>
        <sz val="10"/>
        <rFont val="宋体"/>
        <charset val="0"/>
      </rPr>
      <t>250m3</t>
    </r>
    <r>
      <rPr>
        <sz val="10"/>
        <rFont val="宋体"/>
        <charset val="134"/>
      </rPr>
      <t>砌体的各种类、各强度等级的砌筑砂浆，每台搅拌机应至少抽查一次，每次至少应制作一组试块。</t>
    </r>
  </si>
  <si>
    <t>1.4.37</t>
  </si>
  <si>
    <t>硬化混凝土氯离子含量</t>
  </si>
  <si>
    <t>氯离子含量</t>
  </si>
  <si>
    <t>同一配合比、或需要验证时。</t>
  </si>
  <si>
    <t>1.4.38</t>
  </si>
  <si>
    <t>混凝土拌合物氯离子含量</t>
  </si>
  <si>
    <t>同一等级每种配比至少送检一组。</t>
  </si>
  <si>
    <t>1.4.39</t>
  </si>
  <si>
    <t>预拌砂浆性能</t>
  </si>
  <si>
    <t>稠度、表观密度、抗压强度、凝结时间、保水性</t>
  </si>
  <si>
    <r>
      <rPr>
        <sz val="10"/>
        <rFont val="宋体"/>
        <charset val="134"/>
      </rPr>
      <t>同一厂家、等级、品种、批号，</t>
    </r>
    <r>
      <rPr>
        <sz val="10"/>
        <rFont val="宋体"/>
        <charset val="0"/>
      </rPr>
      <t>500t</t>
    </r>
    <r>
      <rPr>
        <sz val="10"/>
        <rFont val="宋体"/>
        <charset val="134"/>
      </rPr>
      <t>为取一批取一次，不足</t>
    </r>
    <r>
      <rPr>
        <sz val="10"/>
        <rFont val="宋体"/>
        <charset val="0"/>
      </rPr>
      <t>500t</t>
    </r>
    <r>
      <rPr>
        <sz val="10"/>
        <rFont val="宋体"/>
        <charset val="134"/>
      </rPr>
      <t>按一批。</t>
    </r>
  </si>
  <si>
    <t>1.4.40</t>
  </si>
  <si>
    <t>钢筋原材</t>
  </si>
  <si>
    <t>屈服强度、抗拉 强度、断后伸长 率、弯曲 、重量偏差、反向弯曲</t>
  </si>
  <si>
    <r>
      <rPr>
        <sz val="10"/>
        <rFont val="宋体"/>
        <charset val="134"/>
      </rPr>
      <t>按同一牌号、同一炉罐号、同一尺寸的钢筋组成，不超过</t>
    </r>
    <r>
      <rPr>
        <sz val="10"/>
        <rFont val="宋体"/>
        <charset val="0"/>
      </rPr>
      <t>60t</t>
    </r>
    <r>
      <rPr>
        <sz val="10"/>
        <rFont val="宋体"/>
        <charset val="134"/>
      </rPr>
      <t>为一批。</t>
    </r>
  </si>
  <si>
    <t>1.4.41</t>
  </si>
  <si>
    <t>钢筋焊接</t>
  </si>
  <si>
    <t>拉伸、弯曲</t>
  </si>
  <si>
    <r>
      <rPr>
        <sz val="10"/>
        <rFont val="宋体"/>
        <charset val="134"/>
      </rPr>
      <t>同一台班内，由同一焊工完成的</t>
    </r>
    <r>
      <rPr>
        <sz val="10"/>
        <rFont val="宋体"/>
        <charset val="0"/>
      </rPr>
      <t>300</t>
    </r>
    <r>
      <rPr>
        <sz val="10"/>
        <rFont val="宋体"/>
        <charset val="134"/>
      </rPr>
      <t>个同牌号、同直径钢筋焊接接头应作为一批。当同一台班内焊接的接头数量较少，可在一周之内累计计算，累计仍不足</t>
    </r>
    <r>
      <rPr>
        <sz val="10"/>
        <rFont val="宋体"/>
        <charset val="0"/>
      </rPr>
      <t>300</t>
    </r>
    <r>
      <rPr>
        <sz val="10"/>
        <rFont val="宋体"/>
        <charset val="134"/>
      </rPr>
      <t>个接头时，应按一批计算。</t>
    </r>
  </si>
  <si>
    <t>1.4.42</t>
  </si>
  <si>
    <t>钢筋机械性能连接</t>
  </si>
  <si>
    <t>抗拉强度</t>
  </si>
  <si>
    <t>同一施工条件下采用同一批材料的同等级、型式、规格的接头以500个为一批不足500的按一个验收批计。</t>
  </si>
  <si>
    <t>残余变形</t>
  </si>
  <si>
    <t>每个规格机械连接送检一组。</t>
  </si>
  <si>
    <t>1.4.43</t>
  </si>
  <si>
    <t>饰面石材</t>
  </si>
  <si>
    <t>压缩强度、弯曲强度、体积密度、吸水率</t>
  </si>
  <si>
    <t>1.4.44</t>
  </si>
  <si>
    <t>陶瓷砖</t>
  </si>
  <si>
    <t>断裂模数、破坏强度</t>
  </si>
  <si>
    <t>1.4.45</t>
  </si>
  <si>
    <t xml:space="preserve">外加剂  </t>
  </si>
  <si>
    <t>减水率、泌水率比、凝结时间差、抗压强度比</t>
  </si>
  <si>
    <r>
      <rPr>
        <sz val="10"/>
        <rFont val="宋体"/>
        <charset val="134"/>
      </rPr>
      <t>掺量</t>
    </r>
    <r>
      <rPr>
        <sz val="10"/>
        <rFont val="宋体"/>
        <charset val="0"/>
      </rPr>
      <t>≥1%</t>
    </r>
    <r>
      <rPr>
        <sz val="10"/>
        <rFont val="宋体"/>
        <charset val="134"/>
      </rPr>
      <t>时，</t>
    </r>
    <r>
      <rPr>
        <sz val="10"/>
        <rFont val="宋体"/>
        <charset val="0"/>
      </rPr>
      <t>100t</t>
    </r>
    <r>
      <rPr>
        <sz val="10"/>
        <rFont val="宋体"/>
        <charset val="134"/>
      </rPr>
      <t>为一验收批，掺量＜</t>
    </r>
    <r>
      <rPr>
        <sz val="10"/>
        <rFont val="宋体"/>
        <charset val="0"/>
      </rPr>
      <t>1%</t>
    </r>
    <r>
      <rPr>
        <sz val="10"/>
        <rFont val="宋体"/>
        <charset val="134"/>
      </rPr>
      <t>时，</t>
    </r>
    <r>
      <rPr>
        <sz val="10"/>
        <rFont val="宋体"/>
        <charset val="0"/>
      </rPr>
      <t>50t</t>
    </r>
    <r>
      <rPr>
        <sz val="10"/>
        <rFont val="宋体"/>
        <charset val="134"/>
      </rPr>
      <t>为一验收批。</t>
    </r>
  </si>
  <si>
    <t>1.4.46</t>
  </si>
  <si>
    <t>土工布</t>
  </si>
  <si>
    <t>纵横向撕破强力,垂直渗透系数,单位面积质量偏差率,顶破强力,标称断裂强度对应伸长率,纵横向断裂强度</t>
  </si>
  <si>
    <t>按交货批号的同一品种、同一规格的产品作为检验批，抽2m×3m</t>
  </si>
  <si>
    <t>1.4.47</t>
  </si>
  <si>
    <t>土工格栅</t>
  </si>
  <si>
    <t xml:space="preserve">同一原料、同一配方和相同工艺情况下生产同一规格塑料土工格栅为一批，每批数量不得超过500卷，生产7d尚不足500卷则以7d产量为一批。
</t>
  </si>
  <si>
    <t>1.4.48</t>
  </si>
  <si>
    <t>钢板</t>
  </si>
  <si>
    <t>抗拉强度、伸长率、弯曲</t>
  </si>
  <si>
    <r>
      <rPr>
        <sz val="10"/>
        <rFont val="宋体"/>
        <charset val="134"/>
      </rPr>
      <t>同一牌号、同一炉号、同一质量等级、同一品种、同一尺寸、同一交货状态的钢材组成。每批重量应不大于</t>
    </r>
    <r>
      <rPr>
        <sz val="10"/>
        <rFont val="宋体"/>
        <charset val="0"/>
      </rPr>
      <t>60t</t>
    </r>
    <r>
      <rPr>
        <sz val="10"/>
        <rFont val="宋体"/>
        <charset val="134"/>
      </rPr>
      <t>。</t>
    </r>
  </si>
  <si>
    <t>1.4.49</t>
  </si>
  <si>
    <t>螺栓</t>
  </si>
  <si>
    <t>扭矩系数/轴力</t>
  </si>
  <si>
    <r>
      <rPr>
        <sz val="10"/>
        <rFont val="宋体"/>
        <charset val="134"/>
      </rPr>
      <t>由同一批螺栓、螺母、垫圈组成的连接副为同批连接副，连接副最大批量为</t>
    </r>
    <r>
      <rPr>
        <sz val="10"/>
        <rFont val="宋体"/>
        <charset val="0"/>
      </rPr>
      <t>3000</t>
    </r>
    <r>
      <rPr>
        <sz val="10"/>
        <rFont val="宋体"/>
        <charset val="134"/>
      </rPr>
      <t>套。</t>
    </r>
  </si>
  <si>
    <t>1.4.50</t>
  </si>
  <si>
    <t>拉力</t>
  </si>
  <si>
    <t>由同一批螺栓、螺母、垫圈组成的连接副为同批连接副，连接副最大批量为3000套。</t>
  </si>
  <si>
    <t>1.4.51</t>
  </si>
  <si>
    <t>抗滑移系数</t>
  </si>
  <si>
    <t>1.4.52</t>
  </si>
  <si>
    <t>钢板焊接件</t>
  </si>
  <si>
    <t>抗拉强度、弯曲（2拉4弯）</t>
  </si>
  <si>
    <t>同一工艺、同一焊工、同一牌号抽一组。</t>
  </si>
  <si>
    <t>1.4.53</t>
  </si>
  <si>
    <t>防水卷材</t>
  </si>
  <si>
    <t>不透水性、拉力、最大拉力时延伸率、低温柔度、耐热度</t>
  </si>
  <si>
    <r>
      <rPr>
        <sz val="10"/>
        <rFont val="宋体"/>
        <charset val="134"/>
      </rPr>
      <t>以同一类型、同一规格</t>
    </r>
    <r>
      <rPr>
        <sz val="10"/>
        <rFont val="宋体"/>
        <charset val="0"/>
      </rPr>
      <t>10000</t>
    </r>
    <r>
      <rPr>
        <sz val="10"/>
        <rFont val="宋体"/>
        <charset val="134"/>
      </rPr>
      <t>㎡为一批，不足</t>
    </r>
    <r>
      <rPr>
        <sz val="10"/>
        <rFont val="宋体"/>
        <charset val="0"/>
      </rPr>
      <t>10000</t>
    </r>
    <r>
      <rPr>
        <sz val="10"/>
        <rFont val="宋体"/>
        <charset val="134"/>
      </rPr>
      <t>㎡亦作为一批。</t>
    </r>
  </si>
  <si>
    <t>1.4.54</t>
  </si>
  <si>
    <t>外加剂</t>
  </si>
  <si>
    <t>细度、竖向膨胀率、抗压强度、凝结时间差</t>
  </si>
  <si>
    <t>掺量≥1%时，100t为一验收批，掺量＜1%时，50t为一验收批。</t>
  </si>
  <si>
    <t>1.4.55</t>
  </si>
  <si>
    <t>水泥</t>
  </si>
  <si>
    <t>标准稠度用水量、凝结时间、安定性(沸煮法)、胶砂强度、氯离子</t>
  </si>
  <si>
    <r>
      <rPr>
        <sz val="10"/>
        <rFont val="宋体"/>
        <charset val="134"/>
      </rPr>
      <t>按同一生产厂家、同一等级、同一品种、同一批号且连续进场的水泥，袋装水泥不超过</t>
    </r>
    <r>
      <rPr>
        <sz val="10"/>
        <rFont val="宋体"/>
        <charset val="0"/>
      </rPr>
      <t>200t</t>
    </r>
    <r>
      <rPr>
        <sz val="10"/>
        <rFont val="宋体"/>
        <charset val="134"/>
      </rPr>
      <t>为一批；散装水泥不超过</t>
    </r>
    <r>
      <rPr>
        <sz val="10"/>
        <rFont val="宋体"/>
        <charset val="0"/>
      </rPr>
      <t>500t</t>
    </r>
    <r>
      <rPr>
        <sz val="10"/>
        <rFont val="宋体"/>
        <charset val="134"/>
      </rPr>
      <t>为一批。</t>
    </r>
  </si>
  <si>
    <t>1.4.56</t>
  </si>
  <si>
    <t>砂</t>
  </si>
  <si>
    <t>筛分析（颗粒级配）、表观密度、堆积密度、紧密密度、含泥量、泥块含量、氯离子含量</t>
  </si>
  <si>
    <t>用大型工具(如火车、货船或汽车)运输的，以400m3或600t为一批。</t>
  </si>
  <si>
    <t>1.4.57</t>
  </si>
  <si>
    <t>石</t>
  </si>
  <si>
    <t>筛分析（颗粒级配）、表观密度、堆积密度、紧密密度、含泥量、泥块含量、针片状颗粒含量、压碎值</t>
  </si>
  <si>
    <t>1.4.58</t>
  </si>
  <si>
    <t>混凝土配合比</t>
  </si>
  <si>
    <t>配合比设计</t>
  </si>
  <si>
    <t>同一配合比验证一次。</t>
  </si>
  <si>
    <t>1.4.59</t>
  </si>
  <si>
    <t>砂浆配合比</t>
  </si>
  <si>
    <t>1.4.60</t>
  </si>
  <si>
    <t>焊接材料</t>
  </si>
  <si>
    <t>拉伸试验、冲击试验、化学成分五大元素分析、焊缝射线探伤</t>
  </si>
  <si>
    <t>1.4.61</t>
  </si>
  <si>
    <t>焊接工艺评定</t>
  </si>
  <si>
    <t>拉伸试验、弯曲试验、冲击试验、硬度、宏观金、无损检测</t>
  </si>
  <si>
    <t>施工单位首次采用的钢材、焊接材料、焊接方法、接头形式、焊接位置、焊后热处理制度以及焊接工艺参数、预热和后热措施等各种参数的组合条件，应在钢结构构件制作及安装施工之前进行焊接工艺评定。</t>
  </si>
  <si>
    <t>1.4.62</t>
  </si>
  <si>
    <t>钢筋焊接网</t>
  </si>
  <si>
    <t>焊接网应按批进行检查验收,每批应由同一型号、同一原材料来源,同一生产设备并在同一连续时段内制造的焊接网组成,重量不大于60t。</t>
  </si>
  <si>
    <t>1.4.63</t>
  </si>
  <si>
    <t>镀锌电焊网</t>
  </si>
  <si>
    <t>焊点抗拉力、流酸铜试验</t>
  </si>
  <si>
    <r>
      <rPr>
        <sz val="10"/>
        <rFont val="宋体"/>
        <charset val="134"/>
      </rPr>
      <t>按建筑面积，</t>
    </r>
    <r>
      <rPr>
        <sz val="10"/>
        <rFont val="宋体"/>
        <charset val="0"/>
      </rPr>
      <t>2000m2</t>
    </r>
    <r>
      <rPr>
        <sz val="10"/>
        <rFont val="宋体"/>
        <charset val="134"/>
      </rPr>
      <t>及以下，</t>
    </r>
    <r>
      <rPr>
        <sz val="10"/>
        <rFont val="宋体"/>
        <charset val="0"/>
      </rPr>
      <t>1</t>
    </r>
    <r>
      <rPr>
        <sz val="10"/>
        <rFont val="宋体"/>
        <charset val="134"/>
      </rPr>
      <t>组；</t>
    </r>
    <r>
      <rPr>
        <sz val="10"/>
        <rFont val="宋体"/>
        <charset val="0"/>
      </rPr>
      <t>2000-20000m2</t>
    </r>
    <r>
      <rPr>
        <sz val="10"/>
        <rFont val="宋体"/>
        <charset val="134"/>
      </rPr>
      <t>，</t>
    </r>
    <r>
      <rPr>
        <sz val="10"/>
        <rFont val="宋体"/>
        <charset val="0"/>
      </rPr>
      <t>3</t>
    </r>
    <r>
      <rPr>
        <sz val="10"/>
        <rFont val="宋体"/>
        <charset val="134"/>
      </rPr>
      <t>组；</t>
    </r>
    <r>
      <rPr>
        <sz val="10"/>
        <rFont val="宋体"/>
        <charset val="0"/>
      </rPr>
      <t>20000m2</t>
    </r>
    <r>
      <rPr>
        <sz val="10"/>
        <rFont val="宋体"/>
        <charset val="134"/>
      </rPr>
      <t>以上，</t>
    </r>
    <r>
      <rPr>
        <sz val="10"/>
        <rFont val="宋体"/>
        <charset val="0"/>
      </rPr>
      <t>6</t>
    </r>
    <r>
      <rPr>
        <sz val="10"/>
        <rFont val="宋体"/>
        <charset val="134"/>
      </rPr>
      <t>组。</t>
    </r>
  </si>
  <si>
    <t>1.4.64</t>
  </si>
  <si>
    <t>粉煤灰</t>
  </si>
  <si>
    <t>细度、活性指数、需水量比、安定性、含水量、游离氧化钙、三氧化硫、烧失量、需水量比</t>
  </si>
  <si>
    <r>
      <rPr>
        <sz val="10"/>
        <rFont val="宋体"/>
        <charset val="134"/>
      </rPr>
      <t>同等级、同种类</t>
    </r>
    <r>
      <rPr>
        <sz val="10"/>
        <rFont val="宋体"/>
        <charset val="0"/>
      </rPr>
      <t>≤200t</t>
    </r>
    <r>
      <rPr>
        <sz val="10"/>
        <rFont val="宋体"/>
        <charset val="134"/>
      </rPr>
      <t>为一验收批</t>
    </r>
    <r>
      <rPr>
        <sz val="10"/>
        <rFont val="宋体"/>
        <charset val="0"/>
      </rPr>
      <t>(</t>
    </r>
    <r>
      <rPr>
        <sz val="10"/>
        <rFont val="宋体"/>
        <charset val="134"/>
      </rPr>
      <t>连续供应</t>
    </r>
    <r>
      <rPr>
        <sz val="10"/>
        <rFont val="宋体"/>
        <charset val="0"/>
      </rPr>
      <t>)</t>
    </r>
    <r>
      <rPr>
        <sz val="10"/>
        <rFont val="宋体"/>
        <charset val="134"/>
      </rPr>
      <t>。</t>
    </r>
  </si>
  <si>
    <t>1.4.65</t>
  </si>
  <si>
    <t>矿渣</t>
  </si>
  <si>
    <t>流动度比、活性指数、密度、细度、含水量、比表面积、三氧化硫、烧失量、氯离子含量</t>
  </si>
  <si>
    <t>同等级、同种类≤200t为一验收批(连续供应)。</t>
  </si>
  <si>
    <t>1.4.66</t>
  </si>
  <si>
    <t>1芯电线</t>
  </si>
  <si>
    <t>标志、结构尺寸检查（绝缘厚度测量、护套厚度测量、外径测量等）、导体直流电阻、绝缘电阻、电压试验</t>
  </si>
  <si>
    <t>按进场批次检测，每批每种规格取样一组。</t>
  </si>
  <si>
    <t>1.4.67</t>
  </si>
  <si>
    <t>2芯电力电缆</t>
  </si>
  <si>
    <t xml:space="preserve">标志、结构尺寸检查（绝缘厚度测量、护套厚度测量、外径测量等）、导体直流电阻、绝缘电阻、电压试验（按每一芯线芯计算；有护套的另外加收100元；导体标称截面积＞50mm平方时，每组加收250元） </t>
  </si>
  <si>
    <t>同厂家同型号同规格的电缆为一批，每批抽取一组。</t>
  </si>
  <si>
    <t>1.4.68</t>
  </si>
  <si>
    <t>3芯电力电缆</t>
  </si>
  <si>
    <t>1.4.69</t>
  </si>
  <si>
    <t>4芯电力电缆</t>
  </si>
  <si>
    <t>1.4.70</t>
  </si>
  <si>
    <t>5芯电力电缆</t>
  </si>
  <si>
    <t xml:space="preserve">标志、绝缘厚度测量、护套厚度测量、外径测量、导体直流电阻、绝缘电阻、电压试验（按每一芯线芯计算；有护套的另外加收100元；导体标称截面积＞50mm平方时，每组加收250元） </t>
  </si>
  <si>
    <t>1.4.71</t>
  </si>
  <si>
    <t>照明开关</t>
  </si>
  <si>
    <t>标志检验、防触电保护、温升试验、电气间隙、爬电距离、耐潮、工频耐压、绝缘电阻、耐热、灼热丝、通断能力</t>
  </si>
  <si>
    <t>1.4.72</t>
  </si>
  <si>
    <t>电缆桥架</t>
  </si>
  <si>
    <t>荷载试
验（挠度、裂缝、
变形）、外观尺寸、冲击试验</t>
  </si>
  <si>
    <t>1.4.73</t>
  </si>
  <si>
    <t>插座</t>
  </si>
  <si>
    <t>标志检验、防触电保护、温升试验、电气间隙、爬电距离、耐潮、工频耐压、插头拔出力、分断容量、耐热、灼热丝</t>
  </si>
  <si>
    <t>1.4.74</t>
  </si>
  <si>
    <t>断路器</t>
  </si>
  <si>
    <t>电气间隙、爬电距离、时间-电流特性试验、温升试验、瞬时脱扣试验、耐潮、工频耐压、标志检验</t>
  </si>
  <si>
    <r>
      <rPr>
        <sz val="10"/>
        <rFont val="宋体"/>
        <charset val="134"/>
      </rPr>
      <t>按照进场的同一生产厂家、同一规格型号的材料数量为基数取样。材料总数量</t>
    </r>
    <r>
      <rPr>
        <sz val="10"/>
        <rFont val="宋体"/>
        <charset val="0"/>
      </rPr>
      <t>(</t>
    </r>
    <r>
      <rPr>
        <sz val="10"/>
        <rFont val="宋体"/>
        <charset val="134"/>
      </rPr>
      <t>个数</t>
    </r>
    <r>
      <rPr>
        <sz val="10"/>
        <rFont val="宋体"/>
        <charset val="0"/>
      </rPr>
      <t>)</t>
    </r>
    <r>
      <rPr>
        <sz val="10"/>
        <rFont val="宋体"/>
        <charset val="134"/>
      </rPr>
      <t>在</t>
    </r>
    <r>
      <rPr>
        <sz val="10"/>
        <rFont val="宋体"/>
        <charset val="0"/>
      </rPr>
      <t>100</t>
    </r>
    <r>
      <rPr>
        <sz val="10"/>
        <rFont val="宋体"/>
        <charset val="134"/>
      </rPr>
      <t>个及以下取样一组；</t>
    </r>
    <r>
      <rPr>
        <sz val="10"/>
        <rFont val="宋体"/>
        <charset val="0"/>
      </rPr>
      <t>100</t>
    </r>
    <r>
      <rPr>
        <sz val="10"/>
        <rFont val="宋体"/>
        <charset val="134"/>
      </rPr>
      <t>个以上按照每</t>
    </r>
    <r>
      <rPr>
        <sz val="10"/>
        <rFont val="宋体"/>
        <charset val="0"/>
      </rPr>
      <t>200</t>
    </r>
    <r>
      <rPr>
        <sz val="10"/>
        <rFont val="宋体"/>
        <charset val="134"/>
      </rPr>
      <t>个取样一组，不少于二组。</t>
    </r>
  </si>
  <si>
    <t>1.4.75</t>
  </si>
  <si>
    <t>漏电断路器</t>
  </si>
  <si>
    <t>电气间隙、爬电距离、在在剩余电流条件下，验证动作特性、时间-电流特性试验、温升试验、瞬时脱扣试验、耐潮、工频耐压、标志检验</t>
  </si>
  <si>
    <t>1.4.76</t>
  </si>
  <si>
    <t>塑壳断路器</t>
  </si>
  <si>
    <t>标志检验、脱扣极限和特性（瞬时脱扣试验、反时限动作）、在剩余电流条件下，验证动作特性、介电强度
（工频耐压）、爬电距离、电气间隙、温升试验、</t>
  </si>
  <si>
    <t>1.4.77</t>
  </si>
  <si>
    <t>电工套管</t>
  </si>
  <si>
    <t>外观、尺寸、弯曲试验、冲击性能、绝缘强度、绝缘电阻、耐热性能、自熄性（Φ32以上的电工套管进行弯曲试验）</t>
  </si>
  <si>
    <t>同一生产厂家、同一生产工艺、同一规格型号取样不少于一组。</t>
  </si>
  <si>
    <t>1.4.78</t>
  </si>
  <si>
    <t>电工套管配件</t>
  </si>
  <si>
    <t>外观、绝缘强度、绝缘电阻、耐热性能、自熄性</t>
  </si>
  <si>
    <t>1.4.79</t>
  </si>
  <si>
    <t>电线槽及配件</t>
  </si>
  <si>
    <t>冲击性能、耐热性能、耐电压测试、绝缘电阻、负载变形性能</t>
  </si>
  <si>
    <t>同厂家、同批次、同型号、同规格的，每批至少应抽取一组样品。</t>
  </si>
  <si>
    <t>1.4.80</t>
  </si>
  <si>
    <t>灯具检测</t>
  </si>
  <si>
    <t>标记、结构、外部接线和内部接线、防触电保护、绝缘电阻和电气强度、爬电距离和电气间隙、耐热、耐火和耐起痕、螺纹接线端子</t>
  </si>
  <si>
    <t>1.4.81</t>
  </si>
  <si>
    <t>网线</t>
  </si>
  <si>
    <t>长度、传播时延、传播时延偏差、衰减串音比、近端串音、回波损耗、插入损耗、近端串音功率、等效远端串音扰</t>
  </si>
  <si>
    <t>1.4.82</t>
  </si>
  <si>
    <t>密封胶</t>
  </si>
  <si>
    <t>外观质量、下垂度、表干时间、硬度、拉伸粘结性、剥离粘结性、热老化</t>
  </si>
  <si>
    <r>
      <rPr>
        <sz val="10"/>
        <rFont val="宋体"/>
        <charset val="134"/>
      </rPr>
      <t>以同一品种、同一级别的产品每</t>
    </r>
    <r>
      <rPr>
        <sz val="10"/>
        <rFont val="宋体"/>
        <charset val="0"/>
      </rPr>
      <t>5 t</t>
    </r>
    <r>
      <rPr>
        <sz val="10"/>
        <rFont val="宋体"/>
        <charset val="134"/>
      </rPr>
      <t>为一批进行检验，不足</t>
    </r>
    <r>
      <rPr>
        <sz val="10"/>
        <rFont val="宋体"/>
        <charset val="0"/>
      </rPr>
      <t>5 t</t>
    </r>
    <r>
      <rPr>
        <sz val="10"/>
        <rFont val="宋体"/>
        <charset val="134"/>
      </rPr>
      <t>也可为一批。</t>
    </r>
  </si>
  <si>
    <t>1.4.83</t>
  </si>
  <si>
    <t>结构胶</t>
  </si>
  <si>
    <t>不挥发物含量、抗拉强度、受拉弹性模量、伸长率、抗压强度、抗弯强度、钢-钢拉伸抗剪强度、钢-钢粘结抗拉强度、与混凝土正拉粘结强度3</t>
  </si>
  <si>
    <r>
      <rPr>
        <sz val="10"/>
        <rFont val="宋体"/>
        <charset val="134"/>
      </rPr>
      <t>连续生产时每</t>
    </r>
    <r>
      <rPr>
        <sz val="10"/>
        <rFont val="宋体"/>
        <charset val="0"/>
      </rPr>
      <t>3</t>
    </r>
    <r>
      <rPr>
        <sz val="10"/>
        <rFont val="宋体"/>
        <charset val="134"/>
      </rPr>
      <t>吨为一批</t>
    </r>
    <r>
      <rPr>
        <sz val="10"/>
        <rFont val="宋体"/>
        <charset val="0"/>
      </rPr>
      <t>,</t>
    </r>
    <r>
      <rPr>
        <sz val="10"/>
        <rFont val="宋体"/>
        <charset val="134"/>
      </rPr>
      <t>不足</t>
    </r>
    <r>
      <rPr>
        <sz val="10"/>
        <rFont val="宋体"/>
        <charset val="0"/>
      </rPr>
      <t>3</t>
    </r>
    <r>
      <rPr>
        <sz val="10"/>
        <rFont val="宋体"/>
        <charset val="134"/>
      </rPr>
      <t>吨也为一批</t>
    </r>
    <r>
      <rPr>
        <sz val="10"/>
        <rFont val="宋体"/>
        <charset val="0"/>
      </rPr>
      <t>:</t>
    </r>
    <r>
      <rPr>
        <sz val="10"/>
        <rFont val="宋体"/>
        <charset val="134"/>
      </rPr>
      <t>间断生产时</t>
    </r>
    <r>
      <rPr>
        <sz val="10"/>
        <rFont val="宋体"/>
        <charset val="0"/>
      </rPr>
      <t>,</t>
    </r>
    <r>
      <rPr>
        <sz val="10"/>
        <rFont val="宋体"/>
        <charset val="134"/>
      </rPr>
      <t>每釜投料为一批。</t>
    </r>
    <r>
      <rPr>
        <sz val="10"/>
        <rFont val="宋体"/>
        <charset val="0"/>
      </rPr>
      <t xml:space="preserve"> </t>
    </r>
    <r>
      <rPr>
        <sz val="10"/>
        <rFont val="宋体"/>
        <charset val="134"/>
      </rPr>
      <t>随机抽样。单组分产品抽样量为</t>
    </r>
    <r>
      <rPr>
        <sz val="10"/>
        <rFont val="宋体"/>
        <charset val="0"/>
      </rPr>
      <t>5</t>
    </r>
    <r>
      <rPr>
        <sz val="10"/>
        <rFont val="宋体"/>
        <charset val="134"/>
      </rPr>
      <t>支</t>
    </r>
    <r>
      <rPr>
        <sz val="10"/>
        <rFont val="宋体"/>
        <charset val="0"/>
      </rPr>
      <t>;</t>
    </r>
    <r>
      <rPr>
        <sz val="10"/>
        <rFont val="宋体"/>
        <charset val="134"/>
      </rPr>
      <t>双组分产品从原包装中抽样</t>
    </r>
    <r>
      <rPr>
        <sz val="10"/>
        <rFont val="宋体"/>
        <charset val="0"/>
      </rPr>
      <t>,</t>
    </r>
    <r>
      <rPr>
        <sz val="10"/>
        <rFont val="宋体"/>
        <charset val="134"/>
      </rPr>
      <t>抽样量为</t>
    </r>
    <r>
      <rPr>
        <sz val="10"/>
        <rFont val="宋体"/>
        <charset val="0"/>
      </rPr>
      <t>3kg~5kg,</t>
    </r>
    <r>
      <rPr>
        <sz val="10"/>
        <rFont val="宋体"/>
        <charset val="134"/>
      </rPr>
      <t>抽取</t>
    </r>
    <r>
      <rPr>
        <sz val="10"/>
        <rFont val="宋体"/>
        <charset val="0"/>
      </rPr>
      <t xml:space="preserve">
</t>
    </r>
    <r>
      <rPr>
        <sz val="10"/>
        <rFont val="宋体"/>
        <charset val="134"/>
      </rPr>
      <t>的样品应立即密封包装。</t>
    </r>
  </si>
  <si>
    <t>1.4.84</t>
  </si>
  <si>
    <t>橡胶</t>
  </si>
  <si>
    <t>硬度、拉伸强度、扯断伸长率</t>
  </si>
  <si>
    <r>
      <rPr>
        <sz val="10"/>
        <rFont val="宋体"/>
        <charset val="0"/>
      </rPr>
      <t>B</t>
    </r>
    <r>
      <rPr>
        <sz val="10"/>
        <rFont val="宋体"/>
        <charset val="134"/>
      </rPr>
      <t>类</t>
    </r>
    <r>
      <rPr>
        <sz val="10"/>
        <rFont val="宋体"/>
        <charset val="0"/>
      </rPr>
      <t>S</t>
    </r>
    <r>
      <rPr>
        <sz val="10"/>
        <rFont val="宋体"/>
        <charset val="134"/>
      </rPr>
      <t>类止水带以同标记连续生产的</t>
    </r>
    <r>
      <rPr>
        <sz val="10"/>
        <rFont val="宋体"/>
        <charset val="0"/>
      </rPr>
      <t>5000m</t>
    </r>
    <r>
      <rPr>
        <sz val="10"/>
        <rFont val="宋体"/>
        <charset val="134"/>
      </rPr>
      <t>为一批</t>
    </r>
    <r>
      <rPr>
        <sz val="10"/>
        <rFont val="宋体"/>
        <charset val="0"/>
      </rPr>
      <t>(</t>
    </r>
    <r>
      <rPr>
        <sz val="10"/>
        <rFont val="宋体"/>
        <charset val="134"/>
      </rPr>
      <t>不足</t>
    </r>
    <r>
      <rPr>
        <sz val="10"/>
        <rFont val="宋体"/>
        <charset val="0"/>
      </rPr>
      <t xml:space="preserve">5000m </t>
    </r>
    <r>
      <rPr>
        <sz val="10"/>
        <rFont val="宋体"/>
        <charset val="134"/>
      </rPr>
      <t>按一批计</t>
    </r>
    <r>
      <rPr>
        <sz val="10"/>
        <rFont val="宋体"/>
        <charset val="0"/>
      </rPr>
      <t>)</t>
    </r>
    <r>
      <rPr>
        <sz val="10"/>
        <rFont val="宋体"/>
        <charset val="134"/>
      </rPr>
      <t>，从外观质量和尺</t>
    </r>
    <r>
      <rPr>
        <sz val="10"/>
        <rFont val="宋体"/>
        <charset val="0"/>
      </rPr>
      <t xml:space="preserve">
</t>
    </r>
    <r>
      <rPr>
        <sz val="10"/>
        <rFont val="宋体"/>
        <charset val="134"/>
      </rPr>
      <t>寸公差检验合格的样品中随机抽取足够的试样</t>
    </r>
    <r>
      <rPr>
        <sz val="10"/>
        <rFont val="宋体"/>
        <charset val="0"/>
      </rPr>
      <t>,</t>
    </r>
    <r>
      <rPr>
        <sz val="10"/>
        <rFont val="宋体"/>
        <charset val="134"/>
      </rPr>
      <t>进行橡胶材料的物理性能检验。</t>
    </r>
    <r>
      <rPr>
        <sz val="10"/>
        <rFont val="宋体"/>
        <charset val="0"/>
      </rPr>
      <t>J</t>
    </r>
    <r>
      <rPr>
        <sz val="10"/>
        <rFont val="宋体"/>
        <charset val="134"/>
      </rPr>
      <t>类止水带以每</t>
    </r>
    <r>
      <rPr>
        <sz val="10"/>
        <rFont val="宋体"/>
        <charset val="0"/>
      </rPr>
      <t>100m</t>
    </r>
    <r>
      <rPr>
        <sz val="10"/>
        <rFont val="宋体"/>
        <charset val="134"/>
      </rPr>
      <t>制品所需要的胶料为一批</t>
    </r>
    <r>
      <rPr>
        <sz val="10"/>
        <rFont val="宋体"/>
        <charset val="0"/>
      </rPr>
      <t>,</t>
    </r>
    <r>
      <rPr>
        <sz val="10"/>
        <rFont val="宋体"/>
        <charset val="134"/>
      </rPr>
      <t>抽取足够胶料单独制样进行橡胶材料的物理性能检验。</t>
    </r>
  </si>
  <si>
    <t>1.4.85</t>
  </si>
  <si>
    <t>橡胶止水带</t>
  </si>
  <si>
    <t>外观、尺寸、硬度、拉伸强度、拉断伸长率、撕裂强度、脆性温度、热空气老化</t>
  </si>
  <si>
    <t>1.4.86</t>
  </si>
  <si>
    <t>铝板</t>
  </si>
  <si>
    <t>抗拉强度、板厚、膜厚</t>
  </si>
  <si>
    <t>按进场批次取样，每批取样一组。</t>
  </si>
  <si>
    <t>1.4.87</t>
  </si>
  <si>
    <t>预埋件抗拔试验</t>
  </si>
  <si>
    <t>预埋件抗拔性能</t>
  </si>
  <si>
    <t>1.4.88</t>
  </si>
  <si>
    <t>铝合金幕墙挂件</t>
  </si>
  <si>
    <t>力学性能</t>
  </si>
  <si>
    <t>按进场批次取样，每批每种规格取样一组。</t>
  </si>
  <si>
    <t>1.4.89</t>
  </si>
  <si>
    <t>建筑板材</t>
  </si>
  <si>
    <t>外观质量、尺寸与形状、密度、含水率、抗折强度</t>
  </si>
  <si>
    <r>
      <rPr>
        <sz val="10"/>
        <rFont val="宋体"/>
        <charset val="134"/>
      </rPr>
      <t>同一类型，同一规格</t>
    </r>
    <r>
      <rPr>
        <sz val="10"/>
        <rFont val="宋体"/>
        <charset val="0"/>
      </rPr>
      <t>3000</t>
    </r>
    <r>
      <rPr>
        <sz val="10"/>
        <rFont val="宋体"/>
        <charset val="134"/>
      </rPr>
      <t>块板材按一批计。</t>
    </r>
  </si>
  <si>
    <t>1.4.90</t>
  </si>
  <si>
    <t>不锈钢板</t>
  </si>
  <si>
    <t>同一牌号、同一炉号、同一质量等级、同一品种、同一尺寸、同一交货状态的钢材为一批。</t>
  </si>
  <si>
    <t>1.4.91</t>
  </si>
  <si>
    <t>预应力混凝土用钢绞线</t>
  </si>
  <si>
    <t>拉伸强度/最大力、伸长率、屈服力、最大力总伸长率</t>
  </si>
  <si>
    <r>
      <rPr>
        <sz val="10"/>
        <rFont val="宋体"/>
        <charset val="134"/>
      </rPr>
      <t>每批不大于</t>
    </r>
    <r>
      <rPr>
        <sz val="10"/>
        <rFont val="宋体"/>
        <charset val="0"/>
      </rPr>
      <t>60t</t>
    </r>
    <r>
      <rPr>
        <sz val="10"/>
        <rFont val="宋体"/>
        <charset val="134"/>
      </rPr>
      <t>。</t>
    </r>
  </si>
  <si>
    <t>1.4.92</t>
  </si>
  <si>
    <t>锚具、夹具和连接器</t>
  </si>
  <si>
    <t>硬度（布、 洛、维）</t>
  </si>
  <si>
    <r>
      <rPr>
        <sz val="10"/>
        <rFont val="宋体"/>
        <charset val="134"/>
      </rPr>
      <t>总数</t>
    </r>
    <r>
      <rPr>
        <sz val="10"/>
        <rFont val="宋体"/>
        <charset val="0"/>
      </rPr>
      <t>5%</t>
    </r>
    <r>
      <rPr>
        <sz val="10"/>
        <rFont val="宋体"/>
        <charset val="134"/>
      </rPr>
      <t>且不少于</t>
    </r>
    <r>
      <rPr>
        <sz val="10"/>
        <rFont val="宋体"/>
        <charset val="0"/>
      </rPr>
      <t>5</t>
    </r>
    <r>
      <rPr>
        <sz val="10"/>
        <rFont val="宋体"/>
        <charset val="134"/>
      </rPr>
      <t>套，每套至少抽取</t>
    </r>
    <r>
      <rPr>
        <sz val="10"/>
        <rFont val="宋体"/>
        <charset val="0"/>
      </rPr>
      <t>5</t>
    </r>
    <r>
      <rPr>
        <sz val="10"/>
        <rFont val="宋体"/>
        <charset val="134"/>
      </rPr>
      <t>片夹片。</t>
    </r>
  </si>
  <si>
    <t>1.4.93</t>
  </si>
  <si>
    <t>锚具静载锚固性能</t>
  </si>
  <si>
    <t>孔</t>
  </si>
  <si>
    <r>
      <rPr>
        <sz val="10"/>
        <rFont val="宋体"/>
        <charset val="134"/>
      </rPr>
      <t>同批锚具抽取</t>
    </r>
    <r>
      <rPr>
        <sz val="10"/>
        <rFont val="宋体"/>
        <charset val="0"/>
      </rPr>
      <t>3</t>
    </r>
    <r>
      <rPr>
        <sz val="10"/>
        <rFont val="宋体"/>
        <charset val="134"/>
      </rPr>
      <t>套组装件。</t>
    </r>
  </si>
  <si>
    <t>1.4.94</t>
  </si>
  <si>
    <t>夹片</t>
  </si>
  <si>
    <t>硬度</t>
  </si>
  <si>
    <t>1.4.95</t>
  </si>
  <si>
    <t>增强网</t>
  </si>
  <si>
    <t>焊点抗拉力、抗腐蚀性</t>
  </si>
  <si>
    <r>
      <rPr>
        <sz val="10"/>
        <rFont val="宋体"/>
        <charset val="134"/>
      </rPr>
      <t>等幅宽</t>
    </r>
    <r>
      <rPr>
        <sz val="10"/>
        <rFont val="宋体"/>
        <charset val="0"/>
      </rPr>
      <t>2</t>
    </r>
    <r>
      <rPr>
        <sz val="10"/>
        <rFont val="宋体"/>
        <charset val="134"/>
      </rPr>
      <t>米。</t>
    </r>
  </si>
  <si>
    <t>1.4.96</t>
  </si>
  <si>
    <t>涂料有害物</t>
  </si>
  <si>
    <t>苯、氡气、甲醛、氨、TVOC</t>
  </si>
  <si>
    <t>1.4.97</t>
  </si>
  <si>
    <t>防腐涂料</t>
  </si>
  <si>
    <t>容器中状态、漆膜外观、干燥时间(表、实干)、附着力、耐弯曲性、耐冲击性、耐水性、施工性</t>
  </si>
  <si>
    <t>按进场批次取样,每批取样一组。</t>
  </si>
  <si>
    <t>1.4.98</t>
  </si>
  <si>
    <t>防火涂料</t>
  </si>
  <si>
    <t>容器中状态、干燥时间、粘结强度、耐水性</t>
  </si>
  <si>
    <t>1.4.99</t>
  </si>
  <si>
    <t>相容性</t>
  </si>
  <si>
    <t>1.4.100</t>
  </si>
  <si>
    <t>建筑涂料</t>
  </si>
  <si>
    <t>抗压强度、不粘胎时间、色度性能、耐水性、耐碱性</t>
  </si>
  <si>
    <t>1.4.101</t>
  </si>
  <si>
    <t>墙纸</t>
  </si>
  <si>
    <r>
      <rPr>
        <sz val="10"/>
        <rFont val="宋体"/>
        <charset val="134"/>
      </rPr>
      <t>取样数量：每批取</t>
    </r>
    <r>
      <rPr>
        <sz val="10"/>
        <rFont val="宋体"/>
        <charset val="0"/>
      </rPr>
      <t>1</t>
    </r>
    <r>
      <rPr>
        <sz val="10"/>
        <rFont val="宋体"/>
        <charset val="134"/>
      </rPr>
      <t>平方米试件</t>
    </r>
    <r>
      <rPr>
        <sz val="10"/>
        <rFont val="宋体"/>
        <charset val="0"/>
      </rPr>
      <t>1</t>
    </r>
    <r>
      <rPr>
        <sz val="10"/>
        <rFont val="宋体"/>
        <charset val="134"/>
      </rPr>
      <t>块送样</t>
    </r>
    <r>
      <rPr>
        <sz val="10"/>
        <rFont val="宋体"/>
        <charset val="0"/>
      </rPr>
      <t xml:space="preserve"> </t>
    </r>
    <r>
      <rPr>
        <sz val="10"/>
        <rFont val="宋体"/>
        <charset val="134"/>
      </rPr>
      <t>送检批量：当同一厂家、同一品种、同一规格产品使用面积大于</t>
    </r>
    <r>
      <rPr>
        <sz val="10"/>
        <rFont val="宋体"/>
        <charset val="0"/>
      </rPr>
      <t>500m2</t>
    </r>
    <r>
      <rPr>
        <sz val="10"/>
        <rFont val="宋体"/>
        <charset val="134"/>
      </rPr>
      <t>时需进行复验，组批按同一厂家、同一品种、同一规格每</t>
    </r>
    <r>
      <rPr>
        <sz val="10"/>
        <rFont val="宋体"/>
        <charset val="0"/>
      </rPr>
      <t>5000m2</t>
    </r>
    <r>
      <rPr>
        <sz val="10"/>
        <rFont val="宋体"/>
        <charset val="134"/>
      </rPr>
      <t>为一批，不足</t>
    </r>
    <r>
      <rPr>
        <sz val="10"/>
        <rFont val="宋体"/>
        <charset val="0"/>
      </rPr>
      <t>5000m2</t>
    </r>
    <r>
      <rPr>
        <sz val="10"/>
        <rFont val="宋体"/>
        <charset val="134"/>
      </rPr>
      <t>按一批计。</t>
    </r>
  </si>
  <si>
    <t>1.4.102</t>
  </si>
  <si>
    <t>石膏板</t>
  </si>
  <si>
    <t>单位面积质量、含水率、受潮挠度</t>
  </si>
  <si>
    <t>以每2500张同型号、同规格的产品为一批,不足2500张时也按一批计。</t>
  </si>
  <si>
    <t>1.4.103</t>
  </si>
  <si>
    <t>硅酸钙板</t>
  </si>
  <si>
    <t>外观质量、密度、含水率、湿胀率、抗冲击性、抗折强度</t>
  </si>
  <si>
    <r>
      <rPr>
        <sz val="10"/>
        <rFont val="宋体"/>
        <charset val="134"/>
      </rPr>
      <t>同类别，同规格，同强度的产品组成，每检验批为</t>
    </r>
    <r>
      <rPr>
        <sz val="10"/>
        <rFont val="宋体"/>
        <charset val="0"/>
      </rPr>
      <t>3000</t>
    </r>
    <r>
      <rPr>
        <sz val="10"/>
        <rFont val="宋体"/>
        <charset val="134"/>
      </rPr>
      <t>张为一批次，不足</t>
    </r>
    <r>
      <rPr>
        <sz val="10"/>
        <rFont val="宋体"/>
        <charset val="0"/>
      </rPr>
      <t>3000</t>
    </r>
    <r>
      <rPr>
        <sz val="10"/>
        <rFont val="宋体"/>
        <charset val="134"/>
      </rPr>
      <t>张，但大于</t>
    </r>
    <r>
      <rPr>
        <sz val="10"/>
        <rFont val="宋体"/>
        <charset val="0"/>
      </rPr>
      <t>200</t>
    </r>
    <r>
      <rPr>
        <sz val="10"/>
        <rFont val="宋体"/>
        <charset val="134"/>
      </rPr>
      <t>张也可以为一批。</t>
    </r>
  </si>
  <si>
    <t>1.4.104</t>
  </si>
  <si>
    <t>隔墙条板</t>
  </si>
  <si>
    <t>密度、含水率、抗压强度、抗冲击性能、抗弯承载力、干燥收缩、吊挂力</t>
  </si>
  <si>
    <r>
      <rPr>
        <sz val="10"/>
        <rFont val="宋体"/>
        <charset val="134"/>
      </rPr>
      <t>同规格、同等级</t>
    </r>
    <r>
      <rPr>
        <sz val="10"/>
        <rFont val="宋体"/>
        <charset val="0"/>
      </rPr>
      <t>1</t>
    </r>
    <r>
      <rPr>
        <sz val="10"/>
        <rFont val="宋体"/>
        <charset val="134"/>
      </rPr>
      <t>万块一批。</t>
    </r>
  </si>
  <si>
    <t>1.4.105</t>
  </si>
  <si>
    <t>玻镁板</t>
  </si>
  <si>
    <t>干缩率、湿胀率、抗返卤性</t>
  </si>
  <si>
    <t>1.4.106</t>
  </si>
  <si>
    <t>挤塑聚苯板</t>
  </si>
  <si>
    <t>导热系数、抗压强度等</t>
  </si>
  <si>
    <t>1.4.107</t>
  </si>
  <si>
    <t>聚苯乙烯泡沫板</t>
  </si>
  <si>
    <t>尺寸稳定、吸水率、导热系数、压缩强度</t>
  </si>
  <si>
    <t>1.4.108</t>
  </si>
  <si>
    <t>环氧树脂地面涂层材料(地坪漆）</t>
  </si>
  <si>
    <t>容器中状态、干燥时间、耐水性、耐碱性、附着力</t>
  </si>
  <si>
    <r>
      <rPr>
        <sz val="10"/>
        <rFont val="宋体"/>
        <charset val="134"/>
      </rPr>
      <t>以同一类型原料、同一配方、同一工艺连续生产的</t>
    </r>
    <r>
      <rPr>
        <sz val="10"/>
        <rFont val="宋体"/>
        <charset val="0"/>
      </rPr>
      <t xml:space="preserve"> 5 t </t>
    </r>
    <r>
      <rPr>
        <sz val="10"/>
        <rFont val="宋体"/>
        <charset val="134"/>
      </rPr>
      <t>产品作为一批</t>
    </r>
    <r>
      <rPr>
        <sz val="10"/>
        <rFont val="宋体"/>
        <charset val="0"/>
      </rPr>
      <t>,</t>
    </r>
    <r>
      <rPr>
        <sz val="10"/>
        <rFont val="宋体"/>
        <charset val="134"/>
      </rPr>
      <t>不足</t>
    </r>
    <r>
      <rPr>
        <sz val="10"/>
        <rFont val="宋体"/>
        <charset val="0"/>
      </rPr>
      <t>5t</t>
    </r>
    <r>
      <rPr>
        <sz val="10"/>
        <rFont val="宋体"/>
        <charset val="134"/>
      </rPr>
      <t>可按一批计</t>
    </r>
  </si>
  <si>
    <t>1.4.109</t>
  </si>
  <si>
    <t>阻燃复合板、低密度板</t>
  </si>
  <si>
    <t>可燃烧、 单体燃烧性能</t>
  </si>
  <si>
    <t>1.4.110</t>
  </si>
  <si>
    <t>防火板</t>
  </si>
  <si>
    <t>不燃烧、 单体燃烧性能</t>
  </si>
  <si>
    <t>1.4.111</t>
  </si>
  <si>
    <t>非同质聚氯乙烯防水卷材地板</t>
  </si>
  <si>
    <t>铺地材料的燃烧性能、可燃烧</t>
  </si>
  <si>
    <t>1.4.112</t>
  </si>
  <si>
    <t>装饰板材</t>
  </si>
  <si>
    <t>表观质量、吸水率</t>
  </si>
  <si>
    <t>1.4.113</t>
  </si>
  <si>
    <t>镀锌线槽</t>
  </si>
  <si>
    <t>外观、尺寸偏差、电气性能（绝缘电阻）、冲击性能、耐热性能</t>
  </si>
  <si>
    <t>1.4.114</t>
  </si>
  <si>
    <t>球墨铸铁管</t>
  </si>
  <si>
    <t>尺寸、抗拉性能、布氏硬度、冲击试验、压扁试验、弯曲试验</t>
  </si>
  <si>
    <r>
      <rPr>
        <sz val="10"/>
        <rFont val="宋体"/>
        <charset val="134"/>
      </rPr>
      <t>离心铸铁管</t>
    </r>
    <r>
      <rPr>
        <sz val="10"/>
        <rFont val="宋体"/>
        <charset val="0"/>
      </rPr>
      <t>:DN40~DN300,</t>
    </r>
    <r>
      <rPr>
        <sz val="10"/>
        <rFont val="宋体"/>
        <charset val="134"/>
      </rPr>
      <t>最大批量</t>
    </r>
    <r>
      <rPr>
        <sz val="10"/>
        <rFont val="宋体"/>
        <charset val="0"/>
      </rPr>
      <t>200</t>
    </r>
    <r>
      <rPr>
        <sz val="10"/>
        <rFont val="宋体"/>
        <charset val="134"/>
      </rPr>
      <t>件；</t>
    </r>
    <r>
      <rPr>
        <sz val="10"/>
        <rFont val="宋体"/>
        <charset val="0"/>
      </rPr>
      <t>DN350~DN600</t>
    </r>
    <r>
      <rPr>
        <sz val="10"/>
        <rFont val="宋体"/>
        <charset val="134"/>
      </rPr>
      <t>最大批量</t>
    </r>
    <r>
      <rPr>
        <sz val="10"/>
        <rFont val="宋体"/>
        <charset val="0"/>
      </rPr>
      <t>100</t>
    </r>
    <r>
      <rPr>
        <sz val="10"/>
        <rFont val="宋体"/>
        <charset val="134"/>
      </rPr>
      <t>件；</t>
    </r>
    <r>
      <rPr>
        <sz val="10"/>
        <rFont val="宋体"/>
        <charset val="0"/>
      </rPr>
      <t>DN700~DN1000</t>
    </r>
    <r>
      <rPr>
        <sz val="10"/>
        <rFont val="宋体"/>
        <charset val="134"/>
      </rPr>
      <t>最大批量</t>
    </r>
    <r>
      <rPr>
        <sz val="10"/>
        <rFont val="宋体"/>
        <charset val="0"/>
      </rPr>
      <t>50</t>
    </r>
    <r>
      <rPr>
        <sz val="10"/>
        <rFont val="宋体"/>
        <charset val="134"/>
      </rPr>
      <t>件；</t>
    </r>
    <r>
      <rPr>
        <sz val="10"/>
        <rFont val="宋体"/>
        <charset val="0"/>
      </rPr>
      <t>DN1100~3000</t>
    </r>
    <r>
      <rPr>
        <sz val="10"/>
        <rFont val="宋体"/>
        <charset val="134"/>
      </rPr>
      <t>最大批量</t>
    </r>
    <r>
      <rPr>
        <sz val="10"/>
        <rFont val="宋体"/>
        <charset val="0"/>
      </rPr>
      <t>25</t>
    </r>
    <r>
      <rPr>
        <sz val="10"/>
        <rFont val="宋体"/>
        <charset val="134"/>
      </rPr>
      <t>件。</t>
    </r>
  </si>
  <si>
    <t>1.4.115</t>
  </si>
  <si>
    <t>钢丝骨架塑料复合给水管</t>
  </si>
  <si>
    <t>尺寸偏差、环刚度、落锤冲击试验、环柔性</t>
  </si>
  <si>
    <t>1.4.116</t>
  </si>
  <si>
    <t>钢衬塑复合给水管</t>
  </si>
  <si>
    <t>尺寸偏差、弯曲试验、压扁试验、内衬结合强度</t>
  </si>
  <si>
    <t>1.4.117</t>
  </si>
  <si>
    <t>HDPE电缆导管</t>
  </si>
  <si>
    <t>外观、尺寸、落锤冲击、扁平试验、环刚度、拉伸屈服强度、纵向回缩率</t>
  </si>
  <si>
    <r>
      <rPr>
        <sz val="10"/>
        <rFont val="宋体"/>
        <charset val="134"/>
      </rPr>
      <t>同一原料、配方和工艺连续生产的同一规格管材为一批，每批数量不超过</t>
    </r>
    <r>
      <rPr>
        <sz val="10"/>
        <rFont val="宋体"/>
        <charset val="0"/>
      </rPr>
      <t>1000t</t>
    </r>
    <r>
      <rPr>
        <sz val="10"/>
        <rFont val="宋体"/>
        <charset val="134"/>
      </rPr>
      <t>，如生产</t>
    </r>
    <r>
      <rPr>
        <sz val="10"/>
        <rFont val="宋体"/>
        <charset val="0"/>
      </rPr>
      <t>7</t>
    </r>
    <r>
      <rPr>
        <sz val="10"/>
        <rFont val="宋体"/>
        <charset val="134"/>
      </rPr>
      <t>天尚不足</t>
    </r>
    <r>
      <rPr>
        <sz val="10"/>
        <rFont val="宋体"/>
        <charset val="0"/>
      </rPr>
      <t>100t</t>
    </r>
    <r>
      <rPr>
        <sz val="10"/>
        <rFont val="宋体"/>
        <charset val="134"/>
      </rPr>
      <t>，则以</t>
    </r>
    <r>
      <rPr>
        <sz val="10"/>
        <rFont val="宋体"/>
        <charset val="0"/>
      </rPr>
      <t>7</t>
    </r>
    <r>
      <rPr>
        <sz val="10"/>
        <rFont val="宋体"/>
        <charset val="134"/>
      </rPr>
      <t>天产量为一个交付检验批。</t>
    </r>
  </si>
  <si>
    <t>1.4.119</t>
  </si>
  <si>
    <t>生活饮用水水质</t>
  </si>
  <si>
    <t>一个水箱一组。</t>
  </si>
  <si>
    <t>1.4.120</t>
  </si>
  <si>
    <t>安全网</t>
  </si>
  <si>
    <t>网目密度、耐冲击性能、耐贯穿性能、阻燃性能</t>
  </si>
  <si>
    <r>
      <rPr>
        <sz val="10"/>
        <rFont val="宋体"/>
        <charset val="134"/>
      </rPr>
      <t>按照进场的同一生产厂家、同一规格型号、同一批次的安全网，取</t>
    </r>
    <r>
      <rPr>
        <sz val="10"/>
        <rFont val="宋体"/>
        <charset val="0"/>
      </rPr>
      <t>3</t>
    </r>
    <r>
      <rPr>
        <sz val="10"/>
        <rFont val="宋体"/>
        <charset val="134"/>
      </rPr>
      <t>张。</t>
    </r>
  </si>
  <si>
    <t>1.4.121</t>
  </si>
  <si>
    <t>轻钢龙骨</t>
  </si>
  <si>
    <t>表面防锈(镀锌量)、静载试验、抗冲击性</t>
  </si>
  <si>
    <r>
      <rPr>
        <sz val="10"/>
        <rFont val="宋体"/>
        <charset val="134"/>
      </rPr>
      <t>班产量大于或等于</t>
    </r>
    <r>
      <rPr>
        <sz val="10"/>
        <rFont val="宋体"/>
        <charset val="0"/>
      </rPr>
      <t>2000m</t>
    </r>
    <r>
      <rPr>
        <sz val="10"/>
        <rFont val="宋体"/>
        <charset val="134"/>
      </rPr>
      <t>者，以</t>
    </r>
    <r>
      <rPr>
        <sz val="10"/>
        <rFont val="宋体"/>
        <charset val="0"/>
      </rPr>
      <t>2000m</t>
    </r>
    <r>
      <rPr>
        <sz val="10"/>
        <rFont val="宋体"/>
        <charset val="134"/>
      </rPr>
      <t>同型号，同规格的轻钢龙骨为一批，班产量小于</t>
    </r>
    <r>
      <rPr>
        <sz val="10"/>
        <rFont val="宋体"/>
        <charset val="0"/>
      </rPr>
      <t>2000m,</t>
    </r>
    <r>
      <rPr>
        <sz val="10"/>
        <rFont val="宋体"/>
        <charset val="134"/>
      </rPr>
      <t>以实际产量为一批。</t>
    </r>
  </si>
  <si>
    <t>1.4.122</t>
  </si>
  <si>
    <t>爬架</t>
  </si>
  <si>
    <t>安装质量检测</t>
  </si>
  <si>
    <t>台</t>
  </si>
  <si>
    <t>参考机械式停车设备安装质量检测</t>
  </si>
  <si>
    <t>1.4.123</t>
  </si>
  <si>
    <t>钢管脚手架扣件</t>
  </si>
  <si>
    <t>抗滑性能、抗拉性能、抗破坏性、扭转刚度</t>
  </si>
  <si>
    <t>在批量范围281-500随机抽取直角扣件16件，旋转、对接扣件、底座各8件为一组；在批量范围501-1200随机抽取直角扣件26件，旋转、对接扣件、底座各13件为一组；在批量范围1201-10000随机抽取直角扣件40件，旋转、对接扣件、底座各20件为一组。</t>
  </si>
  <si>
    <t>1.4.124</t>
  </si>
  <si>
    <t>承插型盘扣式钢管支架构件</t>
  </si>
  <si>
    <t>单侧抗剪强度、双侧抗剪强度、连接盘抗弯强度、连接盘抗拉强度、连接内侧环焊接缝抗剪强度、可调托撑抗压强度、可调底座抗压强度</t>
  </si>
  <si>
    <t>每批构配件产品册数量是指同一种产品、同一批原材 料、同一种工艺一次投料生产的数量。500件为1批，每批抽件1组。</t>
  </si>
  <si>
    <t>1.4.125</t>
  </si>
  <si>
    <t>安全帽</t>
  </si>
  <si>
    <t>冲击吸收性能、耐穿刺性能、下颏带的强度</t>
  </si>
  <si>
    <t>耐穿刺性能、冲击吸收性能各有四种预处理方式【高温（50℃）处理、低温（-10℃）处理、浸水（20℃）处理、辐射处理】。进货检验：批量＜500顶时取1顶、项，批量500-5000时取2顶、项，批量5001-50000时取3顶、项，批量≥50001顶时取4顶、项。</t>
  </si>
  <si>
    <t>1.4.126</t>
  </si>
  <si>
    <t>安全带</t>
  </si>
  <si>
    <t>整体静态负荷、整体动态负荷</t>
  </si>
  <si>
    <t>坠落悬挂安全带（整体静态负荷、整体动态负荷）：取4条</t>
  </si>
  <si>
    <t>1.4.127</t>
  </si>
  <si>
    <t>聚合物防水砂浆性能试验</t>
  </si>
  <si>
    <t>抗压强度、稠度试验、凝结时间、保水性</t>
  </si>
  <si>
    <t>1.4.128</t>
  </si>
  <si>
    <t>14d拉伸粘接强度</t>
  </si>
  <si>
    <t>1.4.129</t>
  </si>
  <si>
    <t>抗渗性</t>
  </si>
  <si>
    <t>1.4.130</t>
  </si>
  <si>
    <t>PVC-U胶粘剂</t>
  </si>
  <si>
    <t>外观、固体含量、粘度、水压爆破强度</t>
  </si>
  <si>
    <t>1.4.131</t>
  </si>
  <si>
    <t>石材A、B干挂胶</t>
  </si>
  <si>
    <t>压剪强度、拉剪强度</t>
  </si>
  <si>
    <t>1.4.132</t>
  </si>
  <si>
    <t>环氧树脂植筋胶</t>
  </si>
  <si>
    <t>抗压强度、抗弯强度</t>
  </si>
  <si>
    <t>1.4.133</t>
  </si>
  <si>
    <t>不锈钢管</t>
  </si>
  <si>
    <t>尺寸、液压试验、力学性能</t>
  </si>
  <si>
    <t>1.4.134</t>
  </si>
  <si>
    <t>镀锌电工套管</t>
  </si>
  <si>
    <t>尺寸、压力试验、弯曲性、电气性能</t>
  </si>
  <si>
    <t>1.4.135</t>
  </si>
  <si>
    <t>光纤</t>
  </si>
  <si>
    <t>光缆信道衰减</t>
  </si>
  <si>
    <t>1.4.136</t>
  </si>
  <si>
    <t>橡塑保温板材</t>
  </si>
  <si>
    <t>燃烧性能B1级</t>
  </si>
  <si>
    <t>1.4.137</t>
  </si>
  <si>
    <t>保温材料/挤塑板</t>
  </si>
  <si>
    <t>燃烧性能</t>
  </si>
  <si>
    <t>1.4.138</t>
  </si>
  <si>
    <t>灌浆料</t>
  </si>
  <si>
    <t>抗压强度、流动度、竖向膨胀率</t>
  </si>
  <si>
    <r>
      <rPr>
        <sz val="10"/>
        <rFont val="宋体"/>
        <charset val="134"/>
      </rPr>
      <t>在</t>
    </r>
    <r>
      <rPr>
        <sz val="10"/>
        <rFont val="宋体"/>
        <charset val="0"/>
      </rPr>
      <t>15d</t>
    </r>
    <r>
      <rPr>
        <sz val="10"/>
        <rFont val="宋体"/>
        <charset val="134"/>
      </rPr>
      <t>内生产的同配方、同批号原材料的产品应以</t>
    </r>
    <r>
      <rPr>
        <sz val="10"/>
        <rFont val="宋体"/>
        <charset val="0"/>
      </rPr>
      <t>50t</t>
    </r>
    <r>
      <rPr>
        <sz val="10"/>
        <rFont val="宋体"/>
        <charset val="134"/>
      </rPr>
      <t>作为一生产批号，不足</t>
    </r>
    <r>
      <rPr>
        <sz val="10"/>
        <rFont val="宋体"/>
        <charset val="0"/>
      </rPr>
      <t>50t</t>
    </r>
    <r>
      <rPr>
        <sz val="10"/>
        <rFont val="宋体"/>
        <charset val="134"/>
      </rPr>
      <t>也应作为</t>
    </r>
    <r>
      <rPr>
        <sz val="10"/>
        <rFont val="宋体"/>
        <charset val="0"/>
      </rPr>
      <t xml:space="preserve"> </t>
    </r>
    <r>
      <rPr>
        <sz val="10"/>
        <rFont val="宋体"/>
        <charset val="134"/>
      </rPr>
      <t>一生产批号。</t>
    </r>
  </si>
  <si>
    <t>1.4.139</t>
  </si>
  <si>
    <t>栏杆耐软物撞击性能</t>
  </si>
  <si>
    <t>撞击性能</t>
  </si>
  <si>
    <t>1.4.140</t>
  </si>
  <si>
    <t>加气砼砌块</t>
  </si>
  <si>
    <t>导热系数</t>
  </si>
  <si>
    <r>
      <rPr>
        <sz val="10"/>
        <rFont val="宋体"/>
        <charset val="134"/>
      </rPr>
      <t>同品种、同规格、同等级的砌块以</t>
    </r>
    <r>
      <rPr>
        <sz val="10"/>
        <rFont val="宋体"/>
        <charset val="0"/>
      </rPr>
      <t>3</t>
    </r>
    <r>
      <rPr>
        <sz val="10"/>
        <rFont val="宋体"/>
        <charset val="134"/>
      </rPr>
      <t>万块为一批，不足</t>
    </r>
    <r>
      <rPr>
        <sz val="10"/>
        <rFont val="宋体"/>
        <charset val="0"/>
      </rPr>
      <t>3</t>
    </r>
    <r>
      <rPr>
        <sz val="10"/>
        <rFont val="宋体"/>
        <charset val="134"/>
      </rPr>
      <t>万块亦为一批。</t>
    </r>
  </si>
  <si>
    <t>1.4.141</t>
  </si>
  <si>
    <t>耐碱玻纤网格布</t>
  </si>
  <si>
    <t>单位面积质量、断裂强力/拉伸断裂强力/耐碱断裂强力、断裂伸长率、耐碱强力保留率、耐碱性</t>
  </si>
  <si>
    <t>等幅宽2米。</t>
  </si>
  <si>
    <t>1.5</t>
  </si>
  <si>
    <t>室内环境检测</t>
  </si>
  <si>
    <t>1.5.1</t>
  </si>
  <si>
    <t>氡、氨、甲醛、苯、甲苯、二甲苯、TVOC等（符合验收标准）</t>
  </si>
  <si>
    <t>抽检有代表性的房间；抽检房间数量不少于房间总数的5%且不少于3间，少于3间全数检测。
学校教学用房、幼儿园、老人用房抽检房间数量不少于50%且不少于20间，少于20间全数检测。
依据房间面积布设测点，小于50平方米、50-100平方米、100-500平方米、500-1000平方米分别布设不少于1、2、3、5个测点；大于1000平方米，每增加1000平方米增设1个点，不足1000平方米按1000平方米计算。</t>
  </si>
  <si>
    <t>1.6</t>
  </si>
  <si>
    <t>土壤检测</t>
  </si>
  <si>
    <t>1.6.1</t>
  </si>
  <si>
    <t>园林绿化土壤</t>
  </si>
  <si>
    <t>水分</t>
  </si>
  <si>
    <t>样</t>
  </si>
  <si>
    <t>客土，每500立方米抽一个样；原土，每2000平方米抽一个样。</t>
  </si>
  <si>
    <t>1.6.2</t>
  </si>
  <si>
    <t>机械组成</t>
  </si>
  <si>
    <t>1.6.3</t>
  </si>
  <si>
    <t>通气孔隙度/通气度</t>
  </si>
  <si>
    <t>1.6.4</t>
  </si>
  <si>
    <t>全盐量/电导率/EC值</t>
  </si>
  <si>
    <t>1.6.5</t>
  </si>
  <si>
    <t>有机质</t>
  </si>
  <si>
    <t>1.6.6</t>
  </si>
  <si>
    <t>PH</t>
  </si>
  <si>
    <t>1.6.7</t>
  </si>
  <si>
    <t>容重</t>
  </si>
  <si>
    <t>1.6.8</t>
  </si>
  <si>
    <t>全氮</t>
  </si>
  <si>
    <t>1.6.9</t>
  </si>
  <si>
    <t>全磷</t>
  </si>
  <si>
    <t>1.6.10</t>
  </si>
  <si>
    <t>全钾</t>
  </si>
  <si>
    <t>1.6.11</t>
  </si>
  <si>
    <t>建设用土壤</t>
  </si>
  <si>
    <t>土壤氡浓度</t>
  </si>
  <si>
    <t>按照国家标准《民用建筑工程室内环境污染控制标准》GB 50325-2020的规定：土壤氡的测量区域范围应与工程地质勘察范围相同。在工程地质勘察范围内布点，以间距10m作网格，各网格点即为测试点。当遇较大石块时，可偏离±2m，但布点数不应少于16个。</t>
  </si>
  <si>
    <t>1.6.12</t>
  </si>
  <si>
    <t>土壤渗透系数</t>
  </si>
  <si>
    <t>处</t>
  </si>
  <si>
    <t>参考土工合成材料垂直渗透系数抗渗透系数</t>
  </si>
  <si>
    <t>1.6.13</t>
  </si>
  <si>
    <t>透水铺装设施渗透系数</t>
  </si>
  <si>
    <t>参考塑料排水板滤膜渗透系数</t>
  </si>
  <si>
    <t>1.6.14</t>
  </si>
  <si>
    <t>重金属和无机物（砷、镉、铬、铜、铅、汞、镍）</t>
  </si>
  <si>
    <t>暂无抽检频率，需要按不同项目</t>
  </si>
  <si>
    <t>1.7</t>
  </si>
  <si>
    <t>建筑节能工程检测</t>
  </si>
  <si>
    <t>1.7.1</t>
  </si>
  <si>
    <t>幕墙四性</t>
  </si>
  <si>
    <t>气密性能、水密性能、抗风压性能、平面内变形性能</t>
  </si>
  <si>
    <t>《建筑装饰装修工程质量验收规范》GB/T 50210，11.1.5
1、相同设计、材料、工艺和施工条件的幕墙工程每1000m²应划分为一个检验批，不足1000m²也应划分为一个检验批。</t>
  </si>
  <si>
    <t>1.7.2</t>
  </si>
  <si>
    <t>外窗三性</t>
  </si>
  <si>
    <t>气密性能、水密性能、抗风压性能</t>
  </si>
  <si>
    <t>《建筑装饰装修工程质量验收规范》        GB/T  50210，6.1.5
1、同一品种、类型和规格的木门窗、金属门窗、塑料门窗和门窗玻璃每100樘应划分为一个检验批，不足100樘也应划分为一个检验批。     6.1.6                                      1、木门窗、金属门窗、塑料门窗和门窗玻璃每个检验批应至少抽查5%，并不得少于3樘，不足3樘时应全数检查；高层建筑的外窗每个检验批应至少抽查10%，并不得少于6樘，不足6樘时应全数检查；</t>
  </si>
  <si>
    <t>1.7.3</t>
  </si>
  <si>
    <t>空气声隔声性能</t>
  </si>
  <si>
    <t>分户墙空气声隔声性能</t>
  </si>
  <si>
    <t>DBJ15-65-2021 23.1.5.4每30000m²抽取1组，不足30000m²视为一个单位工程</t>
  </si>
  <si>
    <t>1.7.4</t>
  </si>
  <si>
    <t>楼板空气声隔声性能</t>
  </si>
  <si>
    <t>1.7.5</t>
  </si>
  <si>
    <t>撞击声隔声性能</t>
  </si>
  <si>
    <t>楼板撞击声隔声性能</t>
  </si>
  <si>
    <t>1.7.6</t>
  </si>
  <si>
    <t>噪声</t>
  </si>
  <si>
    <t>室内噪声级</t>
  </si>
  <si>
    <r>
      <rPr>
        <sz val="10"/>
        <rFont val="宋体"/>
        <charset val="134"/>
      </rPr>
      <t>室内噪声级的测量应在昼间、夜间两个不同时段内，各选择较不利的时间进行，昼间和夜间时段所对应的时间分别为：昼间（</t>
    </r>
    <r>
      <rPr>
        <sz val="10"/>
        <rFont val="宋体"/>
        <charset val="0"/>
      </rPr>
      <t>6:00</t>
    </r>
    <r>
      <rPr>
        <sz val="10"/>
        <rFont val="宋体"/>
        <charset val="134"/>
      </rPr>
      <t>～</t>
    </r>
    <r>
      <rPr>
        <sz val="10"/>
        <rFont val="宋体"/>
        <charset val="0"/>
      </rPr>
      <t>22:00</t>
    </r>
    <r>
      <rPr>
        <sz val="10"/>
        <rFont val="宋体"/>
        <charset val="134"/>
      </rPr>
      <t>），每个点位应连续测量</t>
    </r>
    <r>
      <rPr>
        <sz val="10"/>
        <rFont val="宋体"/>
        <charset val="0"/>
      </rPr>
      <t>1h</t>
    </r>
    <r>
      <rPr>
        <sz val="10"/>
        <rFont val="宋体"/>
        <charset val="134"/>
      </rPr>
      <t>；如需测量夜间（</t>
    </r>
    <r>
      <rPr>
        <sz val="10"/>
        <rFont val="宋体"/>
        <charset val="0"/>
      </rPr>
      <t>22:00</t>
    </r>
    <r>
      <rPr>
        <sz val="10"/>
        <rFont val="宋体"/>
        <charset val="134"/>
      </rPr>
      <t>～</t>
    </r>
    <r>
      <rPr>
        <sz val="10"/>
        <rFont val="宋体"/>
        <charset val="0"/>
      </rPr>
      <t>6:00</t>
    </r>
    <r>
      <rPr>
        <sz val="10"/>
        <rFont val="宋体"/>
        <charset val="134"/>
      </rPr>
      <t>）每个点位应连续测量</t>
    </r>
    <r>
      <rPr>
        <sz val="10"/>
        <rFont val="宋体"/>
        <charset val="0"/>
      </rPr>
      <t>8h</t>
    </r>
    <r>
      <rPr>
        <sz val="10"/>
        <rFont val="宋体"/>
        <charset val="134"/>
      </rPr>
      <t>。</t>
    </r>
  </si>
  <si>
    <t>1.7.7</t>
  </si>
  <si>
    <t>加砌块</t>
  </si>
  <si>
    <t>导热系数、密度及抗压强度</t>
  </si>
  <si>
    <t>DBJ15-65-2021 6.2.2                                     同厂家、同品种产品，按照扣除门窗洞口后的保温墙面面积，每5000m2抽检一次。</t>
  </si>
  <si>
    <t>1.7.8</t>
  </si>
  <si>
    <t>保温砂浆</t>
  </si>
  <si>
    <t>1.7.9</t>
  </si>
  <si>
    <t>饰面材料</t>
  </si>
  <si>
    <t>太阳辐射吸收系数</t>
  </si>
  <si>
    <t>1.7.10</t>
  </si>
  <si>
    <t>墙体节能抽芯检测</t>
  </si>
  <si>
    <t>DBJ15-65-2021 23.1.5-1
每个单位工程每种节能构造不少于1组（3处）。</t>
  </si>
  <si>
    <t>1.7.11</t>
  </si>
  <si>
    <t>墙体传热系数检测</t>
  </si>
  <si>
    <t>DBJ15-65-2021 24.0.7-3
每个单位工程的每种不同构造的外墙各抽查1处。</t>
  </si>
  <si>
    <t>1.7.12</t>
  </si>
  <si>
    <t>门窗玻璃光学性能</t>
  </si>
  <si>
    <t>可见光透射比、遮阳系数、传热系数</t>
  </si>
  <si>
    <r>
      <rPr>
        <sz val="10"/>
        <rFont val="宋体"/>
        <charset val="0"/>
      </rPr>
      <t xml:space="preserve">DBJ15-65-2021 8.2.3                         
</t>
    </r>
    <r>
      <rPr>
        <sz val="10"/>
        <rFont val="宋体"/>
        <charset val="134"/>
      </rPr>
      <t>不同厂家、材质、开启方式、型材系列的产品各抽查</t>
    </r>
    <r>
      <rPr>
        <sz val="10"/>
        <rFont val="宋体"/>
        <charset val="0"/>
      </rPr>
      <t>1</t>
    </r>
    <r>
      <rPr>
        <sz val="10"/>
        <rFont val="宋体"/>
        <charset val="134"/>
      </rPr>
      <t>次。</t>
    </r>
  </si>
  <si>
    <t>1.7.14</t>
  </si>
  <si>
    <t>玻璃露点</t>
  </si>
  <si>
    <t>露点温度</t>
  </si>
  <si>
    <t>1.7.15</t>
  </si>
  <si>
    <t>建筑玻璃</t>
  </si>
  <si>
    <t>表观质量</t>
  </si>
  <si>
    <t>DBJ15-65-2021 8.2.3                        
不同厂家、材质、开启方式、型材系列的产品各抽查1次。</t>
  </si>
  <si>
    <t>表面应力</t>
  </si>
  <si>
    <t>碎片状态</t>
  </si>
  <si>
    <t>抗冲击性</t>
  </si>
  <si>
    <t>霰弹袋冲击</t>
  </si>
  <si>
    <t>1.7.16</t>
  </si>
  <si>
    <t>室内温湿度</t>
  </si>
  <si>
    <t>以房间数量为受检样本基数公共建筑的不同典型功能区域检测部位不应少于2处</t>
  </si>
  <si>
    <t>1.7.17</t>
  </si>
  <si>
    <t>外窗传热系数</t>
  </si>
  <si>
    <t>1.7.18</t>
  </si>
  <si>
    <t>保温材料</t>
  </si>
  <si>
    <t>导热系数、密度、吸水率、抗压强度、燃烧性能</t>
  </si>
  <si>
    <r>
      <rPr>
        <sz val="10"/>
        <rFont val="宋体"/>
        <charset val="0"/>
      </rPr>
      <t xml:space="preserve">DBJ15-65-2021 6.2.2                                     </t>
    </r>
    <r>
      <rPr>
        <sz val="10"/>
        <rFont val="宋体"/>
        <charset val="134"/>
      </rPr>
      <t>同厂家、同品种产品，按照扣除门窗洞口后的保温墙面面积，每</t>
    </r>
    <r>
      <rPr>
        <sz val="10"/>
        <rFont val="宋体"/>
        <charset val="0"/>
      </rPr>
      <t>5000m2</t>
    </r>
    <r>
      <rPr>
        <sz val="10"/>
        <rFont val="宋体"/>
        <charset val="134"/>
      </rPr>
      <t>抽检一次。</t>
    </r>
  </si>
  <si>
    <t>1.7.19</t>
  </si>
  <si>
    <t>1.7.20</t>
  </si>
  <si>
    <t xml:space="preserve">平均照度 </t>
  </si>
  <si>
    <t>平均照度</t>
  </si>
  <si>
    <t>DBJ 15-65-2021 16.2.4、6
每种典型功能区检查不少于2处。</t>
  </si>
  <si>
    <t>1.7.21</t>
  </si>
  <si>
    <t>照明功率密度</t>
  </si>
  <si>
    <t>1.7.22</t>
  </si>
  <si>
    <t>电源质量</t>
  </si>
  <si>
    <t>DBJ 15-65-2021 16.2.5
全部检测。</t>
  </si>
  <si>
    <t>1.7.23</t>
  </si>
  <si>
    <t xml:space="preserve">灯具 </t>
  </si>
  <si>
    <t>功率、功率因数、光通量、光效、色温、色容差等</t>
  </si>
  <si>
    <t>DBJ 15-65-2021 16.2.2、条文说明
同厂家的照明光源、灯具、照明设备，数量在200套及以下时抽检2套；201~2000套时抽检3套；2000套以上时每增加1000套应增加抽检1套。</t>
  </si>
  <si>
    <t>1.7.25</t>
  </si>
  <si>
    <t>风口风量</t>
  </si>
  <si>
    <r>
      <rPr>
        <sz val="10"/>
        <rFont val="宋体"/>
        <charset val="0"/>
      </rPr>
      <t xml:space="preserve">DBJ 15-65-2021 </t>
    </r>
    <r>
      <rPr>
        <sz val="10"/>
        <rFont val="宋体"/>
        <charset val="134"/>
      </rPr>
      <t>表</t>
    </r>
    <r>
      <rPr>
        <sz val="10"/>
        <rFont val="宋体"/>
        <charset val="0"/>
      </rPr>
      <t xml:space="preserve">23.2.2-3
</t>
    </r>
    <r>
      <rPr>
        <sz val="10"/>
        <rFont val="宋体"/>
        <charset val="134"/>
      </rPr>
      <t>按不同功能系统数量抽查</t>
    </r>
    <r>
      <rPr>
        <sz val="10"/>
        <rFont val="宋体"/>
        <charset val="0"/>
      </rPr>
      <t>10%</t>
    </r>
    <r>
      <rPr>
        <sz val="10"/>
        <rFont val="宋体"/>
        <charset val="134"/>
      </rPr>
      <t>，以单一系统风口数量为受检样本基数，最少抽样数量不少于规范表</t>
    </r>
    <r>
      <rPr>
        <sz val="10"/>
        <rFont val="宋体"/>
        <charset val="0"/>
      </rPr>
      <t>3.4.3</t>
    </r>
    <r>
      <rPr>
        <sz val="10"/>
        <rFont val="宋体"/>
        <charset val="134"/>
      </rPr>
      <t>要求。</t>
    </r>
  </si>
  <si>
    <t>1.7.26</t>
  </si>
  <si>
    <t>系统总风量</t>
  </si>
  <si>
    <t>DBJ 15-65-2021 表23.2.2、4
按不同功能系统数量抽查10%，最少抽样数量不少于规范表3.4.3要求。</t>
  </si>
  <si>
    <t>1.7.27</t>
  </si>
  <si>
    <t>风机单位风量耗功率</t>
  </si>
  <si>
    <t>1.7.28</t>
  </si>
  <si>
    <t>风管漏风量</t>
  </si>
  <si>
    <r>
      <rPr>
        <sz val="10"/>
        <rFont val="宋体"/>
        <charset val="0"/>
      </rPr>
      <t xml:space="preserve">DBJ 15-65-2021 14.2.4-3                               
</t>
    </r>
    <r>
      <rPr>
        <sz val="10"/>
        <rFont val="宋体"/>
        <charset val="134"/>
      </rPr>
      <t>按数量抽查</t>
    </r>
    <r>
      <rPr>
        <sz val="10"/>
        <rFont val="宋体"/>
        <charset val="0"/>
      </rPr>
      <t>10%</t>
    </r>
    <r>
      <rPr>
        <sz val="10"/>
        <rFont val="宋体"/>
        <charset val="134"/>
      </rPr>
      <t>，且不得少于</t>
    </r>
    <r>
      <rPr>
        <sz val="10"/>
        <rFont val="宋体"/>
        <charset val="0"/>
      </rPr>
      <t>1</t>
    </r>
    <r>
      <rPr>
        <sz val="10"/>
        <rFont val="宋体"/>
        <charset val="134"/>
      </rPr>
      <t>个系统。</t>
    </r>
  </si>
  <si>
    <t>1.7.29</t>
  </si>
  <si>
    <t>三相电压不平衡度检测</t>
  </si>
  <si>
    <t>1.检测符合设计及规范要求</t>
  </si>
  <si>
    <t>全数检测</t>
  </si>
  <si>
    <t>1.7.30</t>
  </si>
  <si>
    <t>外墙节能构造钻芯检测</t>
  </si>
  <si>
    <r>
      <rPr>
        <sz val="10"/>
        <rFont val="宋体"/>
        <charset val="134"/>
      </rPr>
      <t>同</t>
    </r>
    <r>
      <rPr>
        <sz val="10"/>
        <rFont val="宋体"/>
        <charset val="0"/>
      </rPr>
      <t>1.7.10</t>
    </r>
  </si>
  <si>
    <t>1.7.31</t>
  </si>
  <si>
    <t>保温砂浆抗拉拔检测</t>
  </si>
  <si>
    <t>1.8</t>
  </si>
  <si>
    <t>1.8.1</t>
  </si>
  <si>
    <t>综合布线系统</t>
  </si>
  <si>
    <t>双绞线信息点</t>
  </si>
  <si>
    <t>DBJ/T 15-147-2018 10.3.2                    对绞电缆布线链路抽样测试比例应不低于10%，抽样点应包括最远布线点</t>
  </si>
  <si>
    <t>1.8.2</t>
  </si>
  <si>
    <t>光纤特性</t>
  </si>
  <si>
    <t>芯</t>
  </si>
  <si>
    <t>DBJ/T 15-147-2018 10.3.2 
光纤布线应全部检测</t>
  </si>
  <si>
    <t>1.8.3</t>
  </si>
  <si>
    <t>信息网络系统</t>
  </si>
  <si>
    <t>交换机网络性能</t>
  </si>
  <si>
    <t>链路</t>
  </si>
  <si>
    <t>DBJ/T 15-147-2018 11.3.1-3      应按接入层设备端口总数的5%进行检测，且不少于10条链路；少于10条链路时全检</t>
  </si>
  <si>
    <t>1.8.4</t>
  </si>
  <si>
    <t>网络管理功能</t>
  </si>
  <si>
    <t>系统</t>
  </si>
  <si>
    <t>DBJ/T 15-147-2018 11.3.1-6；CECS 182:2005 5.2.2、5.2.11 网络设备应全数检测。</t>
  </si>
  <si>
    <t>1.8.5</t>
  </si>
  <si>
    <t>视频监控系统</t>
  </si>
  <si>
    <t>摄像头</t>
  </si>
  <si>
    <t>DBJ/T 15-147-2018 16.3.3                 摄像机抽检的数量应不低于20%，数量少于3台时应全部检测。各子系统功能全部检测。</t>
  </si>
  <si>
    <t>1.8.6</t>
  </si>
  <si>
    <t>系统管理功能</t>
  </si>
  <si>
    <t>1.8.7</t>
  </si>
  <si>
    <t>电子巡查系统</t>
  </si>
  <si>
    <t>巡更点</t>
  </si>
  <si>
    <t>DBJ/T 15-147-2018 16.3.3                 巡查终端等设备抽检的数量应不低于20%，数量少于3台时应全部检测。各子系统功能全部检测。</t>
  </si>
  <si>
    <t>1.8.8</t>
  </si>
  <si>
    <t>1.8.9</t>
  </si>
  <si>
    <t>入侵报警系统</t>
  </si>
  <si>
    <t>前端探测器/按钮</t>
  </si>
  <si>
    <r>
      <rPr>
        <sz val="10"/>
        <rFont val="宋体"/>
        <charset val="0"/>
      </rPr>
      <t xml:space="preserve">CECS 182:2005      </t>
    </r>
    <r>
      <rPr>
        <sz val="10"/>
        <rFont val="宋体"/>
        <charset val="134"/>
      </rPr>
      <t>探测器</t>
    </r>
    <r>
      <rPr>
        <sz val="10"/>
        <rFont val="宋体"/>
        <charset val="0"/>
      </rPr>
      <t>/</t>
    </r>
    <r>
      <rPr>
        <sz val="10"/>
        <rFont val="宋体"/>
        <charset val="134"/>
      </rPr>
      <t>按钮抽检的数量不应低于各类设备总数的</t>
    </r>
    <r>
      <rPr>
        <sz val="10"/>
        <rFont val="宋体"/>
        <charset val="0"/>
      </rPr>
      <t>20</t>
    </r>
    <r>
      <rPr>
        <sz val="10"/>
        <rFont val="宋体"/>
        <charset val="134"/>
      </rPr>
      <t>％且不少于</t>
    </r>
    <r>
      <rPr>
        <sz val="10"/>
        <rFont val="宋体"/>
        <charset val="0"/>
      </rPr>
      <t>3</t>
    </r>
    <r>
      <rPr>
        <sz val="10"/>
        <rFont val="宋体"/>
        <charset val="134"/>
      </rPr>
      <t>台。少于</t>
    </r>
    <r>
      <rPr>
        <sz val="10"/>
        <rFont val="宋体"/>
        <charset val="0"/>
      </rPr>
      <t>5</t>
    </r>
    <r>
      <rPr>
        <sz val="10"/>
        <rFont val="宋体"/>
        <charset val="134"/>
      </rPr>
      <t>台时应全数检测。</t>
    </r>
  </si>
  <si>
    <t>1.8.10</t>
  </si>
  <si>
    <t>系统功能应全数检测。</t>
  </si>
  <si>
    <t>1.8.11</t>
  </si>
  <si>
    <t>出入口控制系统</t>
  </si>
  <si>
    <t>出入口控制器</t>
  </si>
  <si>
    <t>DBJ/T 15-147-2018 16.3.3                 出入口控制器等设备抽检的数量应不低于20%，数量少于3台时应全部检测。各子系统功能全部检测。</t>
  </si>
  <si>
    <t>1.8.12</t>
  </si>
  <si>
    <t>1.8.13</t>
  </si>
  <si>
    <t>停车场管理系统</t>
  </si>
  <si>
    <t>出入口前端设备</t>
  </si>
  <si>
    <t>DBJ/T 15-147-2018 16.3.14；CECS 182:2005 8.7.2
停车场（库）管理系统应全数检测。</t>
  </si>
  <si>
    <t>1.8.14</t>
  </si>
  <si>
    <t>1.8.15</t>
  </si>
  <si>
    <t>可视对讲系统</t>
  </si>
  <si>
    <t>门口机</t>
  </si>
  <si>
    <r>
      <rPr>
        <sz val="10"/>
        <rFont val="宋体"/>
        <charset val="0"/>
      </rPr>
      <t>DBJ/T 15-147-2018 16.3.12-11</t>
    </r>
    <r>
      <rPr>
        <sz val="10"/>
        <rFont val="宋体"/>
        <charset val="134"/>
      </rPr>
      <t>；</t>
    </r>
    <r>
      <rPr>
        <sz val="10"/>
        <rFont val="宋体"/>
        <charset val="0"/>
      </rPr>
      <t xml:space="preserve">CECS 182:2005 13.3.2          </t>
    </r>
    <r>
      <rPr>
        <sz val="10"/>
        <rFont val="宋体"/>
        <charset val="134"/>
      </rPr>
      <t>除室内机按</t>
    </r>
    <r>
      <rPr>
        <sz val="10"/>
        <rFont val="宋体"/>
        <charset val="0"/>
      </rPr>
      <t>10</t>
    </r>
    <r>
      <rPr>
        <sz val="10"/>
        <rFont val="宋体"/>
        <charset val="134"/>
      </rPr>
      <t>％且不得少于</t>
    </r>
    <r>
      <rPr>
        <sz val="10"/>
        <rFont val="宋体"/>
        <charset val="0"/>
      </rPr>
      <t>10</t>
    </r>
    <r>
      <rPr>
        <sz val="10"/>
        <rFont val="宋体"/>
        <charset val="134"/>
      </rPr>
      <t>台抽检外，门口机、管理员机等应全数检测。</t>
    </r>
  </si>
  <si>
    <t>1.8.16</t>
  </si>
  <si>
    <t>室内分机</t>
  </si>
  <si>
    <t>1.8.17</t>
  </si>
  <si>
    <t>管理员机</t>
  </si>
  <si>
    <t>1.8.20</t>
  </si>
  <si>
    <t>广播系统</t>
  </si>
  <si>
    <t>广播系统性能</t>
  </si>
  <si>
    <t>区域</t>
  </si>
  <si>
    <t>DBJ/T 15-147-2018 7.3.10         在其设计的广播覆盖范围内，对不同的功能区进行抽检，检测区域不少于3处，覆盖的扬声器数量不低于总数的10%</t>
  </si>
  <si>
    <t>1.8.21</t>
  </si>
  <si>
    <t>广播系统功能</t>
  </si>
  <si>
    <t>DBJ/T 15-147-2018 7.8.3；CECS 182:2005 4.6.2
主机设备应全数检测。</t>
  </si>
  <si>
    <t>1.8.22</t>
  </si>
  <si>
    <t>信息发布系统</t>
  </si>
  <si>
    <t>LED显示屏（全彩）</t>
  </si>
  <si>
    <t>平方米</t>
  </si>
  <si>
    <r>
      <rPr>
        <sz val="10"/>
        <rFont val="宋体"/>
        <charset val="0"/>
      </rPr>
      <t xml:space="preserve">CECS 182:2005 4.6.2          </t>
    </r>
    <r>
      <rPr>
        <sz val="10"/>
        <rFont val="宋体"/>
        <charset val="134"/>
      </rPr>
      <t>主机设备应全数检测，末端设备应按</t>
    </r>
    <r>
      <rPr>
        <sz val="10"/>
        <rFont val="宋体"/>
        <charset val="0"/>
      </rPr>
      <t>10%</t>
    </r>
    <r>
      <rPr>
        <sz val="10"/>
        <rFont val="宋体"/>
        <charset val="134"/>
      </rPr>
      <t>抽检。</t>
    </r>
  </si>
  <si>
    <t>1.8.23</t>
  </si>
  <si>
    <t>系统控制功能</t>
  </si>
  <si>
    <t>1.8.24</t>
  </si>
  <si>
    <t>能效监管系统</t>
  </si>
  <si>
    <t>采集器</t>
  </si>
  <si>
    <t>每类表具（电表、水表、传感器、流量计等）总数达到100个及以上的按10%抽检，少于100个的抽检10个。</t>
  </si>
  <si>
    <t>1.8.25</t>
  </si>
  <si>
    <t>系统功能全数检测。</t>
  </si>
  <si>
    <t>1.8.26</t>
  </si>
  <si>
    <t>通风与空调监控系统</t>
  </si>
  <si>
    <t>送排风机</t>
  </si>
  <si>
    <r>
      <rPr>
        <sz val="10"/>
        <rFont val="宋体"/>
        <charset val="0"/>
      </rPr>
      <t xml:space="preserve">CECS 182:2005 6.2.2           </t>
    </r>
    <r>
      <rPr>
        <sz val="10"/>
        <rFont val="宋体"/>
        <charset val="134"/>
      </rPr>
      <t>对每类机组应按总数的</t>
    </r>
    <r>
      <rPr>
        <sz val="10"/>
        <rFont val="宋体"/>
        <charset val="0"/>
      </rPr>
      <t>20</t>
    </r>
    <r>
      <rPr>
        <sz val="10"/>
        <rFont val="宋体"/>
        <charset val="134"/>
      </rPr>
      <t>％，且不得小于</t>
    </r>
    <r>
      <rPr>
        <sz val="10"/>
        <rFont val="宋体"/>
        <charset val="0"/>
      </rPr>
      <t>5</t>
    </r>
    <r>
      <rPr>
        <sz val="10"/>
        <rFont val="宋体"/>
        <charset val="134"/>
      </rPr>
      <t>台。不足</t>
    </r>
    <r>
      <rPr>
        <sz val="10"/>
        <rFont val="宋体"/>
        <charset val="0"/>
      </rPr>
      <t>5</t>
    </r>
    <r>
      <rPr>
        <sz val="10"/>
        <rFont val="宋体"/>
        <charset val="134"/>
      </rPr>
      <t>台时应全数检测。</t>
    </r>
  </si>
  <si>
    <t>1.8.27</t>
  </si>
  <si>
    <t>给排水监控系统</t>
  </si>
  <si>
    <t>潜污泵</t>
  </si>
  <si>
    <r>
      <rPr>
        <sz val="10"/>
        <rFont val="宋体"/>
        <charset val="0"/>
      </rPr>
      <t>CECS 182:2005</t>
    </r>
    <r>
      <rPr>
        <sz val="10"/>
        <rFont val="宋体"/>
        <charset val="134"/>
      </rPr>
      <t>对每类系统（给水系统、排水系统、中水系统）按其数量</t>
    </r>
    <r>
      <rPr>
        <sz val="10"/>
        <rFont val="宋体"/>
        <charset val="0"/>
      </rPr>
      <t>50%</t>
    </r>
    <r>
      <rPr>
        <sz val="10"/>
        <rFont val="宋体"/>
        <charset val="134"/>
      </rPr>
      <t>抽检，且不少于</t>
    </r>
    <r>
      <rPr>
        <sz val="10"/>
        <rFont val="宋体"/>
        <charset val="0"/>
      </rPr>
      <t>5</t>
    </r>
    <r>
      <rPr>
        <sz val="10"/>
        <rFont val="宋体"/>
        <charset val="134"/>
      </rPr>
      <t>套</t>
    </r>
  </si>
  <si>
    <t>1.8.28</t>
  </si>
  <si>
    <t>照明监控系统</t>
  </si>
  <si>
    <t>照明回路</t>
  </si>
  <si>
    <t>回路</t>
  </si>
  <si>
    <r>
      <rPr>
        <sz val="10"/>
        <rFont val="宋体"/>
        <charset val="134"/>
      </rPr>
      <t>按照明回路总数的</t>
    </r>
    <r>
      <rPr>
        <sz val="10"/>
        <rFont val="宋体"/>
        <charset val="0"/>
      </rPr>
      <t>20%</t>
    </r>
    <r>
      <rPr>
        <sz val="10"/>
        <rFont val="宋体"/>
        <charset val="134"/>
      </rPr>
      <t>抽检，且不少于</t>
    </r>
    <r>
      <rPr>
        <sz val="10"/>
        <rFont val="宋体"/>
        <charset val="0"/>
      </rPr>
      <t>10</t>
    </r>
    <r>
      <rPr>
        <sz val="10"/>
        <rFont val="宋体"/>
        <charset val="134"/>
      </rPr>
      <t>回路</t>
    </r>
  </si>
  <si>
    <t>1.8.29</t>
  </si>
  <si>
    <t>接地系统</t>
  </si>
  <si>
    <t>系统功能</t>
  </si>
  <si>
    <t>DBJ/T 15-147-2018 20.3；CECS 182:2005 11.3.2
各智能化系统的防雷与接地应全数检测。</t>
  </si>
  <si>
    <t>1.8.30</t>
  </si>
  <si>
    <t>电源系统</t>
  </si>
  <si>
    <t>CECS 182:2005 11.2.2
稳压、稳流、不间断电源装置和蓄电池组和充电设备应全数检测</t>
  </si>
  <si>
    <t>1.8.31</t>
  </si>
  <si>
    <t>机房工程</t>
  </si>
  <si>
    <t>机房环境</t>
  </si>
  <si>
    <t>间</t>
  </si>
  <si>
    <t>DBJ/T 15-147-2018 19.3；CECS 182:2005 12.5.2              智能化系统机房应全数检测。</t>
  </si>
  <si>
    <t>1.9</t>
  </si>
  <si>
    <t>市政道路工程检测（道路、园林、绿化）</t>
  </si>
  <si>
    <t>1.9.1</t>
  </si>
  <si>
    <t>接地电阻</t>
  </si>
  <si>
    <t>测点</t>
  </si>
  <si>
    <r>
      <rPr>
        <sz val="10"/>
        <rFont val="宋体"/>
        <charset val="0"/>
      </rPr>
      <t>GB 50303-2015</t>
    </r>
    <r>
      <rPr>
        <sz val="10"/>
        <rFont val="宋体"/>
        <charset val="134"/>
      </rPr>
      <t>抽样比例不低于</t>
    </r>
    <r>
      <rPr>
        <sz val="10"/>
        <rFont val="宋体"/>
        <charset val="0"/>
      </rPr>
      <t>20</t>
    </r>
    <r>
      <rPr>
        <sz val="10"/>
        <rFont val="宋体"/>
        <charset val="134"/>
      </rPr>
      <t>％，不少于3点</t>
    </r>
  </si>
  <si>
    <t>1.9.2</t>
  </si>
  <si>
    <t>绝缘电阻</t>
  </si>
  <si>
    <t>回路绝缘电阻</t>
  </si>
  <si>
    <r>
      <rPr>
        <sz val="10"/>
        <rFont val="宋体"/>
        <charset val="0"/>
      </rPr>
      <t>GB 50303-2015</t>
    </r>
    <r>
      <rPr>
        <sz val="10"/>
        <rFont val="宋体"/>
        <charset val="134"/>
      </rPr>
      <t>抽样比例不低于</t>
    </r>
    <r>
      <rPr>
        <sz val="10"/>
        <rFont val="宋体"/>
        <charset val="0"/>
      </rPr>
      <t>20</t>
    </r>
    <r>
      <rPr>
        <sz val="10"/>
        <rFont val="宋体"/>
        <charset val="134"/>
      </rPr>
      <t>％，不少于</t>
    </r>
    <r>
      <rPr>
        <sz val="10"/>
        <rFont val="宋体"/>
        <charset val="0"/>
      </rPr>
      <t>3</t>
    </r>
    <r>
      <rPr>
        <sz val="10"/>
        <rFont val="宋体"/>
        <charset val="134"/>
      </rPr>
      <t>点</t>
    </r>
  </si>
  <si>
    <t>1.9.3</t>
  </si>
  <si>
    <t>漏电开关动作测试</t>
  </si>
  <si>
    <t>动作时间和动作电流</t>
  </si>
  <si>
    <r>
      <rPr>
        <sz val="10"/>
        <rFont val="宋体"/>
        <charset val="0"/>
      </rPr>
      <t>GB 50303-2015</t>
    </r>
    <r>
      <rPr>
        <sz val="10"/>
        <rFont val="宋体"/>
        <charset val="134"/>
      </rPr>
      <t>每种型号抽样比例不低于</t>
    </r>
    <r>
      <rPr>
        <sz val="10"/>
        <rFont val="宋体"/>
        <charset val="0"/>
      </rPr>
      <t>20</t>
    </r>
    <r>
      <rPr>
        <sz val="10"/>
        <rFont val="宋体"/>
        <charset val="134"/>
      </rPr>
      <t>％，每种型号至少</t>
    </r>
    <r>
      <rPr>
        <sz val="10"/>
        <rFont val="宋体"/>
        <charset val="0"/>
      </rPr>
      <t>1</t>
    </r>
    <r>
      <rPr>
        <sz val="10"/>
        <rFont val="宋体"/>
        <charset val="134"/>
      </rPr>
      <t>个</t>
    </r>
  </si>
  <si>
    <t>1.9.4</t>
  </si>
  <si>
    <t>灯具</t>
  </si>
  <si>
    <t>最小抽样数量参照现行国家标准GB 50300 表3.0.9执行。281~500容量最小抽样数量20。</t>
  </si>
  <si>
    <t>1.9.5</t>
  </si>
  <si>
    <t>亮度</t>
  </si>
  <si>
    <t>对于同质性的照明路段应检测不少于2个测试段，测试段的选取应具有代表性。</t>
  </si>
  <si>
    <t>1.9.6</t>
  </si>
  <si>
    <t>照度</t>
  </si>
  <si>
    <t>1.9.7</t>
  </si>
  <si>
    <t>照度均匀度、照明功率密度</t>
  </si>
  <si>
    <t>1.9.8</t>
  </si>
  <si>
    <t>道路工程-沥青混凝土上面层</t>
  </si>
  <si>
    <t>厚度</t>
  </si>
  <si>
    <r>
      <rPr>
        <sz val="10"/>
        <rFont val="宋体"/>
        <charset val="0"/>
      </rPr>
      <t>1000m</t>
    </r>
    <r>
      <rPr>
        <vertAlign val="superscript"/>
        <sz val="10"/>
        <rFont val="宋体"/>
        <charset val="0"/>
      </rPr>
      <t>2</t>
    </r>
    <r>
      <rPr>
        <sz val="10"/>
        <rFont val="宋体"/>
        <charset val="0"/>
      </rPr>
      <t>/</t>
    </r>
    <r>
      <rPr>
        <sz val="10"/>
        <rFont val="宋体"/>
        <charset val="134"/>
      </rPr>
      <t>点</t>
    </r>
  </si>
  <si>
    <t>1.9.9</t>
  </si>
  <si>
    <t>1.9.10</t>
  </si>
  <si>
    <t>弯沉（贝克曼梁法）</t>
  </si>
  <si>
    <t>20m/点/车道</t>
  </si>
  <si>
    <t>1.9.11</t>
  </si>
  <si>
    <t>平整度（三米直尺法）</t>
  </si>
  <si>
    <t>20m/点</t>
  </si>
  <si>
    <t>1.9.12</t>
  </si>
  <si>
    <t>构造深度</t>
  </si>
  <si>
    <t>200m/点</t>
  </si>
  <si>
    <t>1.9.13</t>
  </si>
  <si>
    <t>沥青配合比设计（沥青、碎石、石屑、矿粉）</t>
  </si>
  <si>
    <t>每一配比一组</t>
  </si>
  <si>
    <t>1.9.14</t>
  </si>
  <si>
    <t>道路工程-沥青混凝土下面层</t>
  </si>
  <si>
    <t>1.9.15</t>
  </si>
  <si>
    <t>1.9.16</t>
  </si>
  <si>
    <t>1.9.17</t>
  </si>
  <si>
    <t>1.9.18</t>
  </si>
  <si>
    <t>道路工程-水泥稳定碎石基层</t>
  </si>
  <si>
    <t>击实试验</t>
  </si>
  <si>
    <r>
      <rPr>
        <sz val="10"/>
        <rFont val="宋体"/>
        <charset val="134"/>
      </rPr>
      <t>每种回填材料抽检</t>
    </r>
    <r>
      <rPr>
        <sz val="10"/>
        <rFont val="宋体"/>
        <charset val="0"/>
      </rPr>
      <t>1</t>
    </r>
    <r>
      <rPr>
        <sz val="10"/>
        <rFont val="宋体"/>
        <charset val="134"/>
      </rPr>
      <t>组</t>
    </r>
  </si>
  <si>
    <t>1.9.19</t>
  </si>
  <si>
    <t>压实度（灌砂法）</t>
  </si>
  <si>
    <t>1.9.20</t>
  </si>
  <si>
    <t>1.9.21</t>
  </si>
  <si>
    <t>配合比试验</t>
  </si>
  <si>
    <t>每种材料</t>
  </si>
  <si>
    <t>1.9.22</t>
  </si>
  <si>
    <t>1.9.23</t>
  </si>
  <si>
    <t>无侧限抗压强度</t>
  </si>
  <si>
    <r>
      <rPr>
        <sz val="10"/>
        <rFont val="宋体"/>
        <charset val="0"/>
      </rPr>
      <t>2000m</t>
    </r>
    <r>
      <rPr>
        <vertAlign val="superscript"/>
        <sz val="10"/>
        <rFont val="宋体"/>
        <charset val="0"/>
      </rPr>
      <t>2</t>
    </r>
    <r>
      <rPr>
        <sz val="10"/>
        <rFont val="宋体"/>
        <charset val="0"/>
      </rPr>
      <t>/</t>
    </r>
    <r>
      <rPr>
        <sz val="10"/>
        <rFont val="宋体"/>
        <charset val="134"/>
      </rPr>
      <t>组</t>
    </r>
  </si>
  <si>
    <t>1.9.24</t>
  </si>
  <si>
    <t>道路工程-水泥稳定石屑下基层</t>
  </si>
  <si>
    <t>1.9.25</t>
  </si>
  <si>
    <t>1.9.26</t>
  </si>
  <si>
    <t>1.9.27</t>
  </si>
  <si>
    <t>1.9.28</t>
  </si>
  <si>
    <t>1.9.29</t>
  </si>
  <si>
    <t>1.9.30</t>
  </si>
  <si>
    <t>道路工程-人行道检测</t>
  </si>
  <si>
    <t>1.9.31</t>
  </si>
  <si>
    <t>压实度（灌砂法）路基</t>
  </si>
  <si>
    <t>1.9.32</t>
  </si>
  <si>
    <t>压实度（灌砂法）基层</t>
  </si>
  <si>
    <t>1.9.33</t>
  </si>
  <si>
    <t>填方工程</t>
  </si>
  <si>
    <t>1.9.34</t>
  </si>
  <si>
    <t>1.9.35</t>
  </si>
  <si>
    <t>弯沉试验</t>
  </si>
  <si>
    <t>1.9.36</t>
  </si>
  <si>
    <t>排水工程</t>
  </si>
  <si>
    <t>1.9.37</t>
  </si>
  <si>
    <r>
      <rPr>
        <sz val="10"/>
        <rFont val="宋体"/>
        <charset val="0"/>
      </rPr>
      <t>1000m</t>
    </r>
    <r>
      <rPr>
        <vertAlign val="superscript"/>
        <sz val="10"/>
        <rFont val="宋体"/>
        <charset val="0"/>
      </rPr>
      <t>2</t>
    </r>
    <r>
      <rPr>
        <sz val="10"/>
        <rFont val="宋体"/>
        <charset val="0"/>
      </rPr>
      <t>/</t>
    </r>
    <r>
      <rPr>
        <sz val="10"/>
        <rFont val="宋体"/>
        <charset val="134"/>
      </rPr>
      <t>层</t>
    </r>
    <r>
      <rPr>
        <sz val="10"/>
        <rFont val="宋体"/>
        <charset val="0"/>
      </rPr>
      <t>/</t>
    </r>
    <r>
      <rPr>
        <sz val="10"/>
        <rFont val="宋体"/>
        <charset val="134"/>
      </rPr>
      <t>部位</t>
    </r>
    <r>
      <rPr>
        <sz val="10"/>
        <rFont val="宋体"/>
        <charset val="0"/>
      </rPr>
      <t>/3</t>
    </r>
    <r>
      <rPr>
        <sz val="10"/>
        <rFont val="宋体"/>
        <charset val="134"/>
      </rPr>
      <t>点</t>
    </r>
  </si>
  <si>
    <t>1.9.38</t>
  </si>
  <si>
    <t>CCTV</t>
  </si>
  <si>
    <r>
      <rPr>
        <sz val="10"/>
        <rFont val="宋体"/>
        <charset val="134"/>
      </rPr>
      <t>管径大于</t>
    </r>
    <r>
      <rPr>
        <sz val="10"/>
        <rFont val="宋体"/>
        <charset val="0"/>
      </rPr>
      <t>300mm</t>
    </r>
    <r>
      <rPr>
        <sz val="10"/>
        <rFont val="宋体"/>
        <charset val="134"/>
      </rPr>
      <t>管段</t>
    </r>
    <r>
      <rPr>
        <sz val="10"/>
        <rFont val="宋体"/>
        <charset val="0"/>
      </rPr>
      <t>100%</t>
    </r>
  </si>
  <si>
    <t>1.9.39</t>
  </si>
  <si>
    <t>闭水</t>
  </si>
  <si>
    <r>
      <rPr>
        <sz val="10"/>
        <rFont val="宋体"/>
        <charset val="134"/>
      </rPr>
      <t>管径小于</t>
    </r>
    <r>
      <rPr>
        <sz val="10"/>
        <rFont val="宋体"/>
        <charset val="0"/>
      </rPr>
      <t>700mm</t>
    </r>
    <r>
      <rPr>
        <sz val="10"/>
        <rFont val="宋体"/>
        <charset val="134"/>
      </rPr>
      <t>全检，大于</t>
    </r>
    <r>
      <rPr>
        <sz val="10"/>
        <rFont val="宋体"/>
        <charset val="0"/>
      </rPr>
      <t>700mm</t>
    </r>
    <r>
      <rPr>
        <sz val="10"/>
        <rFont val="宋体"/>
        <charset val="134"/>
      </rPr>
      <t>的管径可抽检</t>
    </r>
    <r>
      <rPr>
        <sz val="10"/>
        <rFont val="宋体"/>
        <charset val="0"/>
      </rPr>
      <t>1/3</t>
    </r>
  </si>
  <si>
    <t>1.9.40</t>
  </si>
  <si>
    <t>检查井钢筋分布及保护层厚度</t>
  </si>
  <si>
    <r>
      <rPr>
        <sz val="10"/>
        <rFont val="宋体"/>
        <charset val="134"/>
      </rPr>
      <t>单位工程；非悬挑构件</t>
    </r>
    <r>
      <rPr>
        <sz val="10"/>
        <rFont val="宋体"/>
        <charset val="0"/>
      </rPr>
      <t>2%</t>
    </r>
    <r>
      <rPr>
        <sz val="10"/>
        <rFont val="宋体"/>
        <charset val="134"/>
      </rPr>
      <t>比例，不少于</t>
    </r>
    <r>
      <rPr>
        <sz val="10"/>
        <rFont val="宋体"/>
        <charset val="0"/>
      </rPr>
      <t>5</t>
    </r>
    <r>
      <rPr>
        <sz val="10"/>
        <rFont val="宋体"/>
        <charset val="134"/>
      </rPr>
      <t>个构件</t>
    </r>
  </si>
  <si>
    <t>1.9.41</t>
  </si>
  <si>
    <t>检查井碳化深度</t>
  </si>
  <si>
    <t>每个回弹构件测一组</t>
  </si>
  <si>
    <t>1.9.42</t>
  </si>
  <si>
    <t>检查井混凝土抗压强度（回弹法）</t>
  </si>
  <si>
    <r>
      <rPr>
        <sz val="10"/>
        <rFont val="宋体"/>
        <charset val="134"/>
      </rPr>
      <t>选取</t>
    </r>
    <r>
      <rPr>
        <sz val="10"/>
        <rFont val="宋体"/>
        <charset val="0"/>
      </rPr>
      <t>30%</t>
    </r>
    <r>
      <rPr>
        <sz val="10"/>
        <rFont val="宋体"/>
        <charset val="134"/>
      </rPr>
      <t>，不少于</t>
    </r>
    <r>
      <rPr>
        <sz val="10"/>
        <rFont val="宋体"/>
        <charset val="0"/>
      </rPr>
      <t>10</t>
    </r>
    <r>
      <rPr>
        <sz val="10"/>
        <rFont val="宋体"/>
        <charset val="134"/>
      </rPr>
      <t>个构件，不同强度等级，每构件按10个测区计算</t>
    </r>
  </si>
  <si>
    <t>1.9.43</t>
  </si>
  <si>
    <t>动力触探试验</t>
  </si>
  <si>
    <t>1.9.44</t>
  </si>
  <si>
    <t>给水工程</t>
  </si>
  <si>
    <t>1.9.45</t>
  </si>
  <si>
    <t>1.9.46</t>
  </si>
  <si>
    <t>水压试验</t>
  </si>
  <si>
    <t>全管段100%</t>
  </si>
  <si>
    <t>1.9.47</t>
  </si>
  <si>
    <t>1.9.48</t>
  </si>
  <si>
    <t>雨水工程</t>
  </si>
  <si>
    <t>1.9.49</t>
  </si>
  <si>
    <t>1.9.50</t>
  </si>
  <si>
    <t>1.9.51</t>
  </si>
  <si>
    <t>管径小于700mm全检，大于700mm的管径可抽检1/3</t>
  </si>
  <si>
    <t>1.9.52</t>
  </si>
  <si>
    <t>1.9.53</t>
  </si>
  <si>
    <t>路灯工程</t>
  </si>
  <si>
    <t>1.9.54</t>
  </si>
  <si>
    <t>交通工程-车道标线</t>
  </si>
  <si>
    <t>标线厚度</t>
  </si>
  <si>
    <t>测量范围小于或等于10km，3个100m核查区域，每个核查区域测6处</t>
  </si>
  <si>
    <t>1.9.55</t>
  </si>
  <si>
    <t>反光标线逆反射系数</t>
  </si>
  <si>
    <t>实线每10km抽检3个长度100m的区域,每个区域随机检测9处测点</t>
  </si>
  <si>
    <t>1.9.56</t>
  </si>
  <si>
    <t>绿化-植物病虫害</t>
  </si>
  <si>
    <t>乔木</t>
  </si>
  <si>
    <t>每个品种每100株检查10株，每株为1点，少于20株全数检查。</t>
  </si>
  <si>
    <t>1.9.57</t>
  </si>
  <si>
    <t>灌木</t>
  </si>
  <si>
    <t>1.9.58</t>
  </si>
  <si>
    <t>地被</t>
  </si>
  <si>
    <r>
      <rPr>
        <sz val="10"/>
        <color rgb="FF000000"/>
        <rFont val="宋体"/>
        <charset val="134"/>
      </rPr>
      <t>按面积抽查10%，4</t>
    </r>
    <r>
      <rPr>
        <sz val="10"/>
        <color indexed="8"/>
        <rFont val="宋体"/>
        <charset val="134"/>
      </rPr>
      <t>㎡</t>
    </r>
    <r>
      <rPr>
        <sz val="10"/>
        <color rgb="FF000000"/>
        <rFont val="宋体"/>
        <charset val="134"/>
      </rPr>
      <t>为一点，不少于5个点。</t>
    </r>
    <r>
      <rPr>
        <sz val="10"/>
        <color indexed="8"/>
        <rFont val="宋体"/>
        <charset val="0"/>
      </rPr>
      <t>≤</t>
    </r>
    <r>
      <rPr>
        <sz val="10"/>
        <color rgb="FF000000"/>
        <rFont val="宋体"/>
        <charset val="134"/>
      </rPr>
      <t>30</t>
    </r>
    <r>
      <rPr>
        <sz val="10"/>
        <color indexed="8"/>
        <rFont val="宋体"/>
        <charset val="134"/>
      </rPr>
      <t>㎡</t>
    </r>
    <r>
      <rPr>
        <sz val="10"/>
        <color rgb="FF000000"/>
        <rFont val="宋体"/>
        <charset val="134"/>
      </rPr>
      <t>应全数检查。</t>
    </r>
  </si>
  <si>
    <t>1.9.59</t>
  </si>
  <si>
    <t>绿化-有机肥</t>
  </si>
  <si>
    <t>氮、磷、钾、有机质、含水量、pH值</t>
  </si>
  <si>
    <t>每批次抽一个样，不少于两个样。</t>
  </si>
  <si>
    <t>1.9.60</t>
  </si>
  <si>
    <t>沥青砼芯样马歇尔稳定度试验、含油量、矿料级配</t>
  </si>
  <si>
    <r>
      <rPr>
        <sz val="10"/>
        <color rgb="FF000000"/>
        <rFont val="宋体"/>
        <charset val="134"/>
      </rPr>
      <t>每品种每摊铺日抽检</t>
    </r>
    <r>
      <rPr>
        <sz val="10"/>
        <rFont val="宋体"/>
        <charset val="0"/>
      </rPr>
      <t>1</t>
    </r>
    <r>
      <rPr>
        <sz val="10"/>
        <rFont val="宋体"/>
        <charset val="134"/>
      </rPr>
      <t>组</t>
    </r>
  </si>
  <si>
    <t>1.9.61</t>
  </si>
  <si>
    <t>道路面层形体质量检测</t>
  </si>
  <si>
    <r>
      <rPr>
        <sz val="10"/>
        <color rgb="FF000000"/>
        <rFont val="宋体"/>
        <charset val="134"/>
      </rPr>
      <t>1.</t>
    </r>
    <r>
      <rPr>
        <sz val="10"/>
        <color indexed="8"/>
        <rFont val="宋体"/>
        <charset val="134"/>
      </rPr>
      <t>检测符合设计及规范要求</t>
    </r>
  </si>
  <si>
    <t>1.9.62</t>
  </si>
  <si>
    <t>人行道形体质量检测</t>
  </si>
  <si>
    <t>1.9.63</t>
  </si>
  <si>
    <t>路缘石形体质量检测</t>
  </si>
  <si>
    <t>同一型号、规格、等级20000件为一批。</t>
  </si>
  <si>
    <t>1.9.64</t>
  </si>
  <si>
    <t>交通标识-标志板</t>
  </si>
  <si>
    <t>反光膜等级及逆反射系数</t>
  </si>
  <si>
    <t>每种类型标志板抽检1块，每块检测3处</t>
  </si>
  <si>
    <t>1.10</t>
  </si>
  <si>
    <t>1.10.1</t>
  </si>
  <si>
    <t>光纤到户</t>
  </si>
  <si>
    <t>长度、衰减</t>
  </si>
  <si>
    <t>户</t>
  </si>
  <si>
    <t>DBJ/T 15-147-2018 10.3.13       光纤到户链路应全数检测</t>
  </si>
  <si>
    <t>1.10.2</t>
  </si>
  <si>
    <t>光纤到户（备用芯）</t>
  </si>
  <si>
    <t>1.11</t>
  </si>
  <si>
    <t>1.11.1</t>
  </si>
  <si>
    <t>消防设备检测、系统功能</t>
  </si>
  <si>
    <t>㎡</t>
  </si>
  <si>
    <t>根据《广州市住房和城乡建设局关于进一步规范建设工程消防设施系统联调联试检测工作的通知》进行全检和抽检</t>
  </si>
  <si>
    <t>1.11.2</t>
  </si>
  <si>
    <t>电线电缆</t>
  </si>
  <si>
    <t>单根阻燃性能</t>
  </si>
  <si>
    <t>同厂家、同品种、同规格、同批次，至少复验2次</t>
  </si>
  <si>
    <t>1.11.3</t>
  </si>
  <si>
    <t>燃烧性能（耐火/阻燃、低烟、无卤）</t>
  </si>
  <si>
    <t>1.11.4</t>
  </si>
  <si>
    <t>建筑板材燃烧性能</t>
  </si>
  <si>
    <t>A1级</t>
  </si>
  <si>
    <t>1.11.5</t>
  </si>
  <si>
    <t>A2级</t>
  </si>
  <si>
    <t>1.11.6</t>
  </si>
  <si>
    <t>B1级</t>
  </si>
  <si>
    <t>1.11.7</t>
  </si>
  <si>
    <t>铺地材料燃烧性能</t>
  </si>
  <si>
    <t>1.11.8</t>
  </si>
  <si>
    <t>电工套管燃烧性能</t>
  </si>
  <si>
    <t>垂直燃烧、氧指数、烟密度</t>
  </si>
  <si>
    <t>1.11.9</t>
  </si>
  <si>
    <t>消防水带</t>
  </si>
  <si>
    <t>试验压力、最小爆破压力、附着强度</t>
  </si>
  <si>
    <t>同厂家、同规格型号抽取1组</t>
  </si>
  <si>
    <t>1.11.10</t>
  </si>
  <si>
    <t>消防水枪</t>
  </si>
  <si>
    <t>密封性能、耐水压强度</t>
  </si>
  <si>
    <t>1.11.11</t>
  </si>
  <si>
    <t>室内消火栓</t>
  </si>
  <si>
    <t>水压强度、密封性能</t>
  </si>
  <si>
    <t>1.11.12</t>
  </si>
  <si>
    <t>洒水喷头</t>
  </si>
  <si>
    <t>水压密封和耐水压强度、静态动作温度</t>
  </si>
  <si>
    <t>1.11.13</t>
  </si>
  <si>
    <t>应急照明灯具</t>
  </si>
  <si>
    <t>基本功能试验、恒定湿热试验、充放电试验</t>
  </si>
  <si>
    <t>1.11.14</t>
  </si>
  <si>
    <t>防火门</t>
  </si>
  <si>
    <t>耐火极限</t>
  </si>
  <si>
    <t>1.11.15</t>
  </si>
  <si>
    <t>防火窗</t>
  </si>
  <si>
    <t>1.12</t>
  </si>
  <si>
    <t>1.12.1</t>
  </si>
  <si>
    <t>防雷装置检测、系统功能</t>
  </si>
  <si>
    <t>土壤电阻率根据实际情况确定，接地装置、接闪带、接闪器按引下线数量全检，接闪杆、天面金属部件、SPD全检</t>
  </si>
  <si>
    <t>1.13</t>
  </si>
  <si>
    <t>1.13.1</t>
  </si>
  <si>
    <t>管道探伤</t>
  </si>
  <si>
    <t>1.14</t>
  </si>
  <si>
    <t>发电机负载试验</t>
  </si>
  <si>
    <t>1.14.1</t>
  </si>
  <si>
    <t>单台发电机组电阻性负荷试验 （1000kW）</t>
  </si>
  <si>
    <t>全检</t>
  </si>
  <si>
    <t>1.14.2</t>
  </si>
  <si>
    <t>单台发电机组电阻性负荷试验（528kW）</t>
  </si>
  <si>
    <t>1.15</t>
  </si>
  <si>
    <t>人防设备安装质量检测</t>
  </si>
  <si>
    <t>1.15.1</t>
  </si>
  <si>
    <t>人防设备</t>
  </si>
  <si>
    <t>个防护单元</t>
  </si>
  <si>
    <t>2.1</t>
  </si>
  <si>
    <t>基坑监测</t>
  </si>
  <si>
    <t>2.1.1</t>
  </si>
  <si>
    <t>埋设费</t>
  </si>
  <si>
    <t>沉降监测基准点</t>
  </si>
  <si>
    <r>
      <rPr>
        <sz val="10"/>
        <rFont val="宋体"/>
        <charset val="134"/>
      </rPr>
      <t>基坑开挖前一周取初值，计</t>
    </r>
    <r>
      <rPr>
        <sz val="10"/>
        <rFont val="宋体"/>
        <charset val="0"/>
      </rPr>
      <t>3</t>
    </r>
    <r>
      <rPr>
        <sz val="10"/>
        <rFont val="宋体"/>
        <charset val="134"/>
      </rPr>
      <t>次；基坑开挖后按</t>
    </r>
    <r>
      <rPr>
        <sz val="10"/>
        <rFont val="宋体"/>
        <charset val="0"/>
      </rPr>
      <t>1</t>
    </r>
    <r>
      <rPr>
        <sz val="10"/>
        <rFont val="宋体"/>
        <charset val="134"/>
      </rPr>
      <t>次</t>
    </r>
    <r>
      <rPr>
        <sz val="10"/>
        <rFont val="宋体"/>
        <charset val="0"/>
      </rPr>
      <t>/2</t>
    </r>
    <r>
      <rPr>
        <sz val="10"/>
        <rFont val="宋体"/>
        <charset val="134"/>
      </rPr>
      <t>天；基坑开挖到</t>
    </r>
    <r>
      <rPr>
        <sz val="10"/>
        <rFont val="宋体"/>
        <charset val="0"/>
      </rPr>
      <t>1/3</t>
    </r>
    <r>
      <rPr>
        <sz val="10"/>
        <rFont val="宋体"/>
        <charset val="134"/>
      </rPr>
      <t>深度以下按</t>
    </r>
    <r>
      <rPr>
        <sz val="10"/>
        <rFont val="宋体"/>
        <charset val="0"/>
      </rPr>
      <t>1</t>
    </r>
    <r>
      <rPr>
        <sz val="10"/>
        <rFont val="宋体"/>
        <charset val="134"/>
      </rPr>
      <t>次</t>
    </r>
    <r>
      <rPr>
        <sz val="10"/>
        <rFont val="宋体"/>
        <charset val="0"/>
      </rPr>
      <t>/1</t>
    </r>
    <r>
      <rPr>
        <sz val="10"/>
        <rFont val="宋体"/>
        <charset val="134"/>
      </rPr>
      <t>天；基坑浇筑底板后</t>
    </r>
    <r>
      <rPr>
        <sz val="10"/>
        <rFont val="宋体"/>
        <charset val="0"/>
      </rPr>
      <t>7d</t>
    </r>
    <r>
      <rPr>
        <sz val="10"/>
        <rFont val="宋体"/>
        <charset val="134"/>
      </rPr>
      <t>按</t>
    </r>
    <r>
      <rPr>
        <sz val="10"/>
        <rFont val="宋体"/>
        <charset val="0"/>
      </rPr>
      <t>1</t>
    </r>
    <r>
      <rPr>
        <sz val="10"/>
        <rFont val="宋体"/>
        <charset val="134"/>
      </rPr>
      <t>次</t>
    </r>
    <r>
      <rPr>
        <sz val="10"/>
        <rFont val="宋体"/>
        <charset val="0"/>
      </rPr>
      <t>/</t>
    </r>
    <r>
      <rPr>
        <sz val="10"/>
        <rFont val="宋体"/>
        <charset val="134"/>
      </rPr>
      <t>（</t>
    </r>
    <r>
      <rPr>
        <sz val="10"/>
        <rFont val="宋体"/>
        <charset val="0"/>
      </rPr>
      <t>3~7</t>
    </r>
    <r>
      <rPr>
        <sz val="10"/>
        <rFont val="宋体"/>
        <charset val="134"/>
      </rPr>
      <t>）天逐渐降低频率，直至基坑回填到</t>
    </r>
    <r>
      <rPr>
        <sz val="10"/>
        <rFont val="宋体"/>
        <charset val="0"/>
      </rPr>
      <t>±0</t>
    </r>
    <r>
      <rPr>
        <sz val="10"/>
        <rFont val="宋体"/>
        <charset val="134"/>
      </rPr>
      <t>标高停止监测。预计</t>
    </r>
    <r>
      <rPr>
        <sz val="10"/>
        <rFont val="宋体"/>
        <charset val="0"/>
      </rPr>
      <t>150</t>
    </r>
    <r>
      <rPr>
        <sz val="10"/>
        <rFont val="宋体"/>
        <charset val="134"/>
      </rPr>
      <t>次。</t>
    </r>
  </si>
  <si>
    <t>2.1.2</t>
  </si>
  <si>
    <t>水平位移监测基准点</t>
  </si>
  <si>
    <t>2.1.3</t>
  </si>
  <si>
    <t>基坑顶部水平位移监测点</t>
  </si>
  <si>
    <t>2.1.4</t>
  </si>
  <si>
    <t>基坑顶部沉降监测点</t>
  </si>
  <si>
    <t>2.1.5</t>
  </si>
  <si>
    <t>支护桩（墙）测斜</t>
  </si>
  <si>
    <t>2.1.6</t>
  </si>
  <si>
    <t>土体侧向位移</t>
  </si>
  <si>
    <t>2.1.7</t>
  </si>
  <si>
    <t>地下水位监测点</t>
  </si>
  <si>
    <t>2.1.8</t>
  </si>
  <si>
    <t>管线及建筑物沉降</t>
  </si>
  <si>
    <t>2.1.9</t>
  </si>
  <si>
    <t>地面沉降点</t>
  </si>
  <si>
    <t>2.1.10</t>
  </si>
  <si>
    <t>邻近建筑物、道路沉降点</t>
  </si>
  <si>
    <t>2.1.11</t>
  </si>
  <si>
    <t>立柱沉降观测点</t>
  </si>
  <si>
    <t>2.1.12</t>
  </si>
  <si>
    <t>支撑轴力观测点</t>
  </si>
  <si>
    <t>2.1.13</t>
  </si>
  <si>
    <t>锚索拉力监测点</t>
  </si>
  <si>
    <t>2.1.14</t>
  </si>
  <si>
    <t>监测费</t>
  </si>
  <si>
    <t>基坑顶部水平位移</t>
  </si>
  <si>
    <t>点.次</t>
  </si>
  <si>
    <t>2.1.15</t>
  </si>
  <si>
    <t>基坑顶部沉降</t>
  </si>
  <si>
    <t>2.1.16</t>
  </si>
  <si>
    <t>孔.次</t>
  </si>
  <si>
    <t>2.1.17</t>
  </si>
  <si>
    <t>2.1.18</t>
  </si>
  <si>
    <t>地下水位</t>
  </si>
  <si>
    <t>2.1.19</t>
  </si>
  <si>
    <t>2.1.20</t>
  </si>
  <si>
    <t>地面沉降</t>
  </si>
  <si>
    <t>2.1.21</t>
  </si>
  <si>
    <t>2.1.22</t>
  </si>
  <si>
    <t>立柱沉降</t>
  </si>
  <si>
    <t>2.1.23</t>
  </si>
  <si>
    <t>支撑轴力</t>
  </si>
  <si>
    <t>2.1.24</t>
  </si>
  <si>
    <t>锚索拉力</t>
  </si>
  <si>
    <t>2.2</t>
  </si>
  <si>
    <t>高支模监测</t>
  </si>
  <si>
    <t>2.2.1</t>
  </si>
  <si>
    <t>测点安装</t>
  </si>
  <si>
    <t>高支模立杆倾角</t>
  </si>
  <si>
    <r>
      <rPr>
        <sz val="10"/>
        <rFont val="宋体"/>
        <charset val="134"/>
      </rPr>
      <t>高支模监测次数：按实际浇筑时间计算，不足</t>
    </r>
    <r>
      <rPr>
        <sz val="10"/>
        <rFont val="宋体"/>
        <charset val="0"/>
      </rPr>
      <t>0.5</t>
    </r>
    <r>
      <rPr>
        <sz val="10"/>
        <rFont val="宋体"/>
        <charset val="134"/>
      </rPr>
      <t>小时按</t>
    </r>
    <r>
      <rPr>
        <sz val="10"/>
        <rFont val="宋体"/>
        <charset val="0"/>
      </rPr>
      <t>0.5</t>
    </r>
    <r>
      <rPr>
        <sz val="10"/>
        <rFont val="宋体"/>
        <charset val="134"/>
      </rPr>
      <t>小时计算，监测费用按每小时监测</t>
    </r>
    <r>
      <rPr>
        <sz val="10"/>
        <rFont val="宋体"/>
        <charset val="0"/>
      </rPr>
      <t>2</t>
    </r>
    <r>
      <rPr>
        <sz val="10"/>
        <rFont val="宋体"/>
        <charset val="134"/>
      </rPr>
      <t>次的费用计算。预估监测次数为</t>
    </r>
    <r>
      <rPr>
        <sz val="10"/>
        <rFont val="宋体"/>
        <charset val="0"/>
      </rPr>
      <t>20</t>
    </r>
    <r>
      <rPr>
        <sz val="10"/>
        <rFont val="宋体"/>
        <charset val="134"/>
      </rPr>
      <t>次（</t>
    </r>
    <r>
      <rPr>
        <sz val="10"/>
        <rFont val="宋体"/>
        <charset val="0"/>
      </rPr>
      <t>10</t>
    </r>
    <r>
      <rPr>
        <sz val="10"/>
        <rFont val="宋体"/>
        <charset val="134"/>
      </rPr>
      <t>小时）。</t>
    </r>
  </si>
  <si>
    <t>2.2.2</t>
  </si>
  <si>
    <t>立杆位移</t>
  </si>
  <si>
    <t>2.2.3</t>
  </si>
  <si>
    <t>高支模立杆轴力</t>
  </si>
  <si>
    <t>2.2.4</t>
  </si>
  <si>
    <t>沉降</t>
  </si>
  <si>
    <t>2.2.5</t>
  </si>
  <si>
    <t>观测费用</t>
  </si>
  <si>
    <t>2.2.6</t>
  </si>
  <si>
    <t>2.2.7</t>
  </si>
  <si>
    <t>2.2.8</t>
  </si>
  <si>
    <t>2.3</t>
  </si>
  <si>
    <t>主体沉降观测</t>
  </si>
  <si>
    <t>2.3.1</t>
  </si>
  <si>
    <t>基准点埋设费</t>
  </si>
  <si>
    <t>主体沉降监测频率：
（1）施工期内观测工作由首层结构施工完成且具备观测条件后开始，后续建筑物每升高2~3层观测1次，结构封顶后3月观测1次；
（2）施工过程如暂时停工，在停工时及新开工时应各观测1次。
（3）使用期间第一年观测3次，第二年观测2次，第三年后每年1次，直至稳定为止。</t>
  </si>
  <si>
    <t>主体沉降观测点埋设费</t>
  </si>
  <si>
    <t>2.3.2</t>
  </si>
  <si>
    <t>基准网观测费</t>
  </si>
  <si>
    <t>主体沉降观测点观测费用</t>
  </si>
  <si>
    <t xml:space="preserve"> 基坑长度</t>
  </si>
  <si>
    <t>总桩数</t>
  </si>
  <si>
    <t>检测方法</t>
  </si>
  <si>
    <t>检测根数</t>
  </si>
  <si>
    <t>检测米数</t>
  </si>
  <si>
    <t>支护灌注桩+立柱灌注桩</t>
  </si>
  <si>
    <t>预估每根20米</t>
  </si>
  <si>
    <t>锚杆</t>
  </si>
  <si>
    <t>基坑长度</t>
  </si>
  <si>
    <t xml:space="preserve"> 抗拔验收</t>
  </si>
  <si>
    <t>A-A1</t>
  </si>
  <si>
    <t>A1-A2</t>
  </si>
  <si>
    <t>A2-A3</t>
  </si>
  <si>
    <t>A3-A5</t>
  </si>
  <si>
    <t>A5-B</t>
  </si>
  <si>
    <t>B-C</t>
  </si>
  <si>
    <t>C-D</t>
  </si>
  <si>
    <t>D-E</t>
  </si>
  <si>
    <t>E-F</t>
  </si>
  <si>
    <t>F-G</t>
  </si>
  <si>
    <t>G-H</t>
  </si>
  <si>
    <t>H-H3</t>
  </si>
  <si>
    <t>H3-J</t>
  </si>
  <si>
    <t>J-K1</t>
  </si>
  <si>
    <t>K1-A</t>
  </si>
  <si>
    <t>Y1-Y3</t>
  </si>
  <si>
    <t>Y3-Y7</t>
  </si>
  <si>
    <t>Y7-Y1</t>
  </si>
  <si>
    <t>喷射混凝土面层</t>
  </si>
  <si>
    <t>宽度</t>
  </si>
  <si>
    <t>面积</t>
  </si>
  <si>
    <t>组数</t>
  </si>
  <si>
    <t>合计</t>
  </si>
  <si>
    <t xml:space="preserve"> 检测桩数</t>
  </si>
  <si>
    <t>搅拌桩</t>
  </si>
  <si>
    <t>预估每根12米</t>
  </si>
  <si>
    <t xml:space="preserve">  经咨询检测单位，钻芯法包含抗压强度检测</t>
  </si>
  <si>
    <t>SMW工法搅拌桩</t>
  </si>
  <si>
    <t>按3根</t>
  </si>
  <si>
    <t>搅拌桩总米数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</si>
</sst>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DBNum2][$-804]General"/>
    <numFmt numFmtId="179" formatCode="0.00_);[Red]\(0.00\)"/>
    <numFmt numFmtId="180" formatCode="000000"/>
    <numFmt numFmtId="181" formatCode="#,##0.00_ "/>
    <numFmt numFmtId="182" formatCode="[DBNum2][$RMB]General;[Red][DBNum2][$RMB]General"/>
    <numFmt numFmtId="183" formatCode="0.00_ ;[Red]\-0.00\ "/>
  </numFmts>
  <fonts count="48">
    <font>
      <sz val="11"/>
      <color rgb="FF000000"/>
      <name val="宋体"/>
      <charset val="134"/>
    </font>
    <font>
      <sz val="11"/>
      <color theme="1"/>
      <name val="宋体"/>
      <charset val="134"/>
      <scheme val="minor"/>
    </font>
    <font>
      <b/>
      <sz val="11"/>
      <color theme="1"/>
      <name val="宋体"/>
      <charset val="134"/>
      <scheme val="minor"/>
    </font>
    <font>
      <sz val="10"/>
      <name val="宋体"/>
      <charset val="134"/>
    </font>
    <font>
      <b/>
      <sz val="10"/>
      <name val="宋体"/>
      <charset val="134"/>
    </font>
    <font>
      <b/>
      <sz val="18"/>
      <name val="宋体"/>
      <charset val="134"/>
    </font>
    <font>
      <sz val="10"/>
      <name val="宋体"/>
      <charset val="0"/>
    </font>
    <font>
      <sz val="10"/>
      <color theme="1"/>
      <name val="宋体"/>
      <charset val="134"/>
    </font>
    <font>
      <sz val="10"/>
      <color indexed="8"/>
      <name val="宋体"/>
      <charset val="134"/>
    </font>
    <font>
      <sz val="10"/>
      <color rgb="FF000000"/>
      <name val="宋体"/>
      <charset val="134"/>
    </font>
    <font>
      <sz val="11"/>
      <color indexed="8"/>
      <name val="宋体"/>
      <charset val="134"/>
    </font>
    <font>
      <b/>
      <sz val="16"/>
      <color theme="1"/>
      <name val="宋体"/>
      <charset val="134"/>
      <scheme val="minor"/>
    </font>
    <font>
      <sz val="10"/>
      <name val="宋体"/>
      <charset val="134"/>
      <scheme val="minor"/>
    </font>
    <font>
      <b/>
      <sz val="11"/>
      <color indexed="8"/>
      <name val="宋体"/>
      <charset val="134"/>
    </font>
    <font>
      <sz val="9"/>
      <name val="宋体"/>
      <charset val="134"/>
    </font>
    <font>
      <b/>
      <sz val="22"/>
      <name val="宋体"/>
      <charset val="134"/>
    </font>
    <font>
      <b/>
      <sz val="12"/>
      <name val="宋体"/>
      <charset val="134"/>
    </font>
    <font>
      <sz val="11"/>
      <name val="宋体"/>
      <charset val="134"/>
    </font>
    <font>
      <sz val="14"/>
      <name val="宋体"/>
      <charset val="134"/>
    </font>
    <font>
      <sz val="12"/>
      <name val="宋体"/>
      <charset val="134"/>
    </font>
    <font>
      <sz val="9"/>
      <color theme="1"/>
      <name val="宋体"/>
      <charset val="134"/>
      <scheme val="minor"/>
    </font>
    <font>
      <b/>
      <sz val="14"/>
      <name val="宋体"/>
      <charset val="134"/>
    </font>
    <font>
      <b/>
      <sz val="10"/>
      <color theme="1"/>
      <name val="宋体"/>
      <charset val="134"/>
      <scheme val="minor"/>
    </font>
    <font>
      <sz val="10"/>
      <color theme="1"/>
      <name val="宋体"/>
      <charset val="134"/>
      <scheme val="minor"/>
    </font>
    <font>
      <sz val="11"/>
      <color theme="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perscript"/>
      <sz val="10"/>
      <name val="宋体"/>
      <charset val="0"/>
    </font>
    <font>
      <b/>
      <sz val="10"/>
      <color indexed="8"/>
      <name val="宋体"/>
      <charset val="134"/>
    </font>
    <font>
      <b/>
      <i/>
      <sz val="10"/>
      <color indexed="8"/>
      <name val="宋体"/>
      <charset val="134"/>
    </font>
    <font>
      <sz val="10"/>
      <color indexed="8"/>
      <name val="宋体"/>
      <charset val="0"/>
    </font>
  </fonts>
  <fills count="36">
    <fill>
      <patternFill patternType="none"/>
    </fill>
    <fill>
      <patternFill patternType="gray125"/>
    </fill>
    <fill>
      <patternFill patternType="solid">
        <fgColor rgb="FFFF0000"/>
        <bgColor rgb="FF000000"/>
      </patternFill>
    </fill>
    <fill>
      <patternFill patternType="solid">
        <fgColor theme="0"/>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 fillId="5" borderId="19"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0" applyNumberFormat="0" applyFill="0" applyBorder="0" applyAlignment="0" applyProtection="0">
      <alignment vertical="center"/>
    </xf>
    <xf numFmtId="0" fontId="33" fillId="6" borderId="22" applyNumberFormat="0" applyAlignment="0" applyProtection="0">
      <alignment vertical="center"/>
    </xf>
    <xf numFmtId="0" fontId="34" fillId="7" borderId="23" applyNumberFormat="0" applyAlignment="0" applyProtection="0">
      <alignment vertical="center"/>
    </xf>
    <xf numFmtId="0" fontId="35" fillId="7" borderId="22" applyNumberFormat="0" applyAlignment="0" applyProtection="0">
      <alignment vertical="center"/>
    </xf>
    <xf numFmtId="0" fontId="36" fillId="8" borderId="24" applyNumberFormat="0" applyAlignment="0" applyProtection="0">
      <alignment vertical="center"/>
    </xf>
    <xf numFmtId="0" fontId="37" fillId="0" borderId="25" applyNumberFormat="0" applyFill="0" applyAlignment="0" applyProtection="0">
      <alignment vertical="center"/>
    </xf>
    <xf numFmtId="0" fontId="38" fillId="0" borderId="26" applyNumberFormat="0" applyFill="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3" fillId="33" borderId="0" applyNumberFormat="0" applyBorder="0" applyAlignment="0" applyProtection="0">
      <alignment vertical="center"/>
    </xf>
    <xf numFmtId="0" fontId="43" fillId="34" borderId="0" applyNumberFormat="0" applyBorder="0" applyAlignment="0" applyProtection="0">
      <alignment vertical="center"/>
    </xf>
    <xf numFmtId="0" fontId="42" fillId="35" borderId="0" applyNumberFormat="0" applyBorder="0" applyAlignment="0" applyProtection="0">
      <alignment vertical="center"/>
    </xf>
    <xf numFmtId="0" fontId="10" fillId="0" borderId="0">
      <alignment vertical="center"/>
    </xf>
    <xf numFmtId="0" fontId="10" fillId="0" borderId="0">
      <alignment vertical="center"/>
    </xf>
    <xf numFmtId="0" fontId="20" fillId="0" borderId="0"/>
    <xf numFmtId="0" fontId="10" fillId="0" borderId="0">
      <alignment vertical="center"/>
    </xf>
    <xf numFmtId="0" fontId="14" fillId="0" borderId="0">
      <alignment vertical="center"/>
    </xf>
    <xf numFmtId="0" fontId="1" fillId="0" borderId="0">
      <alignment vertical="center"/>
    </xf>
  </cellStyleXfs>
  <cellXfs count="145">
    <xf numFmtId="0" fontId="0" fillId="0" borderId="0" xfId="0" applyFont="1">
      <alignment vertical="center"/>
    </xf>
    <xf numFmtId="0" fontId="1" fillId="0" borderId="0" xfId="0" applyFont="1" applyFill="1">
      <alignment vertical="center"/>
    </xf>
    <xf numFmtId="0" fontId="1" fillId="0" borderId="1" xfId="0" applyFont="1" applyFill="1" applyBorder="1">
      <alignment vertical="center"/>
    </xf>
    <xf numFmtId="0" fontId="1" fillId="0" borderId="1" xfId="0" applyFont="1" applyFill="1" applyBorder="1" applyAlignment="1">
      <alignment horizontal="center" vertical="center"/>
    </xf>
    <xf numFmtId="1" fontId="1" fillId="0" borderId="1" xfId="0" applyNumberFormat="1" applyFont="1" applyFill="1" applyBorder="1" applyAlignment="1">
      <alignment horizontal="center" vertical="center"/>
    </xf>
    <xf numFmtId="1" fontId="1" fillId="0" borderId="1" xfId="0" applyNumberFormat="1" applyFont="1" applyFill="1" applyBorder="1">
      <alignment vertical="center"/>
    </xf>
    <xf numFmtId="1" fontId="1" fillId="2" borderId="1" xfId="0" applyNumberFormat="1" applyFont="1" applyFill="1" applyBorder="1">
      <alignment vertical="center"/>
    </xf>
    <xf numFmtId="1" fontId="2" fillId="0" borderId="1" xfId="0" applyNumberFormat="1" applyFont="1" applyFill="1" applyBorder="1">
      <alignment vertical="center"/>
    </xf>
    <xf numFmtId="0" fontId="1" fillId="0" borderId="1" xfId="0" applyFont="1" applyFill="1" applyBorder="1" applyAlignment="1">
      <alignment horizontal="right" vertical="center"/>
    </xf>
    <xf numFmtId="2" fontId="1" fillId="0" borderId="1" xfId="0" applyNumberFormat="1" applyFont="1" applyFill="1" applyBorder="1">
      <alignment vertical="center"/>
    </xf>
    <xf numFmtId="2" fontId="2" fillId="0" borderId="1" xfId="0" applyNumberFormat="1" applyFont="1" applyFill="1" applyBorder="1">
      <alignment vertical="center"/>
    </xf>
    <xf numFmtId="0" fontId="1" fillId="0" borderId="1" xfId="0" applyFont="1" applyFill="1" applyBorder="1" applyAlignment="1">
      <alignment horizontal="left" vertical="center"/>
    </xf>
    <xf numFmtId="0" fontId="1"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49" fontId="3" fillId="0" borderId="0" xfId="0" applyNumberFormat="1" applyFont="1" applyFill="1" applyAlignment="1">
      <alignment horizontal="center" vertical="center" wrapText="1"/>
    </xf>
    <xf numFmtId="0" fontId="3" fillId="0" borderId="0" xfId="0" applyFont="1" applyFill="1" applyAlignment="1">
      <alignment horizontal="left" vertical="center" wrapText="1"/>
    </xf>
    <xf numFmtId="176" fontId="3" fillId="3" borderId="0" xfId="0" applyNumberFormat="1" applyFont="1" applyFill="1" applyAlignment="1">
      <alignment horizontal="center" vertical="center" wrapText="1"/>
    </xf>
    <xf numFmtId="177" fontId="3" fillId="0" borderId="0" xfId="0" applyNumberFormat="1" applyFont="1" applyFill="1" applyAlignment="1">
      <alignment horizontal="center" vertical="center" wrapText="1"/>
    </xf>
    <xf numFmtId="0" fontId="3" fillId="0" borderId="0" xfId="0" applyFont="1" applyFill="1">
      <alignment vertical="center"/>
    </xf>
    <xf numFmtId="0" fontId="5" fillId="0" borderId="0" xfId="0" applyFont="1" applyFill="1" applyAlignment="1">
      <alignment horizontal="center" vertical="center" wrapText="1"/>
    </xf>
    <xf numFmtId="0" fontId="4" fillId="0" borderId="0" xfId="0" applyFont="1" applyFill="1" applyAlignment="1">
      <alignment horizontal="left" vertical="center" wrapText="1"/>
    </xf>
    <xf numFmtId="0" fontId="4" fillId="3" borderId="0" xfId="0" applyFont="1" applyFill="1" applyAlignment="1">
      <alignment horizontal="left" vertical="center" wrapText="1"/>
    </xf>
    <xf numFmtId="177" fontId="4" fillId="0" borderId="0" xfId="0" applyNumberFormat="1" applyFont="1" applyFill="1" applyAlignment="1">
      <alignment horizontal="left" vertical="center" wrapText="1"/>
    </xf>
    <xf numFmtId="49" fontId="4"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176" fontId="4" fillId="3" borderId="3"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176" fontId="3" fillId="3"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xf>
    <xf numFmtId="49" fontId="3" fillId="0" borderId="4" xfId="0" applyNumberFormat="1" applyFont="1" applyFill="1" applyBorder="1" applyAlignment="1">
      <alignment horizontal="center" vertical="center" wrapText="1"/>
    </xf>
    <xf numFmtId="178" fontId="3" fillId="0" borderId="1" xfId="0" applyNumberFormat="1" applyFont="1" applyFill="1" applyBorder="1" applyAlignment="1">
      <alignment vertical="center" wrapText="1"/>
    </xf>
    <xf numFmtId="0" fontId="3" fillId="0" borderId="1" xfId="0" applyFont="1" applyFill="1" applyBorder="1" applyAlignment="1">
      <alignment horizontal="left" vertical="center" wrapText="1"/>
    </xf>
    <xf numFmtId="177" fontId="6" fillId="0" borderId="1" xfId="0" applyNumberFormat="1" applyFont="1" applyFill="1" applyBorder="1" applyAlignment="1">
      <alignment horizontal="center" vertical="center" wrapText="1"/>
    </xf>
    <xf numFmtId="17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178" fontId="3" fillId="0"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80"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5" fillId="0" borderId="0" xfId="0" applyFont="1" applyFill="1" applyAlignment="1">
      <alignment horizontal="left" vertical="center" wrapText="1"/>
    </xf>
    <xf numFmtId="0" fontId="4" fillId="0" borderId="5" xfId="0" applyFont="1" applyFill="1" applyBorder="1" applyAlignment="1">
      <alignment horizontal="center" vertical="center" wrapText="1"/>
    </xf>
    <xf numFmtId="176" fontId="3" fillId="0" borderId="6" xfId="0" applyNumberFormat="1" applyFont="1" applyFill="1" applyBorder="1" applyAlignment="1">
      <alignment horizontal="left" vertical="center" wrapText="1"/>
    </xf>
    <xf numFmtId="0" fontId="3" fillId="0" borderId="6" xfId="0" applyFont="1" applyFill="1" applyBorder="1" applyAlignment="1">
      <alignment horizontal="left" vertical="center" wrapText="1"/>
    </xf>
    <xf numFmtId="0" fontId="6" fillId="0" borderId="6" xfId="0" applyFont="1" applyFill="1" applyBorder="1" applyAlignment="1">
      <alignment horizontal="left" vertical="center" wrapText="1"/>
    </xf>
    <xf numFmtId="176" fontId="4" fillId="0" borderId="6" xfId="0" applyNumberFormat="1" applyFont="1" applyFill="1" applyBorder="1" applyAlignment="1">
      <alignment horizontal="left" vertical="center" wrapText="1"/>
    </xf>
    <xf numFmtId="0" fontId="3" fillId="0" borderId="6" xfId="50" applyFont="1" applyFill="1" applyBorder="1" applyAlignment="1">
      <alignment horizontal="left" vertical="center" wrapText="1"/>
    </xf>
    <xf numFmtId="0" fontId="4" fillId="0" borderId="1" xfId="0" applyFont="1" applyFill="1" applyBorder="1" applyAlignment="1">
      <alignment horizontal="center" vertical="center"/>
    </xf>
    <xf numFmtId="176" fontId="6" fillId="0" borderId="6" xfId="52" applyNumberFormat="1" applyFont="1" applyFill="1" applyBorder="1" applyAlignment="1">
      <alignment horizontal="left" vertical="center" wrapText="1"/>
    </xf>
    <xf numFmtId="176" fontId="3" fillId="0" borderId="6" xfId="52" applyNumberFormat="1" applyFont="1" applyFill="1" applyBorder="1" applyAlignment="1">
      <alignment horizontal="left" vertical="center" wrapText="1"/>
    </xf>
    <xf numFmtId="176" fontId="3" fillId="3" borderId="1" xfId="50" applyNumberFormat="1" applyFont="1" applyFill="1" applyBorder="1" applyAlignment="1">
      <alignment horizontal="center" vertical="center" wrapText="1"/>
    </xf>
    <xf numFmtId="0" fontId="6" fillId="0" borderId="6" xfId="50" applyFont="1" applyFill="1" applyBorder="1" applyAlignment="1">
      <alignment horizontal="left" vertical="center" wrapText="1"/>
    </xf>
    <xf numFmtId="176" fontId="6" fillId="3" borderId="1" xfId="50" applyNumberFormat="1" applyFont="1" applyFill="1" applyBorder="1" applyAlignment="1">
      <alignment horizontal="center" vertical="center" wrapText="1"/>
    </xf>
    <xf numFmtId="0" fontId="3" fillId="0" borderId="6" xfId="53" applyFont="1" applyFill="1" applyBorder="1" applyAlignment="1">
      <alignment horizontal="left" vertical="center" wrapText="1"/>
    </xf>
    <xf numFmtId="0" fontId="7" fillId="0" borderId="6" xfId="54" applyFont="1" applyFill="1" applyBorder="1" applyAlignment="1">
      <alignment horizontal="left" vertical="center" wrapText="1"/>
    </xf>
    <xf numFmtId="0" fontId="8" fillId="0" borderId="6" xfId="0" applyFont="1" applyFill="1" applyBorder="1" applyAlignment="1">
      <alignment horizontal="left" vertical="center" wrapText="1"/>
    </xf>
    <xf numFmtId="0" fontId="3" fillId="0" borderId="1" xfId="49" applyFont="1" applyFill="1" applyBorder="1" applyAlignment="1">
      <alignment horizontal="center" vertical="center"/>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0" fontId="9" fillId="0" borderId="6" xfId="0" applyFont="1" applyFill="1" applyBorder="1" applyAlignment="1">
      <alignment horizontal="left" vertical="center" wrapText="1"/>
    </xf>
    <xf numFmtId="0" fontId="9" fillId="0" borderId="6" xfId="0" applyFont="1" applyFill="1" applyBorder="1" applyAlignment="1">
      <alignment horizontal="left" vertical="center"/>
    </xf>
    <xf numFmtId="0" fontId="4" fillId="0" borderId="1" xfId="0" applyFont="1" applyFill="1" applyBorder="1" applyAlignment="1">
      <alignment vertical="center" wrapText="1"/>
    </xf>
    <xf numFmtId="0" fontId="3" fillId="0" borderId="1" xfId="0" applyFont="1" applyFill="1" applyBorder="1" applyAlignment="1">
      <alignment vertical="center" wrapText="1"/>
    </xf>
    <xf numFmtId="49" fontId="4" fillId="0" borderId="4" xfId="0" applyNumberFormat="1" applyFont="1" applyFill="1" applyBorder="1" applyAlignment="1">
      <alignment horizontal="center" vertical="center"/>
    </xf>
    <xf numFmtId="49" fontId="3" fillId="0" borderId="7" xfId="0" applyNumberFormat="1" applyFont="1" applyFill="1" applyBorder="1" applyAlignment="1">
      <alignment horizontal="center" vertical="center" wrapText="1"/>
    </xf>
    <xf numFmtId="0" fontId="3" fillId="0" borderId="8" xfId="0" applyFont="1" applyFill="1" applyBorder="1" applyAlignment="1">
      <alignment vertical="center" wrapText="1"/>
    </xf>
    <xf numFmtId="0" fontId="3" fillId="0" borderId="8" xfId="0" applyFont="1" applyFill="1" applyBorder="1" applyAlignment="1">
      <alignment horizontal="left" vertical="center" wrapText="1"/>
    </xf>
    <xf numFmtId="0" fontId="3" fillId="0" borderId="8" xfId="0" applyFont="1" applyFill="1" applyBorder="1" applyAlignment="1">
      <alignment horizontal="center" vertical="center" wrapText="1"/>
    </xf>
    <xf numFmtId="176" fontId="3" fillId="3" borderId="8" xfId="0" applyNumberFormat="1" applyFont="1" applyFill="1" applyBorder="1" applyAlignment="1">
      <alignment horizontal="center" vertical="center" wrapText="1"/>
    </xf>
    <xf numFmtId="177" fontId="6" fillId="0" borderId="8" xfId="0" applyNumberFormat="1" applyFont="1" applyFill="1" applyBorder="1" applyAlignment="1">
      <alignment horizontal="center" vertical="center" wrapText="1"/>
    </xf>
    <xf numFmtId="177" fontId="3" fillId="0" borderId="8" xfId="0" applyNumberFormat="1" applyFont="1" applyFill="1" applyBorder="1" applyAlignment="1">
      <alignment horizontal="center" vertical="center" wrapText="1"/>
    </xf>
    <xf numFmtId="0" fontId="3" fillId="0" borderId="9" xfId="0" applyFont="1" applyFill="1" applyBorder="1" applyAlignment="1">
      <alignment horizontal="left" vertical="center" wrapText="1"/>
    </xf>
    <xf numFmtId="0" fontId="1" fillId="0" borderId="1" xfId="0" applyFont="1" applyFill="1" applyBorder="1" applyAlignment="1">
      <alignment vertical="center"/>
    </xf>
    <xf numFmtId="0" fontId="10" fillId="0" borderId="0" xfId="0" applyFont="1" applyFill="1" applyBorder="1" applyAlignment="1">
      <alignment vertical="center"/>
    </xf>
    <xf numFmtId="0" fontId="1" fillId="0" borderId="0" xfId="0" applyFont="1" applyFill="1" applyBorder="1" applyAlignment="1">
      <alignment vertical="center"/>
    </xf>
    <xf numFmtId="0" fontId="1" fillId="0" borderId="10" xfId="0" applyFont="1" applyFill="1" applyBorder="1" applyAlignment="1">
      <alignment vertical="center"/>
    </xf>
    <xf numFmtId="177" fontId="1" fillId="0" borderId="1" xfId="0" applyNumberFormat="1" applyFont="1" applyFill="1" applyBorder="1" applyAlignment="1">
      <alignment vertical="center"/>
    </xf>
    <xf numFmtId="0" fontId="1" fillId="0" borderId="11" xfId="0" applyFont="1" applyFill="1" applyBorder="1" applyAlignment="1">
      <alignment vertical="center"/>
    </xf>
    <xf numFmtId="0" fontId="1" fillId="0" borderId="12" xfId="0" applyFont="1" applyFill="1" applyBorder="1" applyAlignment="1">
      <alignment vertical="center"/>
    </xf>
    <xf numFmtId="0" fontId="11" fillId="0" borderId="0"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12" fillId="0" borderId="0" xfId="0" applyNumberFormat="1" applyFont="1" applyFill="1" applyBorder="1" applyAlignment="1">
      <alignment horizontal="left" vertical="center" wrapText="1"/>
    </xf>
    <xf numFmtId="0" fontId="2" fillId="0" borderId="1" xfId="0" applyFont="1" applyFill="1" applyBorder="1" applyAlignment="1">
      <alignment horizontal="center" vertical="center"/>
    </xf>
    <xf numFmtId="181" fontId="2" fillId="0" borderId="1" xfId="0" applyNumberFormat="1" applyFont="1" applyFill="1" applyBorder="1" applyAlignment="1">
      <alignment horizontal="center" vertical="center"/>
    </xf>
    <xf numFmtId="177" fontId="2" fillId="0" borderId="1" xfId="0" applyNumberFormat="1" applyFont="1" applyFill="1" applyBorder="1" applyAlignment="1">
      <alignment horizontal="center" vertical="center"/>
    </xf>
    <xf numFmtId="0" fontId="2" fillId="0" borderId="1" xfId="0" applyFont="1" applyFill="1" applyBorder="1" applyAlignment="1">
      <alignment horizontal="left" vertical="center"/>
    </xf>
    <xf numFmtId="177" fontId="10" fillId="0" borderId="1" xfId="0" applyNumberFormat="1" applyFont="1" applyFill="1" applyBorder="1" applyAlignment="1">
      <alignment horizontal="center" vertical="center"/>
    </xf>
    <xf numFmtId="181" fontId="1" fillId="0" borderId="1" xfId="0" applyNumberFormat="1" applyFont="1" applyFill="1" applyBorder="1" applyAlignment="1">
      <alignment horizontal="left" vertical="center"/>
    </xf>
    <xf numFmtId="181" fontId="1" fillId="0" borderId="1" xfId="0" applyNumberFormat="1" applyFont="1" applyFill="1" applyBorder="1" applyAlignment="1">
      <alignment horizontal="left" vertical="center" wrapText="1"/>
    </xf>
    <xf numFmtId="181" fontId="2" fillId="0" borderId="1" xfId="0" applyNumberFormat="1" applyFont="1" applyFill="1" applyBorder="1" applyAlignment="1">
      <alignment horizontal="left" vertical="center"/>
    </xf>
    <xf numFmtId="177" fontId="13" fillId="0" borderId="1" xfId="0" applyNumberFormat="1" applyFont="1" applyFill="1" applyBorder="1" applyAlignment="1">
      <alignment horizontal="center" vertical="center"/>
    </xf>
    <xf numFmtId="0" fontId="1" fillId="0" borderId="0" xfId="0" applyFont="1" applyFill="1" applyBorder="1" applyAlignment="1">
      <alignment horizontal="left" vertical="center"/>
    </xf>
    <xf numFmtId="177" fontId="1" fillId="0" borderId="0" xfId="0" applyNumberFormat="1" applyFont="1" applyFill="1" applyBorder="1" applyAlignment="1">
      <alignment vertical="center"/>
    </xf>
    <xf numFmtId="0" fontId="1" fillId="0" borderId="13" xfId="0" applyFont="1" applyFill="1" applyBorder="1" applyAlignment="1">
      <alignment vertical="center"/>
    </xf>
    <xf numFmtId="0" fontId="1" fillId="0" borderId="10" xfId="0" applyFont="1" applyFill="1" applyBorder="1" applyAlignment="1">
      <alignment horizontal="left" vertical="center"/>
    </xf>
    <xf numFmtId="177" fontId="1" fillId="0" borderId="10" xfId="0" applyNumberFormat="1" applyFont="1" applyFill="1" applyBorder="1" applyAlignment="1">
      <alignment vertical="center"/>
    </xf>
    <xf numFmtId="0" fontId="1" fillId="0" borderId="14" xfId="0" applyFont="1" applyFill="1" applyBorder="1" applyAlignment="1">
      <alignment vertical="center"/>
    </xf>
    <xf numFmtId="0" fontId="1" fillId="0" borderId="15" xfId="0" applyFont="1" applyFill="1" applyBorder="1" applyAlignment="1">
      <alignment vertical="center"/>
    </xf>
    <xf numFmtId="0" fontId="14" fillId="4" borderId="0" xfId="0" applyFont="1" applyFill="1" applyAlignment="1">
      <alignment horizontal="left" vertical="center" wrapText="1"/>
    </xf>
    <xf numFmtId="0" fontId="5" fillId="4" borderId="16" xfId="0" applyFont="1" applyFill="1" applyBorder="1" applyAlignment="1">
      <alignment horizontal="center" wrapText="1"/>
    </xf>
    <xf numFmtId="0" fontId="5" fillId="4" borderId="0" xfId="0" applyFont="1" applyFill="1" applyAlignment="1">
      <alignment horizontal="left" wrapText="1"/>
    </xf>
    <xf numFmtId="0" fontId="15" fillId="4" borderId="0" xfId="0" applyFont="1" applyFill="1" applyAlignment="1">
      <alignment horizontal="center" vertical="center" wrapText="1"/>
    </xf>
    <xf numFmtId="0" fontId="16" fillId="4" borderId="0" xfId="0" applyFont="1" applyFill="1" applyAlignment="1">
      <alignment horizontal="left" wrapText="1"/>
    </xf>
    <xf numFmtId="0" fontId="17" fillId="4" borderId="0" xfId="0" applyFont="1" applyFill="1" applyAlignment="1">
      <alignment horizontal="right" wrapText="1"/>
    </xf>
    <xf numFmtId="181" fontId="18" fillId="4" borderId="16" xfId="0" applyNumberFormat="1" applyFont="1" applyFill="1" applyBorder="1" applyAlignment="1">
      <alignment horizontal="center" wrapText="1"/>
    </xf>
    <xf numFmtId="182" fontId="18" fillId="4" borderId="17" xfId="0" applyNumberFormat="1" applyFont="1" applyFill="1" applyBorder="1" applyAlignment="1">
      <alignment horizontal="center" wrapText="1"/>
    </xf>
    <xf numFmtId="0" fontId="19" fillId="4" borderId="0" xfId="0" applyFont="1" applyFill="1" applyAlignment="1">
      <alignment horizontal="left" wrapText="1"/>
    </xf>
    <xf numFmtId="0" fontId="19" fillId="4" borderId="18" xfId="0" applyFont="1" applyFill="1" applyBorder="1" applyAlignment="1">
      <alignment horizontal="left" wrapText="1"/>
    </xf>
    <xf numFmtId="0" fontId="3" fillId="4" borderId="18" xfId="0" applyFont="1" applyFill="1" applyBorder="1" applyAlignment="1">
      <alignment horizontal="center" vertical="center" wrapText="1"/>
    </xf>
    <xf numFmtId="0" fontId="19" fillId="4" borderId="16" xfId="0" applyFont="1" applyFill="1" applyBorder="1" applyAlignment="1">
      <alignment horizontal="center" wrapText="1"/>
    </xf>
    <xf numFmtId="0" fontId="16" fillId="4" borderId="0" xfId="0" applyFont="1" applyFill="1" applyAlignment="1">
      <alignment horizontal="right" wrapText="1"/>
    </xf>
    <xf numFmtId="0" fontId="16" fillId="4" borderId="0" xfId="0" applyFont="1" applyFill="1" applyAlignment="1">
      <alignment horizontal="right" vertical="center" wrapText="1"/>
    </xf>
    <xf numFmtId="0" fontId="3" fillId="4" borderId="18" xfId="0" applyFont="1" applyFill="1" applyBorder="1" applyAlignment="1">
      <alignment horizontal="center" vertical="top" wrapText="1"/>
    </xf>
    <xf numFmtId="0" fontId="3" fillId="4" borderId="0" xfId="0" applyFont="1" applyFill="1" applyAlignment="1">
      <alignment horizontal="center" wrapText="1"/>
    </xf>
    <xf numFmtId="0" fontId="3" fillId="4" borderId="0" xfId="0" applyFont="1" applyFill="1" applyAlignment="1">
      <alignment horizontal="center" vertical="top" wrapText="1"/>
    </xf>
    <xf numFmtId="0" fontId="14" fillId="4" borderId="0" xfId="0" applyFont="1" applyFill="1" applyAlignment="1">
      <alignment horizontal="right" vertical="top" wrapText="1"/>
    </xf>
    <xf numFmtId="0" fontId="14" fillId="4" borderId="18" xfId="0" applyFont="1" applyFill="1" applyBorder="1" applyAlignment="1">
      <alignment horizontal="center" vertical="top" wrapText="1"/>
    </xf>
    <xf numFmtId="0" fontId="14" fillId="4" borderId="0" xfId="0" applyFont="1" applyFill="1" applyAlignment="1">
      <alignment horizontal="center" vertical="center" wrapText="1"/>
    </xf>
    <xf numFmtId="0" fontId="14" fillId="4" borderId="0" xfId="0" applyFont="1" applyFill="1" applyAlignment="1">
      <alignment horizontal="right" vertical="center" wrapText="1"/>
    </xf>
    <xf numFmtId="0" fontId="20" fillId="0" borderId="0" xfId="0" applyFont="1" applyFill="1" applyAlignment="1"/>
    <xf numFmtId="0" fontId="15" fillId="4" borderId="0" xfId="0" applyFont="1" applyFill="1" applyAlignment="1">
      <alignment horizontal="center" wrapText="1"/>
    </xf>
    <xf numFmtId="0" fontId="21" fillId="4" borderId="0" xfId="0" applyFont="1" applyFill="1" applyAlignment="1">
      <alignment horizontal="center" wrapText="1"/>
    </xf>
    <xf numFmtId="0" fontId="18" fillId="4" borderId="16" xfId="0" applyFont="1" applyFill="1" applyBorder="1" applyAlignment="1">
      <alignment horizontal="center" wrapText="1"/>
    </xf>
    <xf numFmtId="0" fontId="21" fillId="4" borderId="0" xfId="0" applyFont="1" applyFill="1" applyAlignment="1">
      <alignment horizontal="right" wrapText="1"/>
    </xf>
    <xf numFmtId="0" fontId="19" fillId="4" borderId="0" xfId="0" applyFont="1" applyFill="1" applyAlignment="1">
      <alignment vertical="center" wrapText="1"/>
    </xf>
    <xf numFmtId="0" fontId="21" fillId="4" borderId="0" xfId="0" applyFont="1" applyFill="1" applyAlignment="1">
      <alignment horizontal="left" wrapText="1"/>
    </xf>
    <xf numFmtId="178" fontId="0" fillId="0" borderId="0" xfId="0" applyNumberFormat="1" applyFont="1" applyFill="1">
      <alignment vertical="center"/>
    </xf>
    <xf numFmtId="0" fontId="11" fillId="0" borderId="0" xfId="0" applyFont="1" applyFill="1" applyAlignment="1">
      <alignment horizontal="center" vertical="center" wrapText="1"/>
    </xf>
    <xf numFmtId="0" fontId="11" fillId="0" borderId="0" xfId="0" applyFont="1" applyFill="1" applyAlignment="1">
      <alignment horizontal="center" vertical="center"/>
    </xf>
    <xf numFmtId="0" fontId="22" fillId="0" borderId="1" xfId="0" applyFont="1" applyFill="1" applyBorder="1" applyAlignment="1">
      <alignment horizontal="center" vertical="center"/>
    </xf>
    <xf numFmtId="0" fontId="22" fillId="0" borderId="1" xfId="0" applyFont="1" applyFill="1" applyBorder="1">
      <alignment vertical="center"/>
    </xf>
    <xf numFmtId="43" fontId="22" fillId="0" borderId="1" xfId="0" applyNumberFormat="1" applyFont="1" applyFill="1" applyBorder="1">
      <alignment vertical="center"/>
    </xf>
    <xf numFmtId="0" fontId="23" fillId="0" borderId="1" xfId="0" applyFont="1" applyFill="1" applyBorder="1" applyAlignment="1">
      <alignment vertical="center" wrapText="1"/>
    </xf>
    <xf numFmtId="0" fontId="22" fillId="0" borderId="1" xfId="0" applyFont="1" applyFill="1" applyBorder="1" applyAlignment="1">
      <alignment vertical="center" wrapText="1"/>
    </xf>
    <xf numFmtId="0" fontId="23" fillId="0" borderId="1" xfId="0" applyFont="1" applyFill="1" applyBorder="1" applyAlignment="1">
      <alignment horizontal="center" vertical="center"/>
    </xf>
    <xf numFmtId="0" fontId="23" fillId="0" borderId="1" xfId="0" applyFont="1" applyFill="1" applyBorder="1">
      <alignment vertical="center"/>
    </xf>
    <xf numFmtId="183" fontId="24" fillId="0" borderId="0" xfId="0" applyNumberFormat="1" applyFont="1" applyFill="1">
      <alignmen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现场检测_1" xfId="49"/>
    <cellStyle name="常规 2" xfId="50"/>
    <cellStyle name="Normal" xfId="51"/>
    <cellStyle name="常规 60" xfId="52"/>
    <cellStyle name="常规_Sheet1" xfId="53"/>
    <cellStyle name="常规 4"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view="pageBreakPreview" zoomScaleNormal="100" workbookViewId="0">
      <selection activeCell="A1" sqref="A1:D1"/>
    </sheetView>
  </sheetViews>
  <sheetFormatPr defaultColWidth="8.86666666666667" defaultRowHeight="13.5" outlineLevelCol="3"/>
  <cols>
    <col min="1" max="1" width="8.88333333333333" style="134"/>
    <col min="2" max="2" width="45.5" style="134"/>
    <col min="3" max="3" width="18.1333333333333" style="134"/>
    <col min="4" max="4" width="15.1333333333333" style="134"/>
    <col min="5" max="26" width="8.88333333333333" style="134"/>
  </cols>
  <sheetData>
    <row r="1" ht="54" customHeight="1" spans="1:4">
      <c r="A1" s="135" t="s">
        <v>0</v>
      </c>
      <c r="B1" s="136"/>
      <c r="C1" s="136"/>
      <c r="D1" s="136"/>
    </row>
    <row r="2" ht="29.1" customHeight="1" spans="1:4">
      <c r="A2" s="137" t="s">
        <v>1</v>
      </c>
      <c r="B2" s="137" t="s">
        <v>2</v>
      </c>
      <c r="C2" s="137" t="s">
        <v>3</v>
      </c>
      <c r="D2" s="137" t="s">
        <v>4</v>
      </c>
    </row>
    <row r="3" ht="29.1" customHeight="1" spans="1:4">
      <c r="A3" s="137" t="s">
        <v>5</v>
      </c>
      <c r="B3" s="138" t="s">
        <v>6</v>
      </c>
      <c r="C3" s="139" t="e">
        <f>+#REF!</f>
        <v>#REF!</v>
      </c>
      <c r="D3" s="140"/>
    </row>
    <row r="4" ht="29.1" customHeight="1" spans="1:4">
      <c r="A4" s="137" t="s">
        <v>7</v>
      </c>
      <c r="B4" s="138" t="s">
        <v>8</v>
      </c>
      <c r="C4" s="139" t="e">
        <f>+#REF!</f>
        <v>#REF!</v>
      </c>
      <c r="D4" s="140"/>
    </row>
    <row r="5" ht="29.1" customHeight="1" spans="1:4">
      <c r="A5" s="137" t="s">
        <v>9</v>
      </c>
      <c r="B5" s="141" t="s">
        <v>10</v>
      </c>
      <c r="C5" s="139" t="e">
        <f>+#REF!</f>
        <v>#REF!</v>
      </c>
      <c r="D5" s="140"/>
    </row>
    <row r="6" ht="29.1" customHeight="1" spans="1:4">
      <c r="A6" s="137" t="s">
        <v>11</v>
      </c>
      <c r="B6" s="138" t="s">
        <v>12</v>
      </c>
      <c r="C6" s="139" t="e">
        <f>+#REF!</f>
        <v>#REF!</v>
      </c>
      <c r="D6" s="140"/>
    </row>
    <row r="7" ht="29.1" customHeight="1" spans="1:4">
      <c r="A7" s="137" t="s">
        <v>13</v>
      </c>
      <c r="B7" s="138" t="s">
        <v>14</v>
      </c>
      <c r="C7" s="139" t="e">
        <f>+#REF!</f>
        <v>#REF!</v>
      </c>
      <c r="D7" s="140"/>
    </row>
    <row r="8" ht="29.1" customHeight="1" spans="1:4">
      <c r="A8" s="137" t="s">
        <v>15</v>
      </c>
      <c r="B8" s="138" t="s">
        <v>16</v>
      </c>
      <c r="C8" s="139" t="e">
        <f>+#REF!</f>
        <v>#REF!</v>
      </c>
      <c r="D8" s="140"/>
    </row>
    <row r="9" ht="29.1" customHeight="1" spans="1:4">
      <c r="A9" s="137" t="s">
        <v>17</v>
      </c>
      <c r="B9" s="138" t="s">
        <v>18</v>
      </c>
      <c r="C9" s="139" t="e">
        <f>+#REF!</f>
        <v>#REF!</v>
      </c>
      <c r="D9" s="140"/>
    </row>
    <row r="10" ht="29.1" customHeight="1" spans="1:4">
      <c r="A10" s="137" t="s">
        <v>19</v>
      </c>
      <c r="B10" s="138" t="s">
        <v>20</v>
      </c>
      <c r="C10" s="139" t="e">
        <f>+#REF!</f>
        <v>#REF!</v>
      </c>
      <c r="D10" s="140"/>
    </row>
    <row r="11" ht="29.1" customHeight="1" spans="1:4">
      <c r="A11" s="137" t="s">
        <v>21</v>
      </c>
      <c r="B11" s="138" t="s">
        <v>22</v>
      </c>
      <c r="C11" s="139" t="e">
        <f>+#REF!</f>
        <v>#REF!</v>
      </c>
      <c r="D11" s="140"/>
    </row>
    <row r="12" ht="29.1" customHeight="1" spans="1:4">
      <c r="A12" s="137" t="s">
        <v>23</v>
      </c>
      <c r="B12" s="138" t="s">
        <v>24</v>
      </c>
      <c r="C12" s="139" t="e">
        <f>+#REF!</f>
        <v>#REF!</v>
      </c>
      <c r="D12" s="140"/>
    </row>
    <row r="13" ht="29.1" customHeight="1" spans="1:4">
      <c r="A13" s="137" t="s">
        <v>25</v>
      </c>
      <c r="B13" s="138" t="s">
        <v>26</v>
      </c>
      <c r="C13" s="139" t="e">
        <f>+#REF!</f>
        <v>#REF!</v>
      </c>
      <c r="D13" s="140"/>
    </row>
    <row r="14" ht="29.1" customHeight="1" spans="1:4">
      <c r="A14" s="137" t="s">
        <v>27</v>
      </c>
      <c r="B14" s="138" t="s">
        <v>28</v>
      </c>
      <c r="C14" s="139" t="e">
        <f>SUM(C3:C13)</f>
        <v>#REF!</v>
      </c>
      <c r="D14" s="140"/>
    </row>
    <row r="15" ht="29.1" customHeight="1" spans="1:4">
      <c r="A15" s="137" t="s">
        <v>29</v>
      </c>
      <c r="B15" s="138" t="s">
        <v>30</v>
      </c>
      <c r="C15" s="139" t="e">
        <f>C14*0.1</f>
        <v>#REF!</v>
      </c>
      <c r="D15" s="140"/>
    </row>
    <row r="16" ht="29.1" customHeight="1" spans="1:4">
      <c r="A16" s="142"/>
      <c r="B16" s="138" t="s">
        <v>31</v>
      </c>
      <c r="C16" s="139" t="e">
        <f>C14+C15</f>
        <v>#REF!</v>
      </c>
      <c r="D16" s="143"/>
    </row>
    <row r="22" spans="3:3">
      <c r="C22" s="144"/>
    </row>
  </sheetData>
  <mergeCells count="1">
    <mergeCell ref="A1:D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A1" sqref="A1:B1"/>
    </sheetView>
  </sheetViews>
  <sheetFormatPr defaultColWidth="9" defaultRowHeight="13.5" outlineLevelCol="6"/>
  <cols>
    <col min="2" max="2" width="7.25"/>
    <col min="3" max="3" width="14.3833333333333"/>
    <col min="4" max="4" width="6.38333333333333"/>
    <col min="5" max="5" width="30.75"/>
    <col min="6" max="6" width="5"/>
  </cols>
  <sheetData>
    <row r="1" ht="70.5" customHeight="1" spans="1:7">
      <c r="A1" s="106"/>
      <c r="B1" s="106"/>
      <c r="C1" s="107" t="s">
        <v>32</v>
      </c>
      <c r="D1" s="107"/>
      <c r="E1" s="107"/>
      <c r="F1" s="107"/>
      <c r="G1" s="108" t="s">
        <v>33</v>
      </c>
    </row>
    <row r="2" ht="45.75" customHeight="1" spans="1:7">
      <c r="A2" s="128" t="s">
        <v>34</v>
      </c>
      <c r="B2" s="128"/>
      <c r="C2" s="128"/>
      <c r="D2" s="128"/>
      <c r="E2" s="128"/>
      <c r="F2" s="128"/>
      <c r="G2" s="128"/>
    </row>
    <row r="3" ht="162" customHeight="1" spans="1:7">
      <c r="A3" s="128"/>
      <c r="B3" s="128"/>
      <c r="C3" s="128"/>
      <c r="D3" s="128"/>
      <c r="E3" s="128"/>
      <c r="F3" s="128"/>
      <c r="G3" s="128"/>
    </row>
    <row r="4" ht="107.25" customHeight="1" spans="1:7">
      <c r="A4" s="114"/>
      <c r="B4" s="129" t="s">
        <v>35</v>
      </c>
      <c r="C4" s="129"/>
      <c r="D4" s="130" t="s">
        <v>36</v>
      </c>
      <c r="E4" s="130"/>
      <c r="F4" s="114"/>
      <c r="G4" s="114"/>
    </row>
    <row r="5" ht="31.5" customHeight="1" spans="1:7">
      <c r="A5" s="114"/>
      <c r="B5" s="131"/>
      <c r="C5" s="131"/>
      <c r="D5" s="120" t="s">
        <v>37</v>
      </c>
      <c r="E5" s="120"/>
      <c r="F5" s="114"/>
      <c r="G5" s="114"/>
    </row>
    <row r="6" ht="107.25" customHeight="1" spans="1:7">
      <c r="A6" s="114"/>
      <c r="B6" s="125"/>
      <c r="C6" s="125"/>
      <c r="D6" s="122"/>
      <c r="E6" s="122"/>
      <c r="F6" s="125"/>
      <c r="G6" s="125"/>
    </row>
    <row r="7" ht="18.75" spans="1:7">
      <c r="A7" s="114"/>
      <c r="B7" s="132"/>
      <c r="C7" s="132"/>
      <c r="D7" s="129" t="s">
        <v>38</v>
      </c>
      <c r="E7" s="129"/>
      <c r="F7" s="114"/>
      <c r="G7" s="114"/>
    </row>
    <row r="8" ht="18.75" spans="1:7">
      <c r="A8" s="114"/>
      <c r="B8" s="132"/>
      <c r="C8" s="132"/>
      <c r="D8" s="133"/>
      <c r="E8" s="133"/>
      <c r="F8" s="123"/>
      <c r="G8" s="123"/>
    </row>
    <row r="9" spans="1:7">
      <c r="A9" s="106"/>
      <c r="B9" s="106"/>
      <c r="C9" s="125"/>
      <c r="D9" s="125"/>
      <c r="E9" s="125"/>
      <c r="F9" s="125"/>
      <c r="G9" s="126" t="s">
        <v>39</v>
      </c>
    </row>
  </sheetData>
  <mergeCells count="20">
    <mergeCell ref="A1:B1"/>
    <mergeCell ref="C1:F1"/>
    <mergeCell ref="A2:G2"/>
    <mergeCell ref="A3:G3"/>
    <mergeCell ref="B4:C4"/>
    <mergeCell ref="D4:E4"/>
    <mergeCell ref="F4:G4"/>
    <mergeCell ref="B5:C5"/>
    <mergeCell ref="D5:E5"/>
    <mergeCell ref="F5:G5"/>
    <mergeCell ref="B6:C6"/>
    <mergeCell ref="D6:E6"/>
    <mergeCell ref="F6:G6"/>
    <mergeCell ref="B7:C7"/>
    <mergeCell ref="D7:E7"/>
    <mergeCell ref="F7:G7"/>
    <mergeCell ref="B8:C8"/>
    <mergeCell ref="F8:G8"/>
    <mergeCell ref="A9:B9"/>
    <mergeCell ref="C9:F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A1" sqref="A1"/>
    </sheetView>
  </sheetViews>
  <sheetFormatPr defaultColWidth="9" defaultRowHeight="13.5" outlineLevelCol="6"/>
  <cols>
    <col min="3" max="3" width="14.3833333333333"/>
    <col min="4" max="4" width="12.3833333333333"/>
    <col min="5" max="5" width="16.5"/>
    <col min="6" max="8" width="12.3833333333333"/>
  </cols>
  <sheetData>
    <row r="1" ht="72.75" customHeight="1" spans="1:7">
      <c r="A1" s="106"/>
      <c r="B1" s="107" t="s">
        <v>32</v>
      </c>
      <c r="C1" s="107"/>
      <c r="D1" s="107"/>
      <c r="E1" s="107"/>
      <c r="F1" s="107"/>
      <c r="G1" s="108" t="s">
        <v>33</v>
      </c>
    </row>
    <row r="2" ht="65.25" customHeight="1" spans="1:7">
      <c r="A2" s="109" t="s">
        <v>40</v>
      </c>
      <c r="B2" s="109"/>
      <c r="C2" s="109"/>
      <c r="D2" s="109"/>
      <c r="E2" s="109"/>
      <c r="F2" s="109"/>
      <c r="G2" s="109"/>
    </row>
    <row r="3" ht="37.5" customHeight="1" spans="1:7">
      <c r="A3" s="110" t="s">
        <v>41</v>
      </c>
      <c r="B3" s="110"/>
      <c r="C3" s="111" t="s">
        <v>42</v>
      </c>
      <c r="D3" s="112" t="e">
        <f>#REF!</f>
        <v>#REF!</v>
      </c>
      <c r="E3" s="112"/>
      <c r="F3" s="112"/>
      <c r="G3" s="112"/>
    </row>
    <row r="4" ht="34.5" customHeight="1" spans="1:7">
      <c r="A4" s="110"/>
      <c r="B4" s="110"/>
      <c r="C4" s="111" t="s">
        <v>43</v>
      </c>
      <c r="D4" s="113" t="e">
        <f>D3</f>
        <v>#REF!</v>
      </c>
      <c r="E4" s="113"/>
      <c r="F4" s="113"/>
      <c r="G4" s="113"/>
    </row>
    <row r="5" ht="34.5" customHeight="1" spans="1:7">
      <c r="A5" s="114"/>
      <c r="B5" s="114"/>
      <c r="C5" s="114"/>
      <c r="D5" s="115"/>
      <c r="E5" s="116"/>
      <c r="F5" s="116"/>
      <c r="G5" s="116"/>
    </row>
    <row r="6" ht="53.25" customHeight="1" spans="1:7">
      <c r="A6" s="110" t="s">
        <v>35</v>
      </c>
      <c r="B6" s="110"/>
      <c r="C6" s="117" t="s">
        <v>44</v>
      </c>
      <c r="D6" s="117"/>
      <c r="E6" s="118" t="s">
        <v>45</v>
      </c>
      <c r="F6" s="117" t="s">
        <v>46</v>
      </c>
      <c r="G6" s="117"/>
    </row>
    <row r="7" ht="14.25" spans="1:7">
      <c r="A7" s="119"/>
      <c r="B7" s="119"/>
      <c r="C7" s="120" t="s">
        <v>47</v>
      </c>
      <c r="D7" s="120"/>
      <c r="E7" s="121"/>
      <c r="F7" s="122" t="s">
        <v>48</v>
      </c>
      <c r="G7" s="122"/>
    </row>
    <row r="8" ht="90" customHeight="1" spans="1:7">
      <c r="A8" s="110" t="s">
        <v>49</v>
      </c>
      <c r="B8" s="110"/>
      <c r="C8" s="117"/>
      <c r="D8" s="117"/>
      <c r="E8" s="118" t="s">
        <v>50</v>
      </c>
      <c r="F8" s="117"/>
      <c r="G8" s="117"/>
    </row>
    <row r="9" ht="69.75" customHeight="1" spans="1:7">
      <c r="A9" s="110"/>
      <c r="B9" s="110"/>
      <c r="C9" s="120" t="s">
        <v>51</v>
      </c>
      <c r="D9" s="120"/>
      <c r="E9" s="121"/>
      <c r="F9" s="120" t="s">
        <v>51</v>
      </c>
      <c r="G9" s="120"/>
    </row>
    <row r="10" ht="32.25" customHeight="1" spans="1:7">
      <c r="A10" s="110" t="s">
        <v>52</v>
      </c>
      <c r="B10" s="110"/>
      <c r="C10" s="117"/>
      <c r="D10" s="117"/>
      <c r="E10" s="118" t="s">
        <v>53</v>
      </c>
      <c r="F10" s="117"/>
      <c r="G10" s="117"/>
    </row>
    <row r="11" ht="69.75" customHeight="1" spans="1:7">
      <c r="A11" s="118"/>
      <c r="B11" s="118"/>
      <c r="C11" s="120" t="s">
        <v>54</v>
      </c>
      <c r="D11" s="120"/>
      <c r="E11" s="123"/>
      <c r="F11" s="124" t="s">
        <v>55</v>
      </c>
      <c r="G11" s="124"/>
    </row>
    <row r="12" ht="42.75" customHeight="1" spans="1:7">
      <c r="A12" s="110" t="s">
        <v>56</v>
      </c>
      <c r="B12" s="110"/>
      <c r="C12" s="117"/>
      <c r="D12" s="117"/>
      <c r="E12" s="118" t="s">
        <v>57</v>
      </c>
      <c r="F12" s="117"/>
      <c r="G12" s="117"/>
    </row>
    <row r="13" spans="1:7">
      <c r="A13" s="106"/>
      <c r="B13" s="125"/>
      <c r="C13" s="125"/>
      <c r="D13" s="125"/>
      <c r="E13" s="125"/>
      <c r="F13" s="125"/>
      <c r="G13" s="126" t="s">
        <v>58</v>
      </c>
    </row>
    <row r="14" spans="1:7">
      <c r="A14" s="127"/>
      <c r="B14" s="127"/>
      <c r="C14" s="127"/>
      <c r="D14" s="127"/>
      <c r="E14" s="127"/>
      <c r="F14" s="127"/>
      <c r="G14" s="127"/>
    </row>
  </sheetData>
  <mergeCells count="30">
    <mergeCell ref="B1:F1"/>
    <mergeCell ref="A2:G2"/>
    <mergeCell ref="A3:B3"/>
    <mergeCell ref="D3:G3"/>
    <mergeCell ref="A4:B4"/>
    <mergeCell ref="D4:G4"/>
    <mergeCell ref="A5:B5"/>
    <mergeCell ref="F5:G5"/>
    <mergeCell ref="A6:B6"/>
    <mergeCell ref="C6:D6"/>
    <mergeCell ref="F6:G6"/>
    <mergeCell ref="A7:B7"/>
    <mergeCell ref="C7:D7"/>
    <mergeCell ref="F7:G7"/>
    <mergeCell ref="A8:B8"/>
    <mergeCell ref="C8:D8"/>
    <mergeCell ref="F8:G8"/>
    <mergeCell ref="A9:B9"/>
    <mergeCell ref="C9:D9"/>
    <mergeCell ref="F9:G9"/>
    <mergeCell ref="A10:B10"/>
    <mergeCell ref="C10:D10"/>
    <mergeCell ref="F10:G10"/>
    <mergeCell ref="A11:B11"/>
    <mergeCell ref="C11:D11"/>
    <mergeCell ref="F11:G11"/>
    <mergeCell ref="A12:B12"/>
    <mergeCell ref="C12:D12"/>
    <mergeCell ref="F12:G12"/>
    <mergeCell ref="B13:F1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F67"/>
  <sheetViews>
    <sheetView view="pageBreakPreview" zoomScaleNormal="85" workbookViewId="0">
      <selection activeCell="F15" sqref="F15"/>
    </sheetView>
  </sheetViews>
  <sheetFormatPr defaultColWidth="8.125" defaultRowHeight="35.1" customHeight="1"/>
  <cols>
    <col min="1" max="1" width="8.125" style="80"/>
    <col min="2" max="2" width="39.75" style="11" customWidth="1"/>
    <col min="3" max="3" width="22.75" style="84" customWidth="1"/>
    <col min="4" max="4" width="21.5" style="85" customWidth="1"/>
    <col min="5" max="5" width="8.375" style="82"/>
    <col min="6" max="6" width="16.625" style="82" customWidth="1"/>
    <col min="7" max="7" width="14.375" style="82"/>
    <col min="8" max="8" width="12.625" style="82"/>
    <col min="9" max="57" width="8.125" style="82"/>
    <col min="58" max="58" width="8.125" style="86"/>
    <col min="59" max="16384" width="8.125" style="80"/>
  </cols>
  <sheetData>
    <row r="1" s="80" customFormat="1" ht="34" customHeight="1" spans="1:58">
      <c r="A1" s="87" t="s">
        <v>59</v>
      </c>
      <c r="B1" s="88"/>
      <c r="C1" s="87"/>
      <c r="D1" s="87"/>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6"/>
    </row>
    <row r="2" s="81" customFormat="1" ht="18" customHeight="1" spans="1:4">
      <c r="A2" s="89" t="s">
        <v>60</v>
      </c>
      <c r="B2" s="89"/>
      <c r="C2" s="89"/>
      <c r="D2" s="89"/>
    </row>
    <row r="3" s="80" customFormat="1" ht="27" customHeight="1" spans="1:58">
      <c r="A3" s="90" t="s">
        <v>1</v>
      </c>
      <c r="B3" s="90" t="s">
        <v>2</v>
      </c>
      <c r="C3" s="91" t="s">
        <v>61</v>
      </c>
      <c r="D3" s="92" t="s">
        <v>4</v>
      </c>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6"/>
    </row>
    <row r="4" s="80" customFormat="1" ht="24" customHeight="1" spans="1:58">
      <c r="A4" s="90" t="s">
        <v>5</v>
      </c>
      <c r="B4" s="93" t="s">
        <v>62</v>
      </c>
      <c r="C4" s="94"/>
      <c r="D4" s="9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6"/>
    </row>
    <row r="5" s="80" customFormat="1" ht="24" customHeight="1" spans="1:58">
      <c r="A5" s="3">
        <v>1</v>
      </c>
      <c r="B5" s="95" t="str">
        <f>工程量清单!B5</f>
        <v>地基基础工程检测</v>
      </c>
      <c r="C5" s="94"/>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6"/>
    </row>
    <row r="6" s="80" customFormat="1" ht="24" customHeight="1" spans="1:58">
      <c r="A6" s="3">
        <v>2</v>
      </c>
      <c r="B6" s="95" t="str">
        <f>工程量清单!B24</f>
        <v>基坑支护检测</v>
      </c>
      <c r="C6" s="94"/>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6"/>
    </row>
    <row r="7" s="80" customFormat="1" ht="30" customHeight="1" spans="1:58">
      <c r="A7" s="3">
        <v>3</v>
      </c>
      <c r="B7" s="96" t="str">
        <f>工程量清单!B35</f>
        <v>主体结构工程现场检测（含人防工程结构检测）</v>
      </c>
      <c r="C7" s="94"/>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6"/>
    </row>
    <row r="8" s="80" customFormat="1" ht="24" customHeight="1" spans="1:58">
      <c r="A8" s="3">
        <v>4</v>
      </c>
      <c r="B8" s="95" t="str">
        <f>工程量清单!B70</f>
        <v>见证取样检测（含材料检测）</v>
      </c>
      <c r="C8" s="94"/>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6"/>
    </row>
    <row r="9" s="80" customFormat="1" ht="24" customHeight="1" spans="1:58">
      <c r="A9" s="3">
        <v>5</v>
      </c>
      <c r="B9" s="95" t="str">
        <f>工程量清单!B212</f>
        <v>室内环境检测</v>
      </c>
      <c r="C9" s="94"/>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6"/>
    </row>
    <row r="10" s="80" customFormat="1" ht="24" customHeight="1" spans="1:58">
      <c r="A10" s="3">
        <v>6</v>
      </c>
      <c r="B10" s="95" t="str">
        <f>工程量清单!B214</f>
        <v>土壤检测</v>
      </c>
      <c r="C10" s="94"/>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6"/>
    </row>
    <row r="11" s="80" customFormat="1" ht="24" customHeight="1" spans="1:58">
      <c r="A11" s="3">
        <v>7</v>
      </c>
      <c r="B11" s="95" t="str">
        <f>工程量清单!B229</f>
        <v>建筑节能工程检测</v>
      </c>
      <c r="C11" s="94"/>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6"/>
    </row>
    <row r="12" s="80" customFormat="1" ht="24" customHeight="1" spans="1:58">
      <c r="A12" s="3">
        <v>8</v>
      </c>
      <c r="B12" s="95" t="str">
        <f>工程量清单!B263</f>
        <v>智能建筑工程检测</v>
      </c>
      <c r="C12" s="94"/>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6"/>
    </row>
    <row r="13" s="80" customFormat="1" ht="24" customHeight="1" spans="1:58">
      <c r="A13" s="3">
        <v>9</v>
      </c>
      <c r="B13" s="95" t="str">
        <f>工程量清单!B293</f>
        <v>市政道路工程检测（道路、园林、绿化）</v>
      </c>
      <c r="C13" s="94"/>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c r="BA13" s="82"/>
      <c r="BB13" s="82"/>
      <c r="BC13" s="82"/>
      <c r="BD13" s="82"/>
      <c r="BE13" s="82"/>
      <c r="BF13" s="86"/>
    </row>
    <row r="14" s="80" customFormat="1" ht="24" customHeight="1" spans="1:58">
      <c r="A14" s="3">
        <v>10</v>
      </c>
      <c r="B14" s="95" t="str">
        <f>工程量清单!B358</f>
        <v>光纤到户工程检测</v>
      </c>
      <c r="C14" s="94"/>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6"/>
    </row>
    <row r="15" s="80" customFormat="1" ht="24" customHeight="1" spans="1:58">
      <c r="A15" s="3">
        <v>11</v>
      </c>
      <c r="B15" s="95" t="str">
        <f>工程量清单!B361</f>
        <v>消防检测</v>
      </c>
      <c r="C15" s="94"/>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c r="BA15" s="82"/>
      <c r="BB15" s="82"/>
      <c r="BC15" s="82"/>
      <c r="BD15" s="82"/>
      <c r="BE15" s="82"/>
      <c r="BF15" s="86"/>
    </row>
    <row r="16" s="80" customFormat="1" ht="24" customHeight="1" spans="1:58">
      <c r="A16" s="3">
        <v>12</v>
      </c>
      <c r="B16" s="95" t="str">
        <f>工程量清单!B377</f>
        <v>防雷检测</v>
      </c>
      <c r="C16" s="94"/>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c r="BA16" s="82"/>
      <c r="BB16" s="82"/>
      <c r="BC16" s="82"/>
      <c r="BD16" s="82"/>
      <c r="BE16" s="82"/>
      <c r="BF16" s="86"/>
    </row>
    <row r="17" s="80" customFormat="1" ht="24" customHeight="1" spans="1:58">
      <c r="A17" s="3">
        <v>13</v>
      </c>
      <c r="B17" s="95" t="str">
        <f>工程量清单!B379</f>
        <v>燃气管道检测</v>
      </c>
      <c r="C17" s="94"/>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6"/>
    </row>
    <row r="18" s="80" customFormat="1" ht="24" customHeight="1" spans="1:58">
      <c r="A18" s="3">
        <v>14</v>
      </c>
      <c r="B18" s="95" t="str">
        <f>工程量清单!B381</f>
        <v>发电机负载试验</v>
      </c>
      <c r="C18" s="94"/>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6"/>
    </row>
    <row r="19" s="80" customFormat="1" ht="24" customHeight="1" spans="1:58">
      <c r="A19" s="3">
        <v>15</v>
      </c>
      <c r="B19" s="95" t="str">
        <f>工程量清单!B384</f>
        <v>人防设备安装质量检测</v>
      </c>
      <c r="C19" s="94"/>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6"/>
    </row>
    <row r="20" s="80" customFormat="1" ht="24" customHeight="1" spans="1:58">
      <c r="A20" s="90" t="s">
        <v>7</v>
      </c>
      <c r="B20" s="93" t="s">
        <v>63</v>
      </c>
      <c r="C20" s="94"/>
      <c r="D20" s="9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c r="BA20" s="82"/>
      <c r="BB20" s="82"/>
      <c r="BC20" s="82"/>
      <c r="BD20" s="82"/>
      <c r="BE20" s="82"/>
      <c r="BF20" s="86"/>
    </row>
    <row r="21" s="80" customFormat="1" ht="24" customHeight="1" spans="1:58">
      <c r="A21" s="3">
        <v>16</v>
      </c>
      <c r="B21" s="95" t="str">
        <f>工程量清单!B387</f>
        <v>基坑监测</v>
      </c>
      <c r="C21" s="94"/>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6"/>
    </row>
    <row r="22" s="80" customFormat="1" ht="24" customHeight="1" spans="1:58">
      <c r="A22" s="3">
        <v>17</v>
      </c>
      <c r="B22" s="95" t="str">
        <f>工程量清单!B412</f>
        <v>高支模监测</v>
      </c>
      <c r="C22" s="94"/>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c r="BA22" s="82"/>
      <c r="BB22" s="82"/>
      <c r="BC22" s="82"/>
      <c r="BD22" s="82"/>
      <c r="BE22" s="82"/>
      <c r="BF22" s="86"/>
    </row>
    <row r="23" s="80" customFormat="1" ht="24" customHeight="1" spans="1:58">
      <c r="A23" s="3">
        <v>18</v>
      </c>
      <c r="B23" s="95" t="str">
        <f>工程量清单!B421</f>
        <v>主体沉降观测</v>
      </c>
      <c r="C23" s="94"/>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c r="BC23" s="82"/>
      <c r="BD23" s="82"/>
      <c r="BE23" s="82"/>
      <c r="BF23" s="86"/>
    </row>
    <row r="24" s="80" customFormat="1" ht="24" customHeight="1" spans="1:58">
      <c r="A24" s="90" t="s">
        <v>9</v>
      </c>
      <c r="B24" s="93" t="s">
        <v>64</v>
      </c>
      <c r="C24" s="94"/>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c r="BA24" s="82"/>
      <c r="BB24" s="82"/>
      <c r="BC24" s="82"/>
      <c r="BD24" s="82"/>
      <c r="BE24" s="82"/>
      <c r="BF24" s="101"/>
    </row>
    <row r="25" s="80" customFormat="1" ht="24" customHeight="1" spans="1:58">
      <c r="A25" s="90" t="s">
        <v>11</v>
      </c>
      <c r="B25" s="97" t="s">
        <v>65</v>
      </c>
      <c r="C25" s="98">
        <v>432018.74</v>
      </c>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101"/>
    </row>
    <row r="26" s="80" customFormat="1" ht="24" customHeight="1" spans="1:58">
      <c r="A26" s="90" t="s">
        <v>13</v>
      </c>
      <c r="B26" s="93" t="s">
        <v>66</v>
      </c>
      <c r="C26" s="94"/>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c r="BC26" s="82"/>
      <c r="BD26" s="82"/>
      <c r="BE26" s="82"/>
      <c r="BF26" s="101"/>
    </row>
    <row r="27" s="80" customFormat="1" ht="48" customHeight="1" spans="1:58">
      <c r="A27" s="82"/>
      <c r="B27" s="99"/>
      <c r="C27" s="82"/>
      <c r="D27" s="82"/>
      <c r="E27" s="82"/>
      <c r="F27" s="100"/>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101"/>
    </row>
    <row r="28" s="80" customFormat="1" customHeight="1" spans="1:58">
      <c r="A28" s="82"/>
      <c r="B28" s="99"/>
      <c r="C28" s="82"/>
      <c r="D28" s="100"/>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c r="BA28" s="82"/>
      <c r="BB28" s="82"/>
      <c r="BC28" s="82"/>
      <c r="BD28" s="82"/>
      <c r="BE28" s="82"/>
      <c r="BF28" s="101"/>
    </row>
    <row r="29" s="82" customFormat="1" customHeight="1" spans="2:3">
      <c r="B29" s="99"/>
      <c r="C29" s="100"/>
    </row>
    <row r="30" s="82" customFormat="1" customHeight="1" spans="2:3">
      <c r="B30" s="99"/>
      <c r="C30" s="100"/>
    </row>
    <row r="31" s="82" customFormat="1" customHeight="1" spans="2:3">
      <c r="B31" s="99"/>
      <c r="C31" s="100"/>
    </row>
    <row r="32" s="82" customFormat="1" customHeight="1" spans="2:3">
      <c r="B32" s="99"/>
      <c r="C32" s="100"/>
    </row>
    <row r="33" s="82" customFormat="1" customHeight="1" spans="2:3">
      <c r="B33" s="99"/>
      <c r="C33" s="100"/>
    </row>
    <row r="34" s="82" customFormat="1" customHeight="1" spans="2:3">
      <c r="B34" s="99"/>
      <c r="C34" s="100"/>
    </row>
    <row r="35" s="82" customFormat="1" customHeight="1" spans="2:3">
      <c r="B35" s="99"/>
      <c r="C35" s="100"/>
    </row>
    <row r="36" s="82" customFormat="1" customHeight="1" spans="2:3">
      <c r="B36" s="99"/>
      <c r="C36" s="100"/>
    </row>
    <row r="37" s="82" customFormat="1" customHeight="1" spans="2:3">
      <c r="B37" s="99"/>
      <c r="C37" s="100"/>
    </row>
    <row r="38" s="82" customFormat="1" customHeight="1" spans="2:3">
      <c r="B38" s="99"/>
      <c r="C38" s="100"/>
    </row>
    <row r="39" s="82" customFormat="1" customHeight="1" spans="2:3">
      <c r="B39" s="99"/>
      <c r="C39" s="100"/>
    </row>
    <row r="40" s="82" customFormat="1" customHeight="1" spans="2:3">
      <c r="B40" s="99"/>
      <c r="C40" s="100"/>
    </row>
    <row r="41" s="82" customFormat="1" customHeight="1" spans="2:3">
      <c r="B41" s="99"/>
      <c r="C41" s="100"/>
    </row>
    <row r="42" s="82" customFormat="1" customHeight="1" spans="2:3">
      <c r="B42" s="99"/>
      <c r="C42" s="100"/>
    </row>
    <row r="43" s="82" customFormat="1" customHeight="1" spans="2:3">
      <c r="B43" s="99"/>
      <c r="C43" s="100"/>
    </row>
    <row r="44" s="82" customFormat="1" customHeight="1" spans="2:3">
      <c r="B44" s="99"/>
      <c r="C44" s="100"/>
    </row>
    <row r="45" s="82" customFormat="1" customHeight="1" spans="2:3">
      <c r="B45" s="99"/>
      <c r="C45" s="100"/>
    </row>
    <row r="46" s="82" customFormat="1" customHeight="1" spans="2:3">
      <c r="B46" s="99"/>
      <c r="C46" s="100"/>
    </row>
    <row r="47" s="82" customFormat="1" customHeight="1" spans="2:3">
      <c r="B47" s="99"/>
      <c r="C47" s="100"/>
    </row>
    <row r="48" s="82" customFormat="1" customHeight="1" spans="2:3">
      <c r="B48" s="99"/>
      <c r="C48" s="100"/>
    </row>
    <row r="49" s="82" customFormat="1" customHeight="1" spans="2:3">
      <c r="B49" s="99"/>
      <c r="C49" s="100"/>
    </row>
    <row r="50" s="82" customFormat="1" customHeight="1" spans="2:3">
      <c r="B50" s="99"/>
      <c r="C50" s="100"/>
    </row>
    <row r="51" s="82" customFormat="1" customHeight="1" spans="2:3">
      <c r="B51" s="99"/>
      <c r="C51" s="100"/>
    </row>
    <row r="52" s="82" customFormat="1" customHeight="1" spans="2:3">
      <c r="B52" s="99"/>
      <c r="C52" s="100"/>
    </row>
    <row r="53" s="82" customFormat="1" customHeight="1" spans="2:3">
      <c r="B53" s="99"/>
      <c r="C53" s="100"/>
    </row>
    <row r="54" s="82" customFormat="1" customHeight="1" spans="2:3">
      <c r="B54" s="99"/>
      <c r="C54" s="100"/>
    </row>
    <row r="55" s="82" customFormat="1" customHeight="1" spans="2:3">
      <c r="B55" s="99"/>
      <c r="C55" s="100"/>
    </row>
    <row r="56" s="82" customFormat="1" customHeight="1" spans="2:3">
      <c r="B56" s="99"/>
      <c r="C56" s="100"/>
    </row>
    <row r="57" s="82" customFormat="1" customHeight="1" spans="2:3">
      <c r="B57" s="99"/>
      <c r="C57" s="100"/>
    </row>
    <row r="58" s="82" customFormat="1" customHeight="1" spans="2:3">
      <c r="B58" s="99"/>
      <c r="C58" s="100"/>
    </row>
    <row r="59" s="82" customFormat="1" customHeight="1" spans="2:3">
      <c r="B59" s="99"/>
      <c r="C59" s="100"/>
    </row>
    <row r="60" s="82" customFormat="1" customHeight="1" spans="2:3">
      <c r="B60" s="99"/>
      <c r="C60" s="100"/>
    </row>
    <row r="61" s="82" customFormat="1" customHeight="1" spans="2:3">
      <c r="B61" s="99"/>
      <c r="C61" s="100"/>
    </row>
    <row r="62" s="82" customFormat="1" customHeight="1" spans="2:3">
      <c r="B62" s="99"/>
      <c r="C62" s="100"/>
    </row>
    <row r="63" s="82" customFormat="1" customHeight="1" spans="2:3">
      <c r="B63" s="99"/>
      <c r="C63" s="100"/>
    </row>
    <row r="64" s="82" customFormat="1" customHeight="1" spans="2:3">
      <c r="B64" s="99"/>
      <c r="C64" s="100"/>
    </row>
    <row r="65" s="82" customFormat="1" customHeight="1" spans="1:4">
      <c r="A65" s="83"/>
      <c r="B65" s="102"/>
      <c r="C65" s="103"/>
      <c r="D65" s="104"/>
    </row>
    <row r="66" s="82" customFormat="1" customHeight="1" spans="1:4">
      <c r="A66" s="80"/>
      <c r="B66" s="11"/>
      <c r="C66" s="84"/>
      <c r="D66" s="85"/>
    </row>
    <row r="67" s="83" customFormat="1" customHeight="1" spans="1:58">
      <c r="A67" s="80"/>
      <c r="B67" s="11"/>
      <c r="C67" s="84"/>
      <c r="D67" s="85"/>
      <c r="BF67" s="105"/>
    </row>
  </sheetData>
  <mergeCells count="2">
    <mergeCell ref="A1:D1"/>
    <mergeCell ref="A2:D2"/>
  </mergeCells>
  <pageMargins left="0.75" right="0.75" top="1" bottom="1" header="0.5" footer="0.5"/>
  <pageSetup paperSize="9" scale="95" orientation="portrait"/>
  <headerFooter/>
  <rowBreaks count="1" manualBreakCount="1">
    <brk id="26" max="255"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425"/>
  <sheetViews>
    <sheetView tabSelected="1" view="pageBreakPreview" zoomScaleNormal="85" workbookViewId="0">
      <pane ySplit="3" topLeftCell="A24" activePane="bottomLeft" state="frozen"/>
      <selection/>
      <selection pane="bottomLeft" activeCell="E18" sqref="E18"/>
    </sheetView>
  </sheetViews>
  <sheetFormatPr defaultColWidth="9" defaultRowHeight="12"/>
  <cols>
    <col min="1" max="1" width="10.875" style="15" customWidth="1"/>
    <col min="2" max="2" width="14.375" style="16" customWidth="1"/>
    <col min="3" max="3" width="27.25" style="16" customWidth="1"/>
    <col min="4" max="4" width="7.5" style="13" customWidth="1"/>
    <col min="5" max="5" width="9.875" style="17" customWidth="1"/>
    <col min="6" max="6" width="17.375" style="18" customWidth="1"/>
    <col min="7" max="7" width="17.5" style="18" customWidth="1"/>
    <col min="8" max="8" width="18.75" style="18" customWidth="1"/>
    <col min="9" max="9" width="35.875" style="16" customWidth="1"/>
    <col min="10" max="152" width="9" style="13"/>
    <col min="153" max="16384" width="9" style="19"/>
  </cols>
  <sheetData>
    <row r="1" ht="27" customHeight="1" spans="1:9">
      <c r="A1" s="20" t="s">
        <v>67</v>
      </c>
      <c r="B1" s="20"/>
      <c r="C1" s="20"/>
      <c r="D1" s="20"/>
      <c r="E1" s="20"/>
      <c r="F1" s="20"/>
      <c r="G1" s="20"/>
      <c r="H1" s="20"/>
      <c r="I1" s="47"/>
    </row>
    <row r="2" ht="21" customHeight="1" spans="1:7">
      <c r="A2" s="21" t="s">
        <v>60</v>
      </c>
      <c r="B2" s="21"/>
      <c r="C2" s="21"/>
      <c r="D2" s="21"/>
      <c r="E2" s="22"/>
      <c r="F2" s="23"/>
      <c r="G2" s="23"/>
    </row>
    <row r="3" s="13" customFormat="1" ht="48" customHeight="1" spans="1:9">
      <c r="A3" s="24" t="s">
        <v>1</v>
      </c>
      <c r="B3" s="25" t="s">
        <v>68</v>
      </c>
      <c r="C3" s="25" t="s">
        <v>69</v>
      </c>
      <c r="D3" s="25" t="s">
        <v>70</v>
      </c>
      <c r="E3" s="26" t="s">
        <v>71</v>
      </c>
      <c r="F3" s="27" t="s">
        <v>72</v>
      </c>
      <c r="G3" s="27" t="s">
        <v>73</v>
      </c>
      <c r="H3" s="27" t="s">
        <v>74</v>
      </c>
      <c r="I3" s="48" t="s">
        <v>4</v>
      </c>
    </row>
    <row r="4" s="13" customFormat="1" ht="31" customHeight="1" spans="1:9">
      <c r="A4" s="28" t="s">
        <v>5</v>
      </c>
      <c r="B4" s="29" t="s">
        <v>62</v>
      </c>
      <c r="C4" s="29"/>
      <c r="D4" s="30"/>
      <c r="E4" s="31"/>
      <c r="F4" s="32"/>
      <c r="G4" s="33"/>
      <c r="H4" s="33"/>
      <c r="I4" s="49"/>
    </row>
    <row r="5" s="13" customFormat="1" ht="29" customHeight="1" spans="1:9">
      <c r="A5" s="28" t="s">
        <v>75</v>
      </c>
      <c r="B5" s="29" t="s">
        <v>6</v>
      </c>
      <c r="C5" s="34"/>
      <c r="D5" s="30"/>
      <c r="E5" s="31"/>
      <c r="F5" s="32"/>
      <c r="G5" s="33"/>
      <c r="H5" s="33"/>
      <c r="I5" s="49"/>
    </row>
    <row r="6" s="13" customFormat="1" ht="48" customHeight="1" outlineLevel="1" spans="1:9">
      <c r="A6" s="35" t="s">
        <v>76</v>
      </c>
      <c r="B6" s="36" t="s">
        <v>77</v>
      </c>
      <c r="C6" s="37" t="s">
        <v>78</v>
      </c>
      <c r="D6" s="30" t="s">
        <v>79</v>
      </c>
      <c r="E6" s="31">
        <v>600</v>
      </c>
      <c r="F6" s="38">
        <v>185</v>
      </c>
      <c r="G6" s="32"/>
      <c r="H6" s="32"/>
      <c r="I6" s="50" t="s">
        <v>80</v>
      </c>
    </row>
    <row r="7" s="13" customFormat="1" ht="48" customHeight="1" outlineLevel="1" spans="1:9">
      <c r="A7" s="35" t="s">
        <v>81</v>
      </c>
      <c r="B7" s="36"/>
      <c r="C7" s="37" t="s">
        <v>82</v>
      </c>
      <c r="D7" s="30" t="s">
        <v>83</v>
      </c>
      <c r="E7" s="31">
        <v>6000</v>
      </c>
      <c r="F7" s="38">
        <v>14.5</v>
      </c>
      <c r="G7" s="32"/>
      <c r="H7" s="32"/>
      <c r="I7" s="50"/>
    </row>
    <row r="8" s="13" customFormat="1" ht="48" customHeight="1" outlineLevel="1" spans="1:9">
      <c r="A8" s="35" t="s">
        <v>84</v>
      </c>
      <c r="B8" s="36"/>
      <c r="C8" s="37" t="s">
        <v>85</v>
      </c>
      <c r="D8" s="30" t="s">
        <v>86</v>
      </c>
      <c r="E8" s="31">
        <v>600</v>
      </c>
      <c r="F8" s="38">
        <v>180</v>
      </c>
      <c r="G8" s="32"/>
      <c r="H8" s="32"/>
      <c r="I8" s="50"/>
    </row>
    <row r="9" s="13" customFormat="1" ht="49" customHeight="1" outlineLevel="1" spans="1:9">
      <c r="A9" s="35" t="s">
        <v>87</v>
      </c>
      <c r="B9" s="36"/>
      <c r="C9" s="37" t="s">
        <v>88</v>
      </c>
      <c r="D9" s="39" t="s">
        <v>89</v>
      </c>
      <c r="E9" s="31">
        <v>8500</v>
      </c>
      <c r="F9" s="38">
        <v>48.91</v>
      </c>
      <c r="G9" s="32"/>
      <c r="H9" s="32"/>
      <c r="I9" s="50" t="s">
        <v>90</v>
      </c>
    </row>
    <row r="10" s="13" customFormat="1" ht="47" customHeight="1" outlineLevel="1" spans="1:9">
      <c r="A10" s="35" t="s">
        <v>91</v>
      </c>
      <c r="B10" s="36"/>
      <c r="C10" s="37" t="s">
        <v>92</v>
      </c>
      <c r="D10" s="39" t="s">
        <v>89</v>
      </c>
      <c r="E10" s="31">
        <v>900</v>
      </c>
      <c r="F10" s="38">
        <v>48.91</v>
      </c>
      <c r="G10" s="32"/>
      <c r="H10" s="32"/>
      <c r="I10" s="50" t="s">
        <v>90</v>
      </c>
    </row>
    <row r="11" s="13" customFormat="1" ht="70" customHeight="1" outlineLevel="1" spans="1:9">
      <c r="A11" s="35" t="s">
        <v>93</v>
      </c>
      <c r="B11" s="36" t="s">
        <v>94</v>
      </c>
      <c r="C11" s="37" t="s">
        <v>95</v>
      </c>
      <c r="D11" s="39" t="s">
        <v>86</v>
      </c>
      <c r="E11" s="31">
        <v>160</v>
      </c>
      <c r="F11" s="38">
        <v>150</v>
      </c>
      <c r="G11" s="32"/>
      <c r="H11" s="32"/>
      <c r="I11" s="50" t="s">
        <v>96</v>
      </c>
    </row>
    <row r="12" s="13" customFormat="1" ht="49" customHeight="1" outlineLevel="1" spans="1:9">
      <c r="A12" s="35" t="s">
        <v>97</v>
      </c>
      <c r="B12" s="36"/>
      <c r="C12" s="37" t="s">
        <v>88</v>
      </c>
      <c r="D12" s="39" t="s">
        <v>89</v>
      </c>
      <c r="E12" s="31">
        <v>1600</v>
      </c>
      <c r="F12" s="38">
        <v>50</v>
      </c>
      <c r="G12" s="32"/>
      <c r="H12" s="32"/>
      <c r="I12" s="50" t="s">
        <v>90</v>
      </c>
    </row>
    <row r="13" s="13" customFormat="1" ht="51" customHeight="1" outlineLevel="1" spans="1:9">
      <c r="A13" s="35" t="s">
        <v>98</v>
      </c>
      <c r="B13" s="36"/>
      <c r="C13" s="37" t="s">
        <v>92</v>
      </c>
      <c r="D13" s="40" t="s">
        <v>86</v>
      </c>
      <c r="E13" s="31">
        <v>3</v>
      </c>
      <c r="F13" s="38">
        <v>2732.8</v>
      </c>
      <c r="G13" s="32"/>
      <c r="H13" s="32"/>
      <c r="I13" s="50" t="s">
        <v>90</v>
      </c>
    </row>
    <row r="14" s="13" customFormat="1" ht="53" customHeight="1" outlineLevel="1" spans="1:9">
      <c r="A14" s="35" t="s">
        <v>99</v>
      </c>
      <c r="B14" s="36" t="s">
        <v>100</v>
      </c>
      <c r="C14" s="37" t="s">
        <v>101</v>
      </c>
      <c r="D14" s="40" t="s">
        <v>102</v>
      </c>
      <c r="E14" s="31">
        <v>150</v>
      </c>
      <c r="F14" s="38">
        <v>100</v>
      </c>
      <c r="G14" s="32"/>
      <c r="H14" s="32"/>
      <c r="I14" s="50" t="s">
        <v>103</v>
      </c>
    </row>
    <row r="15" s="13" customFormat="1" ht="24" customHeight="1" outlineLevel="1" spans="1:9">
      <c r="A15" s="35" t="s">
        <v>104</v>
      </c>
      <c r="B15" s="36"/>
      <c r="C15" s="37" t="s">
        <v>105</v>
      </c>
      <c r="D15" s="30" t="s">
        <v>79</v>
      </c>
      <c r="E15" s="31">
        <v>150</v>
      </c>
      <c r="F15" s="38">
        <v>140</v>
      </c>
      <c r="G15" s="32"/>
      <c r="H15" s="32"/>
      <c r="I15" s="50" t="s">
        <v>106</v>
      </c>
    </row>
    <row r="16" s="13" customFormat="1" ht="30" customHeight="1" outlineLevel="1" spans="1:9">
      <c r="A16" s="35" t="s">
        <v>107</v>
      </c>
      <c r="B16" s="36"/>
      <c r="C16" s="37" t="s">
        <v>108</v>
      </c>
      <c r="D16" s="30" t="s">
        <v>86</v>
      </c>
      <c r="E16" s="31">
        <v>6</v>
      </c>
      <c r="F16" s="38">
        <v>3904</v>
      </c>
      <c r="G16" s="32"/>
      <c r="H16" s="32"/>
      <c r="I16" s="50" t="s">
        <v>109</v>
      </c>
    </row>
    <row r="17" s="13" customFormat="1" ht="39" customHeight="1" outlineLevel="1" spans="1:9">
      <c r="A17" s="35" t="s">
        <v>110</v>
      </c>
      <c r="B17" s="36"/>
      <c r="C17" s="37" t="s">
        <v>111</v>
      </c>
      <c r="D17" s="30" t="s">
        <v>112</v>
      </c>
      <c r="E17" s="31">
        <v>6</v>
      </c>
      <c r="F17" s="38">
        <v>3800</v>
      </c>
      <c r="G17" s="32"/>
      <c r="H17" s="32"/>
      <c r="I17" s="50" t="s">
        <v>113</v>
      </c>
    </row>
    <row r="18" s="13" customFormat="1" ht="51" customHeight="1" outlineLevel="1" spans="1:9">
      <c r="A18" s="35" t="s">
        <v>114</v>
      </c>
      <c r="B18" s="36"/>
      <c r="C18" s="37" t="s">
        <v>115</v>
      </c>
      <c r="D18" s="40" t="s">
        <v>79</v>
      </c>
      <c r="E18" s="31">
        <v>50</v>
      </c>
      <c r="F18" s="38">
        <v>250</v>
      </c>
      <c r="G18" s="32"/>
      <c r="H18" s="32"/>
      <c r="I18" s="50" t="s">
        <v>103</v>
      </c>
    </row>
    <row r="19" s="13" customFormat="1" ht="30" customHeight="1" outlineLevel="1" spans="1:9">
      <c r="A19" s="35" t="s">
        <v>116</v>
      </c>
      <c r="B19" s="41" t="s">
        <v>117</v>
      </c>
      <c r="C19" s="30" t="s">
        <v>118</v>
      </c>
      <c r="D19" s="40" t="s">
        <v>119</v>
      </c>
      <c r="E19" s="31">
        <v>1</v>
      </c>
      <c r="F19" s="38">
        <v>400</v>
      </c>
      <c r="G19" s="32"/>
      <c r="H19" s="32"/>
      <c r="I19" s="50" t="s">
        <v>120</v>
      </c>
    </row>
    <row r="20" s="13" customFormat="1" ht="117" customHeight="1" outlineLevel="1" spans="1:9">
      <c r="A20" s="35" t="s">
        <v>121</v>
      </c>
      <c r="B20" s="41"/>
      <c r="C20" s="30" t="s">
        <v>122</v>
      </c>
      <c r="D20" s="39" t="s">
        <v>112</v>
      </c>
      <c r="E20" s="31">
        <v>18</v>
      </c>
      <c r="F20" s="38">
        <v>75</v>
      </c>
      <c r="G20" s="32"/>
      <c r="H20" s="32"/>
      <c r="I20" s="51" t="s">
        <v>123</v>
      </c>
    </row>
    <row r="21" s="13" customFormat="1" ht="23" customHeight="1" outlineLevel="1" spans="1:9">
      <c r="A21" s="35" t="s">
        <v>124</v>
      </c>
      <c r="B21" s="41" t="s">
        <v>125</v>
      </c>
      <c r="C21" s="30" t="s">
        <v>126</v>
      </c>
      <c r="D21" s="40" t="s">
        <v>79</v>
      </c>
      <c r="E21" s="31">
        <v>100</v>
      </c>
      <c r="F21" s="38">
        <v>175</v>
      </c>
      <c r="G21" s="32"/>
      <c r="H21" s="32"/>
      <c r="I21" s="50" t="s">
        <v>127</v>
      </c>
    </row>
    <row r="22" s="13" customFormat="1" ht="26" customHeight="1" outlineLevel="1" spans="1:9">
      <c r="A22" s="35" t="s">
        <v>128</v>
      </c>
      <c r="B22" s="41" t="s">
        <v>125</v>
      </c>
      <c r="C22" s="30" t="s">
        <v>129</v>
      </c>
      <c r="D22" s="40" t="s">
        <v>79</v>
      </c>
      <c r="E22" s="31">
        <v>100</v>
      </c>
      <c r="F22" s="38">
        <v>250</v>
      </c>
      <c r="G22" s="32"/>
      <c r="H22" s="32"/>
      <c r="I22" s="50" t="s">
        <v>127</v>
      </c>
    </row>
    <row r="23" s="13" customFormat="1" ht="29" customHeight="1" outlineLevel="1" spans="1:9">
      <c r="A23" s="35" t="s">
        <v>130</v>
      </c>
      <c r="B23" s="41" t="s">
        <v>131</v>
      </c>
      <c r="C23" s="30" t="s">
        <v>132</v>
      </c>
      <c r="D23" s="40" t="s">
        <v>86</v>
      </c>
      <c r="E23" s="31">
        <v>10</v>
      </c>
      <c r="F23" s="38">
        <v>2500</v>
      </c>
      <c r="G23" s="32"/>
      <c r="H23" s="32"/>
      <c r="I23" s="50" t="s">
        <v>133</v>
      </c>
    </row>
    <row r="24" s="13" customFormat="1" ht="37" customHeight="1" spans="1:9">
      <c r="A24" s="28" t="s">
        <v>134</v>
      </c>
      <c r="B24" s="29" t="s">
        <v>135</v>
      </c>
      <c r="C24" s="34"/>
      <c r="D24" s="41"/>
      <c r="E24" s="31"/>
      <c r="F24" s="32"/>
      <c r="G24" s="33"/>
      <c r="H24" s="33"/>
      <c r="I24" s="49"/>
    </row>
    <row r="25" s="13" customFormat="1" ht="35" customHeight="1" outlineLevel="1" spans="1:9">
      <c r="A25" s="35" t="s">
        <v>136</v>
      </c>
      <c r="B25" s="41" t="s">
        <v>137</v>
      </c>
      <c r="C25" s="30" t="s">
        <v>138</v>
      </c>
      <c r="D25" s="30" t="s">
        <v>86</v>
      </c>
      <c r="E25" s="42">
        <v>100</v>
      </c>
      <c r="F25" s="38">
        <v>180</v>
      </c>
      <c r="G25" s="32"/>
      <c r="H25" s="32"/>
      <c r="I25" s="50" t="s">
        <v>139</v>
      </c>
    </row>
    <row r="26" s="13" customFormat="1" ht="35" customHeight="1" outlineLevel="1" spans="1:9">
      <c r="A26" s="35" t="s">
        <v>140</v>
      </c>
      <c r="B26" s="41"/>
      <c r="C26" s="30" t="s">
        <v>141</v>
      </c>
      <c r="D26" s="30" t="s">
        <v>86</v>
      </c>
      <c r="E26" s="42">
        <v>40</v>
      </c>
      <c r="F26" s="38">
        <v>150</v>
      </c>
      <c r="G26" s="32"/>
      <c r="H26" s="32"/>
      <c r="I26" s="50" t="s">
        <v>139</v>
      </c>
    </row>
    <row r="27" s="13" customFormat="1" ht="35" customHeight="1" outlineLevel="1" spans="1:9">
      <c r="A27" s="35" t="s">
        <v>142</v>
      </c>
      <c r="B27" s="41"/>
      <c r="C27" s="30" t="s">
        <v>143</v>
      </c>
      <c r="D27" s="30" t="s">
        <v>79</v>
      </c>
      <c r="E27" s="42">
        <v>150</v>
      </c>
      <c r="F27" s="38">
        <v>140</v>
      </c>
      <c r="G27" s="32"/>
      <c r="H27" s="32"/>
      <c r="I27" s="50" t="s">
        <v>144</v>
      </c>
    </row>
    <row r="28" s="13" customFormat="1" ht="35" customHeight="1" outlineLevel="1" spans="1:9">
      <c r="A28" s="35" t="s">
        <v>145</v>
      </c>
      <c r="B28" s="41"/>
      <c r="C28" s="30" t="s">
        <v>146</v>
      </c>
      <c r="D28" s="30" t="s">
        <v>79</v>
      </c>
      <c r="E28" s="42">
        <v>40</v>
      </c>
      <c r="F28" s="38">
        <v>185</v>
      </c>
      <c r="G28" s="32"/>
      <c r="H28" s="32"/>
      <c r="I28" s="50" t="s">
        <v>147</v>
      </c>
    </row>
    <row r="29" s="13" customFormat="1" ht="35" customHeight="1" outlineLevel="1" spans="1:9">
      <c r="A29" s="35" t="s">
        <v>148</v>
      </c>
      <c r="B29" s="41"/>
      <c r="C29" s="30" t="s">
        <v>82</v>
      </c>
      <c r="D29" s="30" t="s">
        <v>83</v>
      </c>
      <c r="E29" s="42">
        <v>40</v>
      </c>
      <c r="F29" s="38">
        <v>14.5</v>
      </c>
      <c r="G29" s="32"/>
      <c r="H29" s="32"/>
      <c r="I29" s="50" t="s">
        <v>139</v>
      </c>
    </row>
    <row r="30" s="13" customFormat="1" ht="35" customHeight="1" outlineLevel="1" spans="1:9">
      <c r="A30" s="35" t="s">
        <v>149</v>
      </c>
      <c r="B30" s="41"/>
      <c r="C30" s="30" t="s">
        <v>150</v>
      </c>
      <c r="D30" s="30" t="s">
        <v>86</v>
      </c>
      <c r="E30" s="42">
        <v>9</v>
      </c>
      <c r="F30" s="38">
        <v>10000</v>
      </c>
      <c r="G30" s="32"/>
      <c r="H30" s="32"/>
      <c r="I30" s="50" t="s">
        <v>133</v>
      </c>
    </row>
    <row r="31" s="13" customFormat="1" ht="35" customHeight="1" outlineLevel="1" spans="1:9">
      <c r="A31" s="35" t="s">
        <v>151</v>
      </c>
      <c r="B31" s="41"/>
      <c r="C31" s="30" t="s">
        <v>152</v>
      </c>
      <c r="D31" s="30" t="s">
        <v>86</v>
      </c>
      <c r="E31" s="42">
        <v>9</v>
      </c>
      <c r="F31" s="38">
        <v>5000</v>
      </c>
      <c r="G31" s="32"/>
      <c r="H31" s="32"/>
      <c r="I31" s="50" t="s">
        <v>133</v>
      </c>
    </row>
    <row r="32" s="13" customFormat="1" ht="35" customHeight="1" outlineLevel="1" spans="1:9">
      <c r="A32" s="35" t="s">
        <v>153</v>
      </c>
      <c r="B32" s="41"/>
      <c r="C32" s="30" t="s">
        <v>154</v>
      </c>
      <c r="D32" s="30" t="s">
        <v>119</v>
      </c>
      <c r="E32" s="42">
        <v>20</v>
      </c>
      <c r="F32" s="38">
        <v>125</v>
      </c>
      <c r="G32" s="32"/>
      <c r="H32" s="32"/>
      <c r="I32" s="50" t="s">
        <v>155</v>
      </c>
    </row>
    <row r="33" s="13" customFormat="1" ht="35" customHeight="1" outlineLevel="1" spans="1:9">
      <c r="A33" s="35" t="s">
        <v>156</v>
      </c>
      <c r="B33" s="41"/>
      <c r="C33" s="30" t="s">
        <v>157</v>
      </c>
      <c r="D33" s="30" t="s">
        <v>112</v>
      </c>
      <c r="E33" s="42">
        <v>3</v>
      </c>
      <c r="F33" s="38">
        <v>10000</v>
      </c>
      <c r="G33" s="32"/>
      <c r="H33" s="32"/>
      <c r="I33" s="50" t="s">
        <v>158</v>
      </c>
    </row>
    <row r="34" s="13" customFormat="1" ht="35" customHeight="1" outlineLevel="1" spans="1:9">
      <c r="A34" s="35" t="s">
        <v>159</v>
      </c>
      <c r="B34" s="41"/>
      <c r="C34" s="30" t="s">
        <v>160</v>
      </c>
      <c r="D34" s="30" t="s">
        <v>86</v>
      </c>
      <c r="E34" s="42">
        <v>10</v>
      </c>
      <c r="F34" s="38">
        <v>2000</v>
      </c>
      <c r="G34" s="32"/>
      <c r="H34" s="32"/>
      <c r="I34" s="50" t="s">
        <v>161</v>
      </c>
    </row>
    <row r="35" s="14" customFormat="1" ht="28" customHeight="1" spans="1:9">
      <c r="A35" s="28" t="s">
        <v>162</v>
      </c>
      <c r="B35" s="29" t="s">
        <v>8</v>
      </c>
      <c r="C35" s="29"/>
      <c r="D35" s="30"/>
      <c r="E35" s="31"/>
      <c r="F35" s="33"/>
      <c r="G35" s="33"/>
      <c r="H35" s="33"/>
      <c r="I35" s="52"/>
    </row>
    <row r="36" s="13" customFormat="1" ht="28" customHeight="1" outlineLevel="1" spans="1:9">
      <c r="A36" s="28" t="s">
        <v>163</v>
      </c>
      <c r="B36" s="43" t="s">
        <v>164</v>
      </c>
      <c r="C36" s="43"/>
      <c r="D36" s="30"/>
      <c r="E36" s="31"/>
      <c r="F36" s="32"/>
      <c r="G36" s="33"/>
      <c r="H36" s="33"/>
      <c r="I36" s="49"/>
    </row>
    <row r="37" s="13" customFormat="1" ht="76" customHeight="1" outlineLevel="1" spans="1:9">
      <c r="A37" s="35" t="s">
        <v>165</v>
      </c>
      <c r="B37" s="44" t="s">
        <v>166</v>
      </c>
      <c r="C37" s="30" t="s">
        <v>167</v>
      </c>
      <c r="D37" s="45" t="s">
        <v>168</v>
      </c>
      <c r="E37" s="31">
        <v>390</v>
      </c>
      <c r="F37" s="38">
        <v>250</v>
      </c>
      <c r="G37" s="32"/>
      <c r="H37" s="32"/>
      <c r="I37" s="50" t="s">
        <v>169</v>
      </c>
    </row>
    <row r="38" s="13" customFormat="1" ht="61" customHeight="1" outlineLevel="1" spans="1:9">
      <c r="A38" s="35" t="s">
        <v>170</v>
      </c>
      <c r="B38" s="30" t="s">
        <v>171</v>
      </c>
      <c r="C38" s="30" t="s">
        <v>172</v>
      </c>
      <c r="D38" s="45" t="s">
        <v>119</v>
      </c>
      <c r="E38" s="31">
        <v>110</v>
      </c>
      <c r="F38" s="38">
        <v>500</v>
      </c>
      <c r="G38" s="32"/>
      <c r="H38" s="32"/>
      <c r="I38" s="50" t="s">
        <v>173</v>
      </c>
    </row>
    <row r="39" s="13" customFormat="1" ht="61" customHeight="1" outlineLevel="1" spans="1:9">
      <c r="A39" s="35" t="s">
        <v>174</v>
      </c>
      <c r="B39" s="44" t="s">
        <v>175</v>
      </c>
      <c r="C39" s="30" t="s">
        <v>167</v>
      </c>
      <c r="D39" s="45" t="s">
        <v>176</v>
      </c>
      <c r="E39" s="31">
        <v>1500</v>
      </c>
      <c r="F39" s="38">
        <v>30</v>
      </c>
      <c r="G39" s="32"/>
      <c r="H39" s="32"/>
      <c r="I39" s="50" t="s">
        <v>177</v>
      </c>
    </row>
    <row r="40" s="13" customFormat="1" ht="75" customHeight="1" outlineLevel="1" spans="1:9">
      <c r="A40" s="35" t="s">
        <v>178</v>
      </c>
      <c r="B40" s="44" t="s">
        <v>179</v>
      </c>
      <c r="C40" s="30" t="s">
        <v>179</v>
      </c>
      <c r="D40" s="45" t="s">
        <v>180</v>
      </c>
      <c r="E40" s="31">
        <v>270</v>
      </c>
      <c r="F40" s="38">
        <v>150</v>
      </c>
      <c r="G40" s="32"/>
      <c r="H40" s="32"/>
      <c r="I40" s="50" t="s">
        <v>181</v>
      </c>
    </row>
    <row r="41" s="13" customFormat="1" ht="75" customHeight="1" outlineLevel="1" spans="1:9">
      <c r="A41" s="35" t="s">
        <v>182</v>
      </c>
      <c r="B41" s="44" t="s">
        <v>183</v>
      </c>
      <c r="C41" s="30" t="s">
        <v>184</v>
      </c>
      <c r="D41" s="45" t="s">
        <v>180</v>
      </c>
      <c r="E41" s="31">
        <v>270</v>
      </c>
      <c r="F41" s="38">
        <v>150</v>
      </c>
      <c r="G41" s="32"/>
      <c r="H41" s="32"/>
      <c r="I41" s="50" t="s">
        <v>185</v>
      </c>
    </row>
    <row r="42" s="13" customFormat="1" ht="75" customHeight="1" outlineLevel="1" spans="1:9">
      <c r="A42" s="35" t="s">
        <v>186</v>
      </c>
      <c r="B42" s="44" t="s">
        <v>187</v>
      </c>
      <c r="C42" s="30" t="s">
        <v>188</v>
      </c>
      <c r="D42" s="45" t="s">
        <v>180</v>
      </c>
      <c r="E42" s="31">
        <v>370</v>
      </c>
      <c r="F42" s="38">
        <v>75</v>
      </c>
      <c r="G42" s="32"/>
      <c r="H42" s="32"/>
      <c r="I42" s="50" t="s">
        <v>189</v>
      </c>
    </row>
    <row r="43" s="13" customFormat="1" ht="146" customHeight="1" outlineLevel="1" spans="1:9">
      <c r="A43" s="35" t="s">
        <v>190</v>
      </c>
      <c r="B43" s="44" t="s">
        <v>191</v>
      </c>
      <c r="C43" s="30" t="s">
        <v>192</v>
      </c>
      <c r="D43" s="45" t="s">
        <v>86</v>
      </c>
      <c r="E43" s="31">
        <v>40</v>
      </c>
      <c r="F43" s="38">
        <v>450</v>
      </c>
      <c r="G43" s="32"/>
      <c r="H43" s="32"/>
      <c r="I43" s="50" t="s">
        <v>193</v>
      </c>
    </row>
    <row r="44" s="13" customFormat="1" ht="168" customHeight="1" outlineLevel="1" spans="1:9">
      <c r="A44" s="35" t="s">
        <v>194</v>
      </c>
      <c r="B44" s="30" t="s">
        <v>195</v>
      </c>
      <c r="C44" s="30" t="s">
        <v>196</v>
      </c>
      <c r="D44" s="45" t="s">
        <v>197</v>
      </c>
      <c r="E44" s="31">
        <v>20</v>
      </c>
      <c r="F44" s="38">
        <v>600</v>
      </c>
      <c r="G44" s="32"/>
      <c r="H44" s="32"/>
      <c r="I44" s="50" t="s">
        <v>198</v>
      </c>
    </row>
    <row r="45" s="13" customFormat="1" ht="63" customHeight="1" outlineLevel="1" spans="1:9">
      <c r="A45" s="35" t="s">
        <v>199</v>
      </c>
      <c r="B45" s="30" t="s">
        <v>200</v>
      </c>
      <c r="C45" s="30" t="s">
        <v>201</v>
      </c>
      <c r="D45" s="30" t="s">
        <v>202</v>
      </c>
      <c r="E45" s="31">
        <v>5</v>
      </c>
      <c r="F45" s="38">
        <v>12500</v>
      </c>
      <c r="G45" s="32"/>
      <c r="H45" s="32"/>
      <c r="I45" s="50" t="s">
        <v>203</v>
      </c>
    </row>
    <row r="46" s="13" customFormat="1" ht="57" customHeight="1" outlineLevel="1" spans="1:9">
      <c r="A46" s="35" t="s">
        <v>204</v>
      </c>
      <c r="B46" s="30" t="s">
        <v>205</v>
      </c>
      <c r="C46" s="30" t="s">
        <v>206</v>
      </c>
      <c r="D46" s="30" t="s">
        <v>180</v>
      </c>
      <c r="E46" s="31">
        <v>9</v>
      </c>
      <c r="F46" s="38">
        <v>2000</v>
      </c>
      <c r="G46" s="32"/>
      <c r="H46" s="32"/>
      <c r="I46" s="50" t="s">
        <v>207</v>
      </c>
    </row>
    <row r="47" s="13" customFormat="1" ht="74" customHeight="1" outlineLevel="1" spans="1:9">
      <c r="A47" s="35" t="s">
        <v>208</v>
      </c>
      <c r="B47" s="30" t="s">
        <v>209</v>
      </c>
      <c r="C47" s="30" t="s">
        <v>210</v>
      </c>
      <c r="D47" s="30" t="s">
        <v>119</v>
      </c>
      <c r="E47" s="31">
        <v>20</v>
      </c>
      <c r="F47" s="38">
        <v>343.75</v>
      </c>
      <c r="G47" s="32"/>
      <c r="H47" s="32"/>
      <c r="I47" s="50" t="s">
        <v>211</v>
      </c>
    </row>
    <row r="48" s="13" customFormat="1" ht="37" customHeight="1" outlineLevel="1" spans="1:9">
      <c r="A48" s="35" t="s">
        <v>212</v>
      </c>
      <c r="B48" s="30" t="s">
        <v>213</v>
      </c>
      <c r="C48" s="44" t="s">
        <v>214</v>
      </c>
      <c r="D48" s="30" t="s">
        <v>119</v>
      </c>
      <c r="E48" s="31">
        <v>40</v>
      </c>
      <c r="F48" s="38">
        <v>391</v>
      </c>
      <c r="G48" s="32"/>
      <c r="H48" s="32"/>
      <c r="I48" s="50" t="s">
        <v>215</v>
      </c>
    </row>
    <row r="49" s="13" customFormat="1" ht="75" customHeight="1" outlineLevel="1" spans="1:9">
      <c r="A49" s="35" t="s">
        <v>216</v>
      </c>
      <c r="B49" s="30" t="s">
        <v>217</v>
      </c>
      <c r="C49" s="44" t="s">
        <v>218</v>
      </c>
      <c r="D49" s="30" t="s">
        <v>180</v>
      </c>
      <c r="E49" s="31">
        <v>30</v>
      </c>
      <c r="F49" s="38">
        <v>250</v>
      </c>
      <c r="G49" s="32"/>
      <c r="H49" s="32"/>
      <c r="I49" s="50" t="s">
        <v>219</v>
      </c>
    </row>
    <row r="50" s="13" customFormat="1" ht="78" customHeight="1" outlineLevel="1" spans="1:9">
      <c r="A50" s="35" t="s">
        <v>220</v>
      </c>
      <c r="B50" s="30" t="s">
        <v>221</v>
      </c>
      <c r="C50" s="30" t="s">
        <v>222</v>
      </c>
      <c r="D50" s="30" t="s">
        <v>223</v>
      </c>
      <c r="E50" s="31">
        <v>20</v>
      </c>
      <c r="F50" s="38">
        <v>250</v>
      </c>
      <c r="G50" s="32"/>
      <c r="H50" s="32"/>
      <c r="I50" s="50" t="s">
        <v>211</v>
      </c>
    </row>
    <row r="51" s="13" customFormat="1" ht="39" customHeight="1" outlineLevel="1" spans="1:9">
      <c r="A51" s="35" t="s">
        <v>224</v>
      </c>
      <c r="B51" s="46" t="s">
        <v>225</v>
      </c>
      <c r="C51" s="46" t="s">
        <v>226</v>
      </c>
      <c r="D51" s="30" t="s">
        <v>227</v>
      </c>
      <c r="E51" s="31">
        <v>80</v>
      </c>
      <c r="F51" s="38">
        <v>52.5</v>
      </c>
      <c r="G51" s="32"/>
      <c r="H51" s="32"/>
      <c r="I51" s="50" t="s">
        <v>228</v>
      </c>
    </row>
    <row r="52" s="13" customFormat="1" ht="39" customHeight="1" outlineLevel="1" spans="1:9">
      <c r="A52" s="35" t="s">
        <v>229</v>
      </c>
      <c r="B52" s="46" t="s">
        <v>230</v>
      </c>
      <c r="C52" s="46" t="s">
        <v>231</v>
      </c>
      <c r="D52" s="30" t="s">
        <v>180</v>
      </c>
      <c r="E52" s="31">
        <v>40</v>
      </c>
      <c r="F52" s="38">
        <v>87.5</v>
      </c>
      <c r="G52" s="32"/>
      <c r="H52" s="32"/>
      <c r="I52" s="50" t="s">
        <v>232</v>
      </c>
    </row>
    <row r="53" s="13" customFormat="1" ht="39" customHeight="1" outlineLevel="1" spans="1:9">
      <c r="A53" s="35" t="s">
        <v>233</v>
      </c>
      <c r="B53" s="46" t="s">
        <v>230</v>
      </c>
      <c r="C53" s="46" t="s">
        <v>234</v>
      </c>
      <c r="D53" s="30" t="s">
        <v>180</v>
      </c>
      <c r="E53" s="31">
        <v>40</v>
      </c>
      <c r="F53" s="38">
        <v>87.5</v>
      </c>
      <c r="G53" s="32"/>
      <c r="H53" s="32"/>
      <c r="I53" s="50" t="s">
        <v>235</v>
      </c>
    </row>
    <row r="54" s="13" customFormat="1" ht="34" customHeight="1" outlineLevel="1" spans="1:9">
      <c r="A54" s="28" t="s">
        <v>236</v>
      </c>
      <c r="B54" s="43" t="s">
        <v>237</v>
      </c>
      <c r="C54" s="30"/>
      <c r="D54" s="30"/>
      <c r="E54" s="31"/>
      <c r="F54" s="32"/>
      <c r="G54" s="33"/>
      <c r="H54" s="33"/>
      <c r="I54" s="49"/>
    </row>
    <row r="55" s="13" customFormat="1" ht="98" customHeight="1" outlineLevel="1" spans="1:9">
      <c r="A55" s="35" t="s">
        <v>238</v>
      </c>
      <c r="B55" s="44" t="s">
        <v>166</v>
      </c>
      <c r="C55" s="30" t="s">
        <v>167</v>
      </c>
      <c r="D55" s="45" t="s">
        <v>168</v>
      </c>
      <c r="E55" s="31">
        <v>35</v>
      </c>
      <c r="F55" s="38">
        <v>250</v>
      </c>
      <c r="G55" s="32"/>
      <c r="H55" s="32"/>
      <c r="I55" s="50" t="s">
        <v>239</v>
      </c>
    </row>
    <row r="56" s="13" customFormat="1" ht="123" customHeight="1" outlineLevel="1" spans="1:9">
      <c r="A56" s="35" t="s">
        <v>240</v>
      </c>
      <c r="B56" s="30" t="s">
        <v>171</v>
      </c>
      <c r="C56" s="30" t="s">
        <v>172</v>
      </c>
      <c r="D56" s="45" t="s">
        <v>119</v>
      </c>
      <c r="E56" s="31">
        <v>6</v>
      </c>
      <c r="F56" s="38">
        <v>500</v>
      </c>
      <c r="G56" s="32"/>
      <c r="H56" s="32"/>
      <c r="I56" s="50" t="s">
        <v>241</v>
      </c>
    </row>
    <row r="57" s="13" customFormat="1" ht="111" customHeight="1" outlineLevel="1" spans="1:9">
      <c r="A57" s="35" t="s">
        <v>242</v>
      </c>
      <c r="B57" s="44" t="s">
        <v>179</v>
      </c>
      <c r="C57" s="30" t="s">
        <v>179</v>
      </c>
      <c r="D57" s="45" t="s">
        <v>180</v>
      </c>
      <c r="E57" s="31">
        <v>40</v>
      </c>
      <c r="F57" s="38">
        <v>150</v>
      </c>
      <c r="G57" s="32"/>
      <c r="H57" s="32"/>
      <c r="I57" s="50" t="s">
        <v>243</v>
      </c>
    </row>
    <row r="58" s="13" customFormat="1" ht="111" customHeight="1" outlineLevel="1" spans="1:9">
      <c r="A58" s="35" t="s">
        <v>244</v>
      </c>
      <c r="B58" s="44" t="s">
        <v>183</v>
      </c>
      <c r="C58" s="30" t="s">
        <v>184</v>
      </c>
      <c r="D58" s="45" t="s">
        <v>180</v>
      </c>
      <c r="E58" s="31">
        <v>40</v>
      </c>
      <c r="F58" s="38">
        <v>150</v>
      </c>
      <c r="G58" s="32"/>
      <c r="H58" s="32"/>
      <c r="I58" s="50" t="s">
        <v>243</v>
      </c>
    </row>
    <row r="59" s="13" customFormat="1" ht="90" customHeight="1" outlineLevel="1" spans="1:9">
      <c r="A59" s="35" t="s">
        <v>245</v>
      </c>
      <c r="B59" s="44" t="s">
        <v>187</v>
      </c>
      <c r="C59" s="30" t="s">
        <v>188</v>
      </c>
      <c r="D59" s="45" t="s">
        <v>180</v>
      </c>
      <c r="E59" s="31">
        <v>50</v>
      </c>
      <c r="F59" s="38">
        <v>75</v>
      </c>
      <c r="G59" s="32"/>
      <c r="H59" s="32"/>
      <c r="I59" s="53" t="s">
        <v>246</v>
      </c>
    </row>
    <row r="60" s="13" customFormat="1" ht="145" customHeight="1" outlineLevel="1" spans="1:9">
      <c r="A60" s="35" t="s">
        <v>247</v>
      </c>
      <c r="B60" s="44" t="s">
        <v>191</v>
      </c>
      <c r="C60" s="30" t="s">
        <v>192</v>
      </c>
      <c r="D60" s="45" t="s">
        <v>86</v>
      </c>
      <c r="E60" s="31">
        <v>10</v>
      </c>
      <c r="F60" s="38">
        <v>450</v>
      </c>
      <c r="G60" s="32"/>
      <c r="H60" s="32"/>
      <c r="I60" s="50" t="s">
        <v>193</v>
      </c>
    </row>
    <row r="61" s="13" customFormat="1" ht="34" customHeight="1" outlineLevel="1" spans="1:9">
      <c r="A61" s="35" t="s">
        <v>248</v>
      </c>
      <c r="B61" s="44" t="s">
        <v>249</v>
      </c>
      <c r="C61" s="30" t="s">
        <v>250</v>
      </c>
      <c r="D61" s="30" t="s">
        <v>112</v>
      </c>
      <c r="E61" s="31">
        <v>120</v>
      </c>
      <c r="F61" s="38">
        <v>75</v>
      </c>
      <c r="G61" s="32"/>
      <c r="H61" s="32"/>
      <c r="I61" s="50" t="s">
        <v>251</v>
      </c>
    </row>
    <row r="62" s="13" customFormat="1" ht="30" customHeight="1" outlineLevel="1" spans="1:9">
      <c r="A62" s="28" t="s">
        <v>252</v>
      </c>
      <c r="B62" s="43" t="s">
        <v>253</v>
      </c>
      <c r="C62" s="30"/>
      <c r="D62" s="30"/>
      <c r="E62" s="31"/>
      <c r="F62" s="32"/>
      <c r="G62" s="33"/>
      <c r="H62" s="33"/>
      <c r="I62" s="51"/>
    </row>
    <row r="63" s="13" customFormat="1" ht="69" customHeight="1" outlineLevel="1" spans="1:9">
      <c r="A63" s="35" t="s">
        <v>254</v>
      </c>
      <c r="B63" s="44" t="s">
        <v>166</v>
      </c>
      <c r="C63" s="30" t="s">
        <v>167</v>
      </c>
      <c r="D63" s="45" t="s">
        <v>168</v>
      </c>
      <c r="E63" s="31">
        <v>60</v>
      </c>
      <c r="F63" s="38">
        <v>250</v>
      </c>
      <c r="G63" s="32"/>
      <c r="H63" s="32"/>
      <c r="I63" s="50" t="s">
        <v>255</v>
      </c>
    </row>
    <row r="64" s="13" customFormat="1" ht="69" customHeight="1" outlineLevel="1" spans="1:9">
      <c r="A64" s="35" t="s">
        <v>256</v>
      </c>
      <c r="B64" s="44" t="s">
        <v>175</v>
      </c>
      <c r="C64" s="30" t="s">
        <v>167</v>
      </c>
      <c r="D64" s="45" t="s">
        <v>176</v>
      </c>
      <c r="E64" s="31">
        <v>300</v>
      </c>
      <c r="F64" s="38">
        <v>30</v>
      </c>
      <c r="G64" s="32"/>
      <c r="H64" s="32"/>
      <c r="I64" s="50" t="s">
        <v>257</v>
      </c>
    </row>
    <row r="65" s="13" customFormat="1" ht="69" customHeight="1" outlineLevel="1" spans="1:9">
      <c r="A65" s="35" t="s">
        <v>258</v>
      </c>
      <c r="B65" s="44" t="s">
        <v>179</v>
      </c>
      <c r="C65" s="30" t="s">
        <v>259</v>
      </c>
      <c r="D65" s="45" t="s">
        <v>180</v>
      </c>
      <c r="E65" s="31">
        <v>40</v>
      </c>
      <c r="F65" s="38">
        <v>150</v>
      </c>
      <c r="G65" s="32"/>
      <c r="H65" s="32"/>
      <c r="I65" s="50" t="s">
        <v>260</v>
      </c>
    </row>
    <row r="66" s="13" customFormat="1" ht="69" customHeight="1" outlineLevel="1" spans="1:9">
      <c r="A66" s="35" t="s">
        <v>261</v>
      </c>
      <c r="B66" s="44" t="s">
        <v>183</v>
      </c>
      <c r="C66" s="30" t="s">
        <v>184</v>
      </c>
      <c r="D66" s="45" t="s">
        <v>180</v>
      </c>
      <c r="E66" s="31">
        <v>40</v>
      </c>
      <c r="F66" s="38">
        <v>150</v>
      </c>
      <c r="G66" s="32"/>
      <c r="H66" s="32"/>
      <c r="I66" s="50" t="s">
        <v>260</v>
      </c>
    </row>
    <row r="67" s="13" customFormat="1" ht="69" customHeight="1" outlineLevel="1" spans="1:9">
      <c r="A67" s="35" t="s">
        <v>262</v>
      </c>
      <c r="B67" s="44" t="s">
        <v>187</v>
      </c>
      <c r="C67" s="30" t="s">
        <v>263</v>
      </c>
      <c r="D67" s="45" t="s">
        <v>180</v>
      </c>
      <c r="E67" s="31">
        <v>50</v>
      </c>
      <c r="F67" s="38">
        <v>75</v>
      </c>
      <c r="G67" s="32"/>
      <c r="H67" s="32"/>
      <c r="I67" s="50" t="s">
        <v>264</v>
      </c>
    </row>
    <row r="68" s="13" customFormat="1" ht="33" customHeight="1" outlineLevel="1" spans="1:9">
      <c r="A68" s="28" t="s">
        <v>265</v>
      </c>
      <c r="B68" s="43" t="s">
        <v>266</v>
      </c>
      <c r="C68" s="30"/>
      <c r="D68" s="30"/>
      <c r="E68" s="31"/>
      <c r="F68" s="32"/>
      <c r="G68" s="33"/>
      <c r="H68" s="33"/>
      <c r="I68" s="49"/>
    </row>
    <row r="69" s="13" customFormat="1" ht="73" customHeight="1" outlineLevel="1" spans="1:9">
      <c r="A69" s="35" t="s">
        <v>267</v>
      </c>
      <c r="B69" s="30" t="s">
        <v>268</v>
      </c>
      <c r="C69" s="30" t="s">
        <v>269</v>
      </c>
      <c r="D69" s="30" t="s">
        <v>180</v>
      </c>
      <c r="E69" s="31">
        <v>3</v>
      </c>
      <c r="F69" s="38">
        <v>3500</v>
      </c>
      <c r="G69" s="32"/>
      <c r="H69" s="32"/>
      <c r="I69" s="50" t="s">
        <v>270</v>
      </c>
    </row>
    <row r="70" s="14" customFormat="1" ht="30" customHeight="1" spans="1:9">
      <c r="A70" s="28" t="s">
        <v>271</v>
      </c>
      <c r="B70" s="43" t="s">
        <v>272</v>
      </c>
      <c r="C70" s="54"/>
      <c r="D70" s="30"/>
      <c r="E70" s="31"/>
      <c r="F70" s="33"/>
      <c r="G70" s="33"/>
      <c r="H70" s="33"/>
      <c r="I70" s="52"/>
    </row>
    <row r="71" s="13" customFormat="1" ht="50" customHeight="1" outlineLevel="1" spans="1:9">
      <c r="A71" s="35" t="s">
        <v>273</v>
      </c>
      <c r="B71" s="30" t="s">
        <v>274</v>
      </c>
      <c r="C71" s="40" t="s">
        <v>275</v>
      </c>
      <c r="D71" s="45" t="s">
        <v>119</v>
      </c>
      <c r="E71" s="31">
        <v>15</v>
      </c>
      <c r="F71" s="38">
        <v>350</v>
      </c>
      <c r="G71" s="32"/>
      <c r="H71" s="32"/>
      <c r="I71" s="55" t="s">
        <v>276</v>
      </c>
    </row>
    <row r="72" s="13" customFormat="1" ht="50" customHeight="1" outlineLevel="1" spans="1:9">
      <c r="A72" s="35" t="s">
        <v>277</v>
      </c>
      <c r="B72" s="30" t="s">
        <v>278</v>
      </c>
      <c r="C72" s="40" t="s">
        <v>275</v>
      </c>
      <c r="D72" s="45" t="s">
        <v>119</v>
      </c>
      <c r="E72" s="31">
        <v>15</v>
      </c>
      <c r="F72" s="38">
        <v>300</v>
      </c>
      <c r="G72" s="32"/>
      <c r="H72" s="32"/>
      <c r="I72" s="55" t="s">
        <v>276</v>
      </c>
    </row>
    <row r="73" s="13" customFormat="1" ht="50" customHeight="1" outlineLevel="1" spans="1:9">
      <c r="A73" s="35" t="s">
        <v>279</v>
      </c>
      <c r="B73" s="30" t="s">
        <v>280</v>
      </c>
      <c r="C73" s="40" t="s">
        <v>275</v>
      </c>
      <c r="D73" s="45" t="s">
        <v>119</v>
      </c>
      <c r="E73" s="31">
        <v>15</v>
      </c>
      <c r="F73" s="38">
        <v>250</v>
      </c>
      <c r="G73" s="32"/>
      <c r="H73" s="32"/>
      <c r="I73" s="55" t="s">
        <v>276</v>
      </c>
    </row>
    <row r="74" s="13" customFormat="1" ht="41" customHeight="1" outlineLevel="1" spans="1:9">
      <c r="A74" s="35" t="s">
        <v>281</v>
      </c>
      <c r="B74" s="30" t="s">
        <v>282</v>
      </c>
      <c r="C74" s="30" t="s">
        <v>283</v>
      </c>
      <c r="D74" s="45" t="s">
        <v>119</v>
      </c>
      <c r="E74" s="31">
        <v>10</v>
      </c>
      <c r="F74" s="38">
        <v>739.5</v>
      </c>
      <c r="G74" s="32"/>
      <c r="H74" s="32"/>
      <c r="I74" s="56" t="s">
        <v>284</v>
      </c>
    </row>
    <row r="75" s="13" customFormat="1" ht="81" customHeight="1" outlineLevel="1" spans="1:9">
      <c r="A75" s="35" t="s">
        <v>285</v>
      </c>
      <c r="B75" s="30" t="s">
        <v>286</v>
      </c>
      <c r="C75" s="30" t="s">
        <v>287</v>
      </c>
      <c r="D75" s="45" t="s">
        <v>119</v>
      </c>
      <c r="E75" s="31">
        <v>15</v>
      </c>
      <c r="F75" s="38">
        <v>400</v>
      </c>
      <c r="G75" s="32"/>
      <c r="H75" s="32"/>
      <c r="I75" s="56" t="s">
        <v>288</v>
      </c>
    </row>
    <row r="76" s="13" customFormat="1" ht="81" customHeight="1" outlineLevel="1" spans="1:9">
      <c r="A76" s="35" t="s">
        <v>289</v>
      </c>
      <c r="B76" s="30" t="s">
        <v>290</v>
      </c>
      <c r="C76" s="30" t="s">
        <v>291</v>
      </c>
      <c r="D76" s="45" t="s">
        <v>119</v>
      </c>
      <c r="E76" s="31">
        <v>10</v>
      </c>
      <c r="F76" s="38">
        <v>300</v>
      </c>
      <c r="G76" s="32"/>
      <c r="H76" s="32"/>
      <c r="I76" s="56" t="s">
        <v>292</v>
      </c>
    </row>
    <row r="77" s="13" customFormat="1" ht="81" customHeight="1" outlineLevel="1" spans="1:9">
      <c r="A77" s="35" t="s">
        <v>293</v>
      </c>
      <c r="B77" s="30" t="s">
        <v>290</v>
      </c>
      <c r="C77" s="30" t="s">
        <v>294</v>
      </c>
      <c r="D77" s="45" t="s">
        <v>119</v>
      </c>
      <c r="E77" s="31">
        <v>10</v>
      </c>
      <c r="F77" s="38">
        <v>100</v>
      </c>
      <c r="G77" s="32"/>
      <c r="H77" s="32"/>
      <c r="I77" s="55" t="s">
        <v>295</v>
      </c>
    </row>
    <row r="78" s="13" customFormat="1" ht="81" customHeight="1" outlineLevel="1" spans="1:9">
      <c r="A78" s="35" t="s">
        <v>296</v>
      </c>
      <c r="B78" s="30" t="s">
        <v>297</v>
      </c>
      <c r="C78" s="30" t="s">
        <v>298</v>
      </c>
      <c r="D78" s="45" t="s">
        <v>223</v>
      </c>
      <c r="E78" s="31">
        <v>10</v>
      </c>
      <c r="F78" s="38">
        <v>245</v>
      </c>
      <c r="G78" s="32"/>
      <c r="H78" s="32"/>
      <c r="I78" s="56" t="s">
        <v>288</v>
      </c>
    </row>
    <row r="79" s="13" customFormat="1" ht="54" customHeight="1" outlineLevel="1" spans="1:9">
      <c r="A79" s="35" t="s">
        <v>299</v>
      </c>
      <c r="B79" s="30" t="s">
        <v>300</v>
      </c>
      <c r="C79" s="30" t="s">
        <v>301</v>
      </c>
      <c r="D79" s="45" t="s">
        <v>119</v>
      </c>
      <c r="E79" s="31">
        <v>10</v>
      </c>
      <c r="F79" s="38">
        <v>850</v>
      </c>
      <c r="G79" s="32"/>
      <c r="H79" s="32"/>
      <c r="I79" s="56" t="s">
        <v>302</v>
      </c>
    </row>
    <row r="80" s="13" customFormat="1" ht="32" customHeight="1" outlineLevel="1" spans="1:9">
      <c r="A80" s="35" t="s">
        <v>303</v>
      </c>
      <c r="B80" s="30" t="s">
        <v>300</v>
      </c>
      <c r="C80" s="30" t="s">
        <v>304</v>
      </c>
      <c r="D80" s="45" t="s">
        <v>119</v>
      </c>
      <c r="E80" s="31">
        <v>10</v>
      </c>
      <c r="F80" s="38">
        <v>250</v>
      </c>
      <c r="G80" s="32"/>
      <c r="H80" s="32"/>
      <c r="I80" s="56" t="s">
        <v>302</v>
      </c>
    </row>
    <row r="81" s="13" customFormat="1" ht="26" customHeight="1" outlineLevel="1" spans="1:9">
      <c r="A81" s="35" t="s">
        <v>305</v>
      </c>
      <c r="B81" s="30" t="s">
        <v>306</v>
      </c>
      <c r="C81" s="30" t="s">
        <v>307</v>
      </c>
      <c r="D81" s="45" t="s">
        <v>119</v>
      </c>
      <c r="E81" s="31">
        <v>20</v>
      </c>
      <c r="F81" s="38">
        <v>250</v>
      </c>
      <c r="G81" s="32"/>
      <c r="H81" s="32"/>
      <c r="I81" s="56" t="s">
        <v>308</v>
      </c>
    </row>
    <row r="82" s="13" customFormat="1" ht="26" customHeight="1" outlineLevel="1" spans="1:9">
      <c r="A82" s="35" t="s">
        <v>309</v>
      </c>
      <c r="B82" s="30"/>
      <c r="C82" s="30" t="s">
        <v>310</v>
      </c>
      <c r="D82" s="45" t="s">
        <v>119</v>
      </c>
      <c r="E82" s="31">
        <v>20</v>
      </c>
      <c r="F82" s="38">
        <v>50</v>
      </c>
      <c r="G82" s="32"/>
      <c r="H82" s="32"/>
      <c r="I82" s="56"/>
    </row>
    <row r="83" s="13" customFormat="1" ht="26" customHeight="1" outlineLevel="1" spans="1:9">
      <c r="A83" s="35" t="s">
        <v>311</v>
      </c>
      <c r="B83" s="30"/>
      <c r="C83" s="30" t="s">
        <v>312</v>
      </c>
      <c r="D83" s="45" t="s">
        <v>119</v>
      </c>
      <c r="E83" s="31">
        <v>10</v>
      </c>
      <c r="F83" s="38">
        <v>250</v>
      </c>
      <c r="G83" s="32"/>
      <c r="H83" s="32"/>
      <c r="I83" s="56"/>
    </row>
    <row r="84" s="13" customFormat="1" ht="61" customHeight="1" outlineLevel="1" spans="1:9">
      <c r="A84" s="35" t="s">
        <v>313</v>
      </c>
      <c r="B84" s="30" t="s">
        <v>314</v>
      </c>
      <c r="C84" s="30" t="s">
        <v>315</v>
      </c>
      <c r="D84" s="45" t="s">
        <v>119</v>
      </c>
      <c r="E84" s="31">
        <v>10</v>
      </c>
      <c r="F84" s="38">
        <v>450</v>
      </c>
      <c r="G84" s="32"/>
      <c r="H84" s="32"/>
      <c r="I84" s="56" t="s">
        <v>284</v>
      </c>
    </row>
    <row r="85" s="13" customFormat="1" ht="43" customHeight="1" outlineLevel="1" spans="1:9">
      <c r="A85" s="35" t="s">
        <v>316</v>
      </c>
      <c r="B85" s="30" t="s">
        <v>317</v>
      </c>
      <c r="C85" s="30" t="s">
        <v>318</v>
      </c>
      <c r="D85" s="45" t="s">
        <v>119</v>
      </c>
      <c r="E85" s="31">
        <v>15</v>
      </c>
      <c r="F85" s="38">
        <v>600</v>
      </c>
      <c r="G85" s="32"/>
      <c r="H85" s="32"/>
      <c r="I85" s="56" t="s">
        <v>284</v>
      </c>
    </row>
    <row r="86" s="13" customFormat="1" ht="42" customHeight="1" outlineLevel="1" spans="1:9">
      <c r="A86" s="35" t="s">
        <v>319</v>
      </c>
      <c r="B86" s="30" t="s">
        <v>320</v>
      </c>
      <c r="C86" s="30" t="s">
        <v>321</v>
      </c>
      <c r="D86" s="45" t="s">
        <v>119</v>
      </c>
      <c r="E86" s="31">
        <v>15</v>
      </c>
      <c r="F86" s="38">
        <v>250</v>
      </c>
      <c r="G86" s="32"/>
      <c r="H86" s="32"/>
      <c r="I86" s="56" t="s">
        <v>284</v>
      </c>
    </row>
    <row r="87" s="13" customFormat="1" ht="88" customHeight="1" outlineLevel="1" spans="1:9">
      <c r="A87" s="35" t="s">
        <v>322</v>
      </c>
      <c r="B87" s="30" t="s">
        <v>323</v>
      </c>
      <c r="C87" s="30" t="s">
        <v>324</v>
      </c>
      <c r="D87" s="45" t="s">
        <v>119</v>
      </c>
      <c r="E87" s="31">
        <v>15</v>
      </c>
      <c r="F87" s="38">
        <v>250</v>
      </c>
      <c r="G87" s="32"/>
      <c r="H87" s="32"/>
      <c r="I87" s="56" t="s">
        <v>325</v>
      </c>
    </row>
    <row r="88" s="13" customFormat="1" ht="42" customHeight="1" outlineLevel="1" spans="1:9">
      <c r="A88" s="35" t="s">
        <v>326</v>
      </c>
      <c r="B88" s="30" t="s">
        <v>327</v>
      </c>
      <c r="C88" s="30" t="s">
        <v>328</v>
      </c>
      <c r="D88" s="45" t="s">
        <v>119</v>
      </c>
      <c r="E88" s="31">
        <v>5</v>
      </c>
      <c r="F88" s="38">
        <v>500</v>
      </c>
      <c r="G88" s="32"/>
      <c r="H88" s="32"/>
      <c r="I88" s="56" t="s">
        <v>284</v>
      </c>
    </row>
    <row r="89" s="13" customFormat="1" ht="42" customHeight="1" outlineLevel="1" spans="1:9">
      <c r="A89" s="35" t="s">
        <v>329</v>
      </c>
      <c r="B89" s="30" t="s">
        <v>330</v>
      </c>
      <c r="C89" s="30" t="s">
        <v>328</v>
      </c>
      <c r="D89" s="45" t="s">
        <v>119</v>
      </c>
      <c r="E89" s="31">
        <v>5</v>
      </c>
      <c r="F89" s="38">
        <v>500</v>
      </c>
      <c r="G89" s="32"/>
      <c r="H89" s="32"/>
      <c r="I89" s="56" t="s">
        <v>284</v>
      </c>
    </row>
    <row r="90" s="13" customFormat="1" ht="39" customHeight="1" outlineLevel="1" spans="1:9">
      <c r="A90" s="35" t="s">
        <v>331</v>
      </c>
      <c r="B90" s="30" t="s">
        <v>332</v>
      </c>
      <c r="C90" s="30" t="s">
        <v>333</v>
      </c>
      <c r="D90" s="45" t="s">
        <v>119</v>
      </c>
      <c r="E90" s="31">
        <v>20</v>
      </c>
      <c r="F90" s="38">
        <v>250</v>
      </c>
      <c r="G90" s="32"/>
      <c r="H90" s="32"/>
      <c r="I90" s="56" t="s">
        <v>334</v>
      </c>
    </row>
    <row r="91" s="13" customFormat="1" ht="28" customHeight="1" outlineLevel="1" spans="1:9">
      <c r="A91" s="35" t="s">
        <v>335</v>
      </c>
      <c r="B91" s="30"/>
      <c r="C91" s="30" t="s">
        <v>336</v>
      </c>
      <c r="D91" s="45" t="s">
        <v>119</v>
      </c>
      <c r="E91" s="31">
        <v>10</v>
      </c>
      <c r="F91" s="38">
        <v>150</v>
      </c>
      <c r="G91" s="32"/>
      <c r="H91" s="32"/>
      <c r="I91" s="56"/>
    </row>
    <row r="92" s="13" customFormat="1" ht="45" customHeight="1" outlineLevel="1" spans="1:9">
      <c r="A92" s="35" t="s">
        <v>337</v>
      </c>
      <c r="B92" s="30" t="s">
        <v>338</v>
      </c>
      <c r="C92" s="30" t="s">
        <v>339</v>
      </c>
      <c r="D92" s="45" t="s">
        <v>119</v>
      </c>
      <c r="E92" s="31">
        <v>5</v>
      </c>
      <c r="F92" s="38">
        <v>825</v>
      </c>
      <c r="G92" s="32"/>
      <c r="H92" s="32"/>
      <c r="I92" s="50" t="s">
        <v>340</v>
      </c>
    </row>
    <row r="93" s="13" customFormat="1" ht="62" customHeight="1" outlineLevel="1" spans="1:9">
      <c r="A93" s="35" t="s">
        <v>341</v>
      </c>
      <c r="B93" s="30" t="s">
        <v>342</v>
      </c>
      <c r="C93" s="30" t="s">
        <v>343</v>
      </c>
      <c r="D93" s="45" t="s">
        <v>119</v>
      </c>
      <c r="E93" s="31">
        <v>5</v>
      </c>
      <c r="F93" s="38">
        <v>625</v>
      </c>
      <c r="G93" s="32"/>
      <c r="H93" s="32"/>
      <c r="I93" s="50" t="s">
        <v>344</v>
      </c>
    </row>
    <row r="94" s="13" customFormat="1" ht="62" customHeight="1" outlineLevel="1" spans="1:9">
      <c r="A94" s="35" t="s">
        <v>345</v>
      </c>
      <c r="B94" s="30" t="s">
        <v>346</v>
      </c>
      <c r="C94" s="30" t="s">
        <v>347</v>
      </c>
      <c r="D94" s="45" t="s">
        <v>119</v>
      </c>
      <c r="E94" s="31">
        <v>5</v>
      </c>
      <c r="F94" s="38">
        <v>275</v>
      </c>
      <c r="G94" s="32"/>
      <c r="H94" s="32"/>
      <c r="I94" s="50" t="s">
        <v>348</v>
      </c>
    </row>
    <row r="95" s="13" customFormat="1" ht="62" customHeight="1" outlineLevel="1" spans="1:9">
      <c r="A95" s="35" t="s">
        <v>349</v>
      </c>
      <c r="B95" s="30" t="s">
        <v>350</v>
      </c>
      <c r="C95" s="30" t="s">
        <v>351</v>
      </c>
      <c r="D95" s="45" t="s">
        <v>119</v>
      </c>
      <c r="E95" s="31">
        <v>5</v>
      </c>
      <c r="F95" s="38">
        <v>600</v>
      </c>
      <c r="G95" s="32"/>
      <c r="H95" s="32"/>
      <c r="I95" s="50" t="s">
        <v>352</v>
      </c>
    </row>
    <row r="96" s="13" customFormat="1" ht="62" customHeight="1" outlineLevel="1" spans="1:9">
      <c r="A96" s="35" t="s">
        <v>353</v>
      </c>
      <c r="B96" s="30" t="s">
        <v>354</v>
      </c>
      <c r="C96" s="30" t="s">
        <v>355</v>
      </c>
      <c r="D96" s="45" t="s">
        <v>119</v>
      </c>
      <c r="E96" s="31">
        <v>2</v>
      </c>
      <c r="F96" s="38">
        <v>472.5</v>
      </c>
      <c r="G96" s="32"/>
      <c r="H96" s="32"/>
      <c r="I96" s="50" t="s">
        <v>356</v>
      </c>
    </row>
    <row r="97" s="13" customFormat="1" ht="61" customHeight="1" outlineLevel="1" spans="1:9">
      <c r="A97" s="35" t="s">
        <v>357</v>
      </c>
      <c r="B97" s="30" t="s">
        <v>358</v>
      </c>
      <c r="C97" s="30" t="s">
        <v>359</v>
      </c>
      <c r="D97" s="45" t="s">
        <v>119</v>
      </c>
      <c r="E97" s="31">
        <v>2</v>
      </c>
      <c r="F97" s="38">
        <v>725</v>
      </c>
      <c r="G97" s="32"/>
      <c r="H97" s="32"/>
      <c r="I97" s="51" t="s">
        <v>356</v>
      </c>
    </row>
    <row r="98" s="13" customFormat="1" ht="61" customHeight="1" outlineLevel="1" spans="1:9">
      <c r="A98" s="35" t="s">
        <v>360</v>
      </c>
      <c r="B98" s="30" t="s">
        <v>361</v>
      </c>
      <c r="C98" s="30" t="s">
        <v>362</v>
      </c>
      <c r="D98" s="40" t="s">
        <v>119</v>
      </c>
      <c r="E98" s="31">
        <v>3</v>
      </c>
      <c r="F98" s="38">
        <v>875</v>
      </c>
      <c r="G98" s="32"/>
      <c r="H98" s="32"/>
      <c r="I98" s="50" t="s">
        <v>356</v>
      </c>
    </row>
    <row r="99" s="13" customFormat="1" ht="109" customHeight="1" outlineLevel="1" spans="1:9">
      <c r="A99" s="35" t="s">
        <v>363</v>
      </c>
      <c r="B99" s="30" t="s">
        <v>364</v>
      </c>
      <c r="C99" s="30" t="s">
        <v>365</v>
      </c>
      <c r="D99" s="40" t="s">
        <v>119</v>
      </c>
      <c r="E99" s="31">
        <v>5</v>
      </c>
      <c r="F99" s="38">
        <v>575</v>
      </c>
      <c r="G99" s="32"/>
      <c r="H99" s="32"/>
      <c r="I99" s="50" t="s">
        <v>366</v>
      </c>
    </row>
    <row r="100" s="13" customFormat="1" ht="79" customHeight="1" outlineLevel="1" spans="1:9">
      <c r="A100" s="35" t="s">
        <v>367</v>
      </c>
      <c r="B100" s="30" t="s">
        <v>368</v>
      </c>
      <c r="C100" s="30" t="s">
        <v>369</v>
      </c>
      <c r="D100" s="40" t="s">
        <v>119</v>
      </c>
      <c r="E100" s="31">
        <v>2</v>
      </c>
      <c r="F100" s="38">
        <v>650</v>
      </c>
      <c r="G100" s="32"/>
      <c r="H100" s="32"/>
      <c r="I100" s="50" t="s">
        <v>370</v>
      </c>
    </row>
    <row r="101" s="13" customFormat="1" ht="62" customHeight="1" outlineLevel="1" spans="1:9">
      <c r="A101" s="35" t="s">
        <v>371</v>
      </c>
      <c r="B101" s="30" t="s">
        <v>372</v>
      </c>
      <c r="C101" s="30" t="s">
        <v>373</v>
      </c>
      <c r="D101" s="45" t="s">
        <v>119</v>
      </c>
      <c r="E101" s="31">
        <v>2</v>
      </c>
      <c r="F101" s="38">
        <v>800</v>
      </c>
      <c r="G101" s="32"/>
      <c r="H101" s="32"/>
      <c r="I101" s="50" t="s">
        <v>374</v>
      </c>
    </row>
    <row r="102" s="13" customFormat="1" ht="33" customHeight="1" outlineLevel="1" spans="1:9">
      <c r="A102" s="35" t="s">
        <v>375</v>
      </c>
      <c r="B102" s="30" t="s">
        <v>376</v>
      </c>
      <c r="C102" s="30" t="s">
        <v>377</v>
      </c>
      <c r="D102" s="45" t="s">
        <v>119</v>
      </c>
      <c r="E102" s="31">
        <v>5</v>
      </c>
      <c r="F102" s="38">
        <v>400</v>
      </c>
      <c r="G102" s="32"/>
      <c r="H102" s="32"/>
      <c r="I102" s="53" t="s">
        <v>378</v>
      </c>
    </row>
    <row r="103" s="13" customFormat="1" ht="38" customHeight="1" outlineLevel="1" spans="1:9">
      <c r="A103" s="35" t="s">
        <v>379</v>
      </c>
      <c r="B103" s="30" t="s">
        <v>380</v>
      </c>
      <c r="C103" s="30" t="s">
        <v>381</v>
      </c>
      <c r="D103" s="45" t="s">
        <v>119</v>
      </c>
      <c r="E103" s="31">
        <v>10</v>
      </c>
      <c r="F103" s="38">
        <v>500</v>
      </c>
      <c r="G103" s="32"/>
      <c r="H103" s="32"/>
      <c r="I103" s="56" t="s">
        <v>382</v>
      </c>
    </row>
    <row r="104" s="13" customFormat="1" ht="123" customHeight="1" outlineLevel="1" spans="1:9">
      <c r="A104" s="35" t="s">
        <v>383</v>
      </c>
      <c r="B104" s="30" t="s">
        <v>384</v>
      </c>
      <c r="C104" s="30" t="s">
        <v>385</v>
      </c>
      <c r="D104" s="45" t="s">
        <v>119</v>
      </c>
      <c r="E104" s="31">
        <v>1800</v>
      </c>
      <c r="F104" s="38">
        <v>30</v>
      </c>
      <c r="G104" s="32"/>
      <c r="H104" s="32"/>
      <c r="I104" s="55" t="s">
        <v>386</v>
      </c>
    </row>
    <row r="105" s="13" customFormat="1" ht="43" customHeight="1" outlineLevel="1" spans="1:9">
      <c r="A105" s="35" t="s">
        <v>387</v>
      </c>
      <c r="B105" s="30"/>
      <c r="C105" s="40" t="s">
        <v>388</v>
      </c>
      <c r="D105" s="45" t="s">
        <v>223</v>
      </c>
      <c r="E105" s="31">
        <v>10</v>
      </c>
      <c r="F105" s="38">
        <v>150</v>
      </c>
      <c r="G105" s="32"/>
      <c r="H105" s="32"/>
      <c r="I105" s="56" t="s">
        <v>389</v>
      </c>
    </row>
    <row r="106" s="13" customFormat="1" ht="56" customHeight="1" outlineLevel="1" spans="1:9">
      <c r="A106" s="35" t="s">
        <v>390</v>
      </c>
      <c r="B106" s="30" t="s">
        <v>391</v>
      </c>
      <c r="C106" s="40" t="s">
        <v>385</v>
      </c>
      <c r="D106" s="45" t="s">
        <v>119</v>
      </c>
      <c r="E106" s="31">
        <v>150</v>
      </c>
      <c r="F106" s="38">
        <v>25</v>
      </c>
      <c r="G106" s="32"/>
      <c r="H106" s="32"/>
      <c r="I106" s="56" t="s">
        <v>392</v>
      </c>
    </row>
    <row r="107" s="13" customFormat="1" ht="43" customHeight="1" outlineLevel="1" spans="1:9">
      <c r="A107" s="35" t="s">
        <v>393</v>
      </c>
      <c r="B107" s="30" t="s">
        <v>394</v>
      </c>
      <c r="C107" s="30" t="s">
        <v>395</v>
      </c>
      <c r="D107" s="45" t="s">
        <v>119</v>
      </c>
      <c r="E107" s="31">
        <v>20</v>
      </c>
      <c r="F107" s="38">
        <v>500</v>
      </c>
      <c r="G107" s="32"/>
      <c r="H107" s="32"/>
      <c r="I107" s="50" t="s">
        <v>396</v>
      </c>
    </row>
    <row r="108" s="13" customFormat="1" ht="43" customHeight="1" outlineLevel="1" spans="1:9">
      <c r="A108" s="35" t="s">
        <v>397</v>
      </c>
      <c r="B108" s="30" t="s">
        <v>398</v>
      </c>
      <c r="C108" s="30" t="s">
        <v>395</v>
      </c>
      <c r="D108" s="45" t="s">
        <v>119</v>
      </c>
      <c r="E108" s="31">
        <v>15</v>
      </c>
      <c r="F108" s="38">
        <v>1500</v>
      </c>
      <c r="G108" s="32"/>
      <c r="H108" s="32"/>
      <c r="I108" s="50" t="s">
        <v>399</v>
      </c>
    </row>
    <row r="109" s="13" customFormat="1" ht="43" customHeight="1" outlineLevel="1" spans="1:9">
      <c r="A109" s="35" t="s">
        <v>400</v>
      </c>
      <c r="B109" s="30" t="s">
        <v>401</v>
      </c>
      <c r="C109" s="30" t="s">
        <v>402</v>
      </c>
      <c r="D109" s="45" t="s">
        <v>119</v>
      </c>
      <c r="E109" s="31">
        <v>10</v>
      </c>
      <c r="F109" s="38">
        <v>900</v>
      </c>
      <c r="G109" s="32"/>
      <c r="H109" s="32"/>
      <c r="I109" s="56" t="s">
        <v>403</v>
      </c>
    </row>
    <row r="110" s="13" customFormat="1" ht="43" customHeight="1" outlineLevel="1" spans="1:9">
      <c r="A110" s="35" t="s">
        <v>404</v>
      </c>
      <c r="B110" s="30" t="s">
        <v>405</v>
      </c>
      <c r="C110" s="30" t="s">
        <v>406</v>
      </c>
      <c r="D110" s="45" t="s">
        <v>119</v>
      </c>
      <c r="E110" s="31">
        <v>500</v>
      </c>
      <c r="F110" s="38">
        <v>140</v>
      </c>
      <c r="G110" s="32"/>
      <c r="H110" s="32"/>
      <c r="I110" s="56" t="s">
        <v>407</v>
      </c>
    </row>
    <row r="111" s="13" customFormat="1" ht="81" customHeight="1" outlineLevel="1" spans="1:9">
      <c r="A111" s="35" t="s">
        <v>408</v>
      </c>
      <c r="B111" s="30" t="s">
        <v>409</v>
      </c>
      <c r="C111" s="30" t="s">
        <v>410</v>
      </c>
      <c r="D111" s="45" t="s">
        <v>119</v>
      </c>
      <c r="E111" s="31">
        <v>200</v>
      </c>
      <c r="F111" s="38">
        <v>115</v>
      </c>
      <c r="G111" s="32"/>
      <c r="H111" s="32"/>
      <c r="I111" s="56" t="s">
        <v>411</v>
      </c>
    </row>
    <row r="112" s="13" customFormat="1" ht="67" customHeight="1" outlineLevel="1" spans="1:9">
      <c r="A112" s="35" t="s">
        <v>412</v>
      </c>
      <c r="B112" s="30" t="s">
        <v>413</v>
      </c>
      <c r="C112" s="30" t="s">
        <v>414</v>
      </c>
      <c r="D112" s="45" t="s">
        <v>119</v>
      </c>
      <c r="E112" s="31">
        <v>300</v>
      </c>
      <c r="F112" s="38">
        <v>75</v>
      </c>
      <c r="G112" s="32"/>
      <c r="H112" s="32"/>
      <c r="I112" s="50" t="s">
        <v>415</v>
      </c>
    </row>
    <row r="113" s="13" customFormat="1" ht="51" customHeight="1" outlineLevel="1" spans="1:9">
      <c r="A113" s="35"/>
      <c r="B113" s="30"/>
      <c r="C113" s="30" t="s">
        <v>416</v>
      </c>
      <c r="D113" s="45" t="s">
        <v>119</v>
      </c>
      <c r="E113" s="31">
        <v>20</v>
      </c>
      <c r="F113" s="38">
        <v>175</v>
      </c>
      <c r="G113" s="32"/>
      <c r="H113" s="32"/>
      <c r="I113" s="50" t="s">
        <v>417</v>
      </c>
    </row>
    <row r="114" s="13" customFormat="1" ht="39" customHeight="1" outlineLevel="1" spans="1:9">
      <c r="A114" s="35" t="s">
        <v>418</v>
      </c>
      <c r="B114" s="30" t="s">
        <v>419</v>
      </c>
      <c r="C114" s="30" t="s">
        <v>420</v>
      </c>
      <c r="D114" s="45" t="s">
        <v>119</v>
      </c>
      <c r="E114" s="31">
        <v>5</v>
      </c>
      <c r="F114" s="38">
        <v>800</v>
      </c>
      <c r="G114" s="32"/>
      <c r="H114" s="32"/>
      <c r="I114" s="56" t="s">
        <v>378</v>
      </c>
    </row>
    <row r="115" s="13" customFormat="1" ht="39" customHeight="1" outlineLevel="1" spans="1:9">
      <c r="A115" s="35" t="s">
        <v>421</v>
      </c>
      <c r="B115" s="30" t="s">
        <v>422</v>
      </c>
      <c r="C115" s="30" t="s">
        <v>423</v>
      </c>
      <c r="D115" s="45" t="s">
        <v>119</v>
      </c>
      <c r="E115" s="31">
        <v>30</v>
      </c>
      <c r="F115" s="38">
        <v>300</v>
      </c>
      <c r="G115" s="32"/>
      <c r="H115" s="32"/>
      <c r="I115" s="50" t="s">
        <v>378</v>
      </c>
    </row>
    <row r="116" s="13" customFormat="1" ht="41" customHeight="1" outlineLevel="1" spans="1:9">
      <c r="A116" s="35" t="s">
        <v>424</v>
      </c>
      <c r="B116" s="44" t="s">
        <v>425</v>
      </c>
      <c r="C116" s="30" t="s">
        <v>426</v>
      </c>
      <c r="D116" s="45" t="s">
        <v>119</v>
      </c>
      <c r="E116" s="31">
        <v>5</v>
      </c>
      <c r="F116" s="38">
        <v>1050</v>
      </c>
      <c r="G116" s="32"/>
      <c r="H116" s="32"/>
      <c r="I116" s="56" t="s">
        <v>427</v>
      </c>
    </row>
    <row r="117" s="13" customFormat="1" ht="57" customHeight="1" outlineLevel="1" spans="1:9">
      <c r="A117" s="35" t="s">
        <v>428</v>
      </c>
      <c r="B117" s="44" t="s">
        <v>429</v>
      </c>
      <c r="C117" s="30" t="s">
        <v>430</v>
      </c>
      <c r="D117" s="45" t="s">
        <v>119</v>
      </c>
      <c r="E117" s="31">
        <v>3</v>
      </c>
      <c r="F117" s="38">
        <v>1200</v>
      </c>
      <c r="G117" s="32"/>
      <c r="H117" s="32"/>
      <c r="I117" s="53" t="s">
        <v>431</v>
      </c>
    </row>
    <row r="118" s="13" customFormat="1" ht="57" customHeight="1" outlineLevel="1" spans="1:9">
      <c r="A118" s="35" t="s">
        <v>432</v>
      </c>
      <c r="B118" s="44" t="s">
        <v>433</v>
      </c>
      <c r="C118" s="30" t="s">
        <v>430</v>
      </c>
      <c r="D118" s="45" t="s">
        <v>119</v>
      </c>
      <c r="E118" s="31">
        <v>3</v>
      </c>
      <c r="F118" s="38">
        <v>1200</v>
      </c>
      <c r="G118" s="32"/>
      <c r="H118" s="32"/>
      <c r="I118" s="53" t="s">
        <v>434</v>
      </c>
    </row>
    <row r="119" s="13" customFormat="1" ht="54" customHeight="1" outlineLevel="1" spans="1:9">
      <c r="A119" s="35" t="s">
        <v>435</v>
      </c>
      <c r="B119" s="30" t="s">
        <v>436</v>
      </c>
      <c r="C119" s="30" t="s">
        <v>437</v>
      </c>
      <c r="D119" s="45" t="s">
        <v>119</v>
      </c>
      <c r="E119" s="31">
        <v>30</v>
      </c>
      <c r="F119" s="38">
        <v>52.5</v>
      </c>
      <c r="G119" s="32"/>
      <c r="H119" s="32"/>
      <c r="I119" s="56" t="s">
        <v>438</v>
      </c>
    </row>
    <row r="120" s="13" customFormat="1" ht="48" customHeight="1" outlineLevel="1" spans="1:9">
      <c r="A120" s="35" t="s">
        <v>439</v>
      </c>
      <c r="B120" s="30" t="s">
        <v>440</v>
      </c>
      <c r="C120" s="30" t="s">
        <v>441</v>
      </c>
      <c r="D120" s="45" t="s">
        <v>119</v>
      </c>
      <c r="E120" s="31">
        <v>8</v>
      </c>
      <c r="F120" s="38">
        <v>500</v>
      </c>
      <c r="G120" s="32"/>
      <c r="H120" s="32"/>
      <c r="I120" s="56" t="s">
        <v>442</v>
      </c>
    </row>
    <row r="121" s="13" customFormat="1" ht="48" customHeight="1" outlineLevel="1" spans="1:9">
      <c r="A121" s="35" t="s">
        <v>443</v>
      </c>
      <c r="B121" s="30" t="s">
        <v>440</v>
      </c>
      <c r="C121" s="30" t="s">
        <v>444</v>
      </c>
      <c r="D121" s="45" t="s">
        <v>119</v>
      </c>
      <c r="E121" s="31">
        <v>8</v>
      </c>
      <c r="F121" s="38">
        <v>630</v>
      </c>
      <c r="G121" s="32"/>
      <c r="H121" s="32"/>
      <c r="I121" s="55" t="s">
        <v>445</v>
      </c>
    </row>
    <row r="122" s="13" customFormat="1" ht="48" customHeight="1" outlineLevel="1" spans="1:9">
      <c r="A122" s="35" t="s">
        <v>446</v>
      </c>
      <c r="B122" s="30" t="s">
        <v>440</v>
      </c>
      <c r="C122" s="30" t="s">
        <v>447</v>
      </c>
      <c r="D122" s="45" t="s">
        <v>119</v>
      </c>
      <c r="E122" s="31">
        <v>8</v>
      </c>
      <c r="F122" s="38">
        <v>600</v>
      </c>
      <c r="G122" s="32"/>
      <c r="H122" s="32"/>
      <c r="I122" s="55" t="s">
        <v>445</v>
      </c>
    </row>
    <row r="123" s="13" customFormat="1" ht="39" customHeight="1" outlineLevel="1" spans="1:9">
      <c r="A123" s="35" t="s">
        <v>448</v>
      </c>
      <c r="B123" s="30" t="s">
        <v>449</v>
      </c>
      <c r="C123" s="30" t="s">
        <v>450</v>
      </c>
      <c r="D123" s="45" t="s">
        <v>119</v>
      </c>
      <c r="E123" s="31">
        <v>5</v>
      </c>
      <c r="F123" s="38">
        <v>200</v>
      </c>
      <c r="G123" s="32"/>
      <c r="H123" s="32"/>
      <c r="I123" s="56" t="s">
        <v>451</v>
      </c>
    </row>
    <row r="124" s="13" customFormat="1" ht="39" customHeight="1" outlineLevel="1" spans="1:9">
      <c r="A124" s="35" t="s">
        <v>452</v>
      </c>
      <c r="B124" s="30" t="s">
        <v>453</v>
      </c>
      <c r="C124" s="30" t="s">
        <v>454</v>
      </c>
      <c r="D124" s="45" t="s">
        <v>119</v>
      </c>
      <c r="E124" s="31">
        <v>15</v>
      </c>
      <c r="F124" s="38">
        <v>650</v>
      </c>
      <c r="G124" s="32"/>
      <c r="H124" s="32"/>
      <c r="I124" s="56" t="s">
        <v>455</v>
      </c>
    </row>
    <row r="125" s="13" customFormat="1" ht="39" customHeight="1" outlineLevel="1" spans="1:9">
      <c r="A125" s="35" t="s">
        <v>456</v>
      </c>
      <c r="B125" s="30" t="s">
        <v>457</v>
      </c>
      <c r="C125" s="30" t="s">
        <v>458</v>
      </c>
      <c r="D125" s="45" t="s">
        <v>119</v>
      </c>
      <c r="E125" s="31">
        <v>3</v>
      </c>
      <c r="F125" s="38">
        <v>1225</v>
      </c>
      <c r="G125" s="32"/>
      <c r="H125" s="32"/>
      <c r="I125" s="55" t="s">
        <v>459</v>
      </c>
    </row>
    <row r="126" s="13" customFormat="1" ht="57" customHeight="1" outlineLevel="1" spans="1:9">
      <c r="A126" s="35" t="s">
        <v>460</v>
      </c>
      <c r="B126" s="30" t="s">
        <v>461</v>
      </c>
      <c r="C126" s="30" t="s">
        <v>462</v>
      </c>
      <c r="D126" s="45" t="s">
        <v>119</v>
      </c>
      <c r="E126" s="31">
        <v>15</v>
      </c>
      <c r="F126" s="38">
        <v>500</v>
      </c>
      <c r="G126" s="32"/>
      <c r="H126" s="32"/>
      <c r="I126" s="56" t="s">
        <v>463</v>
      </c>
    </row>
    <row r="127" s="13" customFormat="1" ht="52" customHeight="1" outlineLevel="1" spans="1:9">
      <c r="A127" s="35" t="s">
        <v>464</v>
      </c>
      <c r="B127" s="30" t="s">
        <v>465</v>
      </c>
      <c r="C127" s="30" t="s">
        <v>466</v>
      </c>
      <c r="D127" s="45" t="s">
        <v>119</v>
      </c>
      <c r="E127" s="31">
        <v>10</v>
      </c>
      <c r="F127" s="38">
        <v>550</v>
      </c>
      <c r="G127" s="32"/>
      <c r="H127" s="32"/>
      <c r="I127" s="50" t="s">
        <v>467</v>
      </c>
    </row>
    <row r="128" s="13" customFormat="1" ht="59" customHeight="1" outlineLevel="1" spans="1:9">
      <c r="A128" s="35" t="s">
        <v>468</v>
      </c>
      <c r="B128" s="30" t="s">
        <v>469</v>
      </c>
      <c r="C128" s="30" t="s">
        <v>470</v>
      </c>
      <c r="D128" s="45" t="s">
        <v>119</v>
      </c>
      <c r="E128" s="31">
        <v>10</v>
      </c>
      <c r="F128" s="38">
        <v>575</v>
      </c>
      <c r="G128" s="32"/>
      <c r="H128" s="32"/>
      <c r="I128" s="50" t="s">
        <v>467</v>
      </c>
    </row>
    <row r="129" s="13" customFormat="1" ht="35" customHeight="1" outlineLevel="1" spans="1:9">
      <c r="A129" s="35" t="s">
        <v>471</v>
      </c>
      <c r="B129" s="30" t="s">
        <v>472</v>
      </c>
      <c r="C129" s="30" t="s">
        <v>473</v>
      </c>
      <c r="D129" s="45" t="s">
        <v>119</v>
      </c>
      <c r="E129" s="31">
        <v>20</v>
      </c>
      <c r="F129" s="38">
        <v>500</v>
      </c>
      <c r="G129" s="32"/>
      <c r="H129" s="32"/>
      <c r="I129" s="56" t="s">
        <v>474</v>
      </c>
    </row>
    <row r="130" s="13" customFormat="1" ht="35" customHeight="1" outlineLevel="1" spans="1:9">
      <c r="A130" s="35" t="s">
        <v>475</v>
      </c>
      <c r="B130" s="30" t="s">
        <v>476</v>
      </c>
      <c r="C130" s="30" t="s">
        <v>473</v>
      </c>
      <c r="D130" s="45" t="s">
        <v>119</v>
      </c>
      <c r="E130" s="31">
        <v>15</v>
      </c>
      <c r="F130" s="38">
        <v>300</v>
      </c>
      <c r="G130" s="32"/>
      <c r="H130" s="32"/>
      <c r="I130" s="56" t="s">
        <v>474</v>
      </c>
    </row>
    <row r="131" s="13" customFormat="1" ht="35" customHeight="1" outlineLevel="1" spans="1:9">
      <c r="A131" s="35" t="s">
        <v>477</v>
      </c>
      <c r="B131" s="30" t="s">
        <v>478</v>
      </c>
      <c r="C131" s="30" t="s">
        <v>479</v>
      </c>
      <c r="D131" s="45" t="s">
        <v>119</v>
      </c>
      <c r="E131" s="31">
        <v>3</v>
      </c>
      <c r="F131" s="38">
        <v>1450</v>
      </c>
      <c r="G131" s="32"/>
      <c r="H131" s="32"/>
      <c r="I131" s="50" t="s">
        <v>451</v>
      </c>
    </row>
    <row r="132" s="13" customFormat="1" ht="77" customHeight="1" outlineLevel="1" spans="1:9">
      <c r="A132" s="35" t="s">
        <v>480</v>
      </c>
      <c r="B132" s="30" t="s">
        <v>481</v>
      </c>
      <c r="C132" s="30" t="s">
        <v>482</v>
      </c>
      <c r="D132" s="45" t="s">
        <v>119</v>
      </c>
      <c r="E132" s="31">
        <v>3</v>
      </c>
      <c r="F132" s="38">
        <v>2100</v>
      </c>
      <c r="G132" s="32"/>
      <c r="H132" s="32"/>
      <c r="I132" s="56" t="s">
        <v>483</v>
      </c>
    </row>
    <row r="133" s="13" customFormat="1" ht="64" customHeight="1" outlineLevel="1" spans="1:9">
      <c r="A133" s="35" t="s">
        <v>484</v>
      </c>
      <c r="B133" s="30" t="s">
        <v>485</v>
      </c>
      <c r="C133" s="30" t="s">
        <v>414</v>
      </c>
      <c r="D133" s="45" t="s">
        <v>119</v>
      </c>
      <c r="E133" s="31">
        <v>3</v>
      </c>
      <c r="F133" s="38">
        <v>150</v>
      </c>
      <c r="G133" s="32"/>
      <c r="H133" s="32"/>
      <c r="I133" s="55" t="s">
        <v>486</v>
      </c>
    </row>
    <row r="134" s="13" customFormat="1" ht="44" customHeight="1" outlineLevel="1" spans="1:9">
      <c r="A134" s="35" t="s">
        <v>487</v>
      </c>
      <c r="B134" s="30" t="s">
        <v>488</v>
      </c>
      <c r="C134" s="30" t="s">
        <v>489</v>
      </c>
      <c r="D134" s="45" t="s">
        <v>119</v>
      </c>
      <c r="E134" s="31">
        <v>3</v>
      </c>
      <c r="F134" s="38">
        <v>300</v>
      </c>
      <c r="G134" s="32"/>
      <c r="H134" s="32"/>
      <c r="I134" s="56" t="s">
        <v>490</v>
      </c>
    </row>
    <row r="135" s="13" customFormat="1" ht="63" customHeight="1" outlineLevel="1" spans="1:9">
      <c r="A135" s="35" t="s">
        <v>491</v>
      </c>
      <c r="B135" s="30" t="s">
        <v>492</v>
      </c>
      <c r="C135" s="30" t="s">
        <v>493</v>
      </c>
      <c r="D135" s="45" t="s">
        <v>119</v>
      </c>
      <c r="E135" s="31">
        <v>5</v>
      </c>
      <c r="F135" s="38">
        <v>400</v>
      </c>
      <c r="G135" s="32"/>
      <c r="H135" s="32"/>
      <c r="I135" s="56" t="s">
        <v>494</v>
      </c>
    </row>
    <row r="136" s="13" customFormat="1" ht="57" customHeight="1" outlineLevel="1" spans="1:9">
      <c r="A136" s="35" t="s">
        <v>495</v>
      </c>
      <c r="B136" s="30" t="s">
        <v>496</v>
      </c>
      <c r="C136" s="30" t="s">
        <v>497</v>
      </c>
      <c r="D136" s="45" t="s">
        <v>119</v>
      </c>
      <c r="E136" s="31">
        <v>5</v>
      </c>
      <c r="F136" s="38">
        <v>725</v>
      </c>
      <c r="G136" s="32"/>
      <c r="H136" s="32"/>
      <c r="I136" s="55" t="s">
        <v>498</v>
      </c>
    </row>
    <row r="137" s="13" customFormat="1" ht="57" customHeight="1" outlineLevel="1" spans="1:9">
      <c r="A137" s="35" t="s">
        <v>499</v>
      </c>
      <c r="B137" s="30" t="s">
        <v>500</v>
      </c>
      <c r="C137" s="30" t="s">
        <v>501</v>
      </c>
      <c r="D137" s="30" t="s">
        <v>119</v>
      </c>
      <c r="E137" s="31">
        <v>10</v>
      </c>
      <c r="F137" s="38">
        <v>340</v>
      </c>
      <c r="G137" s="32"/>
      <c r="H137" s="32"/>
      <c r="I137" s="50" t="s">
        <v>502</v>
      </c>
    </row>
    <row r="138" s="13" customFormat="1" ht="90" customHeight="1" outlineLevel="1" spans="1:9">
      <c r="A138" s="35" t="s">
        <v>503</v>
      </c>
      <c r="B138" s="30" t="s">
        <v>504</v>
      </c>
      <c r="C138" s="30" t="s">
        <v>505</v>
      </c>
      <c r="D138" s="30" t="s">
        <v>119</v>
      </c>
      <c r="E138" s="31">
        <v>5</v>
      </c>
      <c r="F138" s="38">
        <v>600</v>
      </c>
      <c r="G138" s="32"/>
      <c r="H138" s="32"/>
      <c r="I138" s="50" t="s">
        <v>506</v>
      </c>
    </row>
    <row r="139" s="13" customFormat="1" ht="93" customHeight="1" outlineLevel="1" spans="1:9">
      <c r="A139" s="35" t="s">
        <v>507</v>
      </c>
      <c r="B139" s="30" t="s">
        <v>508</v>
      </c>
      <c r="C139" s="30" t="s">
        <v>505</v>
      </c>
      <c r="D139" s="30" t="s">
        <v>119</v>
      </c>
      <c r="E139" s="31">
        <v>5</v>
      </c>
      <c r="F139" s="38">
        <v>870</v>
      </c>
      <c r="G139" s="32"/>
      <c r="H139" s="32"/>
      <c r="I139" s="50" t="s">
        <v>506</v>
      </c>
    </row>
    <row r="140" s="13" customFormat="1" ht="93" customHeight="1" outlineLevel="1" spans="1:9">
      <c r="A140" s="35" t="s">
        <v>509</v>
      </c>
      <c r="B140" s="30" t="s">
        <v>510</v>
      </c>
      <c r="C140" s="30" t="s">
        <v>505</v>
      </c>
      <c r="D140" s="30" t="s">
        <v>119</v>
      </c>
      <c r="E140" s="31">
        <v>5</v>
      </c>
      <c r="F140" s="38">
        <v>1135</v>
      </c>
      <c r="G140" s="32"/>
      <c r="H140" s="32"/>
      <c r="I140" s="50" t="s">
        <v>506</v>
      </c>
    </row>
    <row r="141" s="13" customFormat="1" ht="87" customHeight="1" outlineLevel="1" spans="1:9">
      <c r="A141" s="35" t="s">
        <v>511</v>
      </c>
      <c r="B141" s="30" t="s">
        <v>512</v>
      </c>
      <c r="C141" s="30" t="s">
        <v>513</v>
      </c>
      <c r="D141" s="30" t="s">
        <v>119</v>
      </c>
      <c r="E141" s="31">
        <v>5</v>
      </c>
      <c r="F141" s="38">
        <v>367</v>
      </c>
      <c r="G141" s="32"/>
      <c r="H141" s="32"/>
      <c r="I141" s="50" t="s">
        <v>506</v>
      </c>
    </row>
    <row r="142" s="13" customFormat="1" ht="65" customHeight="1" outlineLevel="1" spans="1:9">
      <c r="A142" s="35" t="s">
        <v>514</v>
      </c>
      <c r="B142" s="30" t="s">
        <v>515</v>
      </c>
      <c r="C142" s="30" t="s">
        <v>516</v>
      </c>
      <c r="D142" s="30" t="s">
        <v>119</v>
      </c>
      <c r="E142" s="31">
        <v>5</v>
      </c>
      <c r="F142" s="38">
        <v>504</v>
      </c>
      <c r="G142" s="32"/>
      <c r="H142" s="32"/>
      <c r="I142" s="51" t="s">
        <v>502</v>
      </c>
    </row>
    <row r="143" s="13" customFormat="1" ht="57" customHeight="1" outlineLevel="1" spans="1:9">
      <c r="A143" s="35" t="s">
        <v>517</v>
      </c>
      <c r="B143" s="30" t="s">
        <v>518</v>
      </c>
      <c r="C143" s="45" t="s">
        <v>519</v>
      </c>
      <c r="D143" s="45" t="s">
        <v>223</v>
      </c>
      <c r="E143" s="31">
        <v>3</v>
      </c>
      <c r="F143" s="38">
        <v>402.5</v>
      </c>
      <c r="G143" s="32"/>
      <c r="H143" s="32"/>
      <c r="I143" s="51" t="s">
        <v>502</v>
      </c>
    </row>
    <row r="144" s="13" customFormat="1" ht="63" customHeight="1" outlineLevel="1" spans="1:9">
      <c r="A144" s="35" t="s">
        <v>520</v>
      </c>
      <c r="B144" s="30" t="s">
        <v>521</v>
      </c>
      <c r="C144" s="30" t="s">
        <v>522</v>
      </c>
      <c r="D144" s="30" t="s">
        <v>119</v>
      </c>
      <c r="E144" s="31">
        <v>8</v>
      </c>
      <c r="F144" s="38">
        <v>541.8</v>
      </c>
      <c r="G144" s="32"/>
      <c r="H144" s="32"/>
      <c r="I144" s="51" t="s">
        <v>502</v>
      </c>
    </row>
    <row r="145" s="13" customFormat="1" ht="69" customHeight="1" outlineLevel="1" spans="1:9">
      <c r="A145" s="35" t="s">
        <v>523</v>
      </c>
      <c r="B145" s="30" t="s">
        <v>524</v>
      </c>
      <c r="C145" s="30" t="s">
        <v>525</v>
      </c>
      <c r="D145" s="30" t="s">
        <v>119</v>
      </c>
      <c r="E145" s="31">
        <v>8</v>
      </c>
      <c r="F145" s="38">
        <v>900</v>
      </c>
      <c r="G145" s="32"/>
      <c r="H145" s="32"/>
      <c r="I145" s="50" t="s">
        <v>526</v>
      </c>
    </row>
    <row r="146" s="13" customFormat="1" ht="73" customHeight="1" outlineLevel="1" spans="1:9">
      <c r="A146" s="35" t="s">
        <v>527</v>
      </c>
      <c r="B146" s="30" t="s">
        <v>528</v>
      </c>
      <c r="C146" s="30" t="s">
        <v>529</v>
      </c>
      <c r="D146" s="30" t="s">
        <v>119</v>
      </c>
      <c r="E146" s="31">
        <v>8</v>
      </c>
      <c r="F146" s="38">
        <v>1200</v>
      </c>
      <c r="G146" s="32"/>
      <c r="H146" s="32"/>
      <c r="I146" s="50" t="s">
        <v>526</v>
      </c>
    </row>
    <row r="147" s="13" customFormat="1" ht="87" customHeight="1" outlineLevel="1" spans="1:9">
      <c r="A147" s="35" t="s">
        <v>530</v>
      </c>
      <c r="B147" s="30" t="s">
        <v>531</v>
      </c>
      <c r="C147" s="30" t="s">
        <v>532</v>
      </c>
      <c r="D147" s="45" t="s">
        <v>223</v>
      </c>
      <c r="E147" s="31">
        <v>8</v>
      </c>
      <c r="F147" s="38">
        <v>735</v>
      </c>
      <c r="G147" s="32"/>
      <c r="H147" s="32"/>
      <c r="I147" s="50" t="s">
        <v>526</v>
      </c>
    </row>
    <row r="148" s="13" customFormat="1" ht="71" customHeight="1" outlineLevel="1" spans="1:9">
      <c r="A148" s="35" t="s">
        <v>533</v>
      </c>
      <c r="B148" s="30" t="s">
        <v>534</v>
      </c>
      <c r="C148" s="30" t="s">
        <v>535</v>
      </c>
      <c r="D148" s="30" t="s">
        <v>119</v>
      </c>
      <c r="E148" s="31">
        <v>8</v>
      </c>
      <c r="F148" s="38">
        <v>775</v>
      </c>
      <c r="G148" s="32"/>
      <c r="H148" s="32"/>
      <c r="I148" s="50" t="s">
        <v>536</v>
      </c>
    </row>
    <row r="149" s="13" customFormat="1" ht="44" customHeight="1" outlineLevel="1" spans="1:9">
      <c r="A149" s="35" t="s">
        <v>537</v>
      </c>
      <c r="B149" s="30" t="s">
        <v>538</v>
      </c>
      <c r="C149" s="30" t="s">
        <v>539</v>
      </c>
      <c r="D149" s="30" t="s">
        <v>119</v>
      </c>
      <c r="E149" s="31">
        <v>8</v>
      </c>
      <c r="F149" s="38">
        <v>475</v>
      </c>
      <c r="G149" s="32"/>
      <c r="H149" s="32"/>
      <c r="I149" s="50" t="s">
        <v>536</v>
      </c>
    </row>
    <row r="150" s="13" customFormat="1" ht="52" customHeight="1" outlineLevel="1" spans="1:9">
      <c r="A150" s="35" t="s">
        <v>540</v>
      </c>
      <c r="B150" s="30" t="s">
        <v>541</v>
      </c>
      <c r="C150" s="30" t="s">
        <v>542</v>
      </c>
      <c r="D150" s="30" t="s">
        <v>119</v>
      </c>
      <c r="E150" s="31">
        <v>5</v>
      </c>
      <c r="F150" s="38">
        <v>600</v>
      </c>
      <c r="G150" s="32"/>
      <c r="H150" s="32"/>
      <c r="I150" s="50" t="s">
        <v>543</v>
      </c>
    </row>
    <row r="151" s="13" customFormat="1" ht="75" customHeight="1" outlineLevel="1" spans="1:9">
      <c r="A151" s="35" t="s">
        <v>544</v>
      </c>
      <c r="B151" s="30" t="s">
        <v>545</v>
      </c>
      <c r="C151" s="30" t="s">
        <v>546</v>
      </c>
      <c r="D151" s="30" t="s">
        <v>119</v>
      </c>
      <c r="E151" s="31">
        <v>8</v>
      </c>
      <c r="F151" s="38">
        <v>525</v>
      </c>
      <c r="G151" s="32"/>
      <c r="H151" s="32"/>
      <c r="I151" s="50" t="s">
        <v>543</v>
      </c>
    </row>
    <row r="152" s="13" customFormat="1" ht="70" customHeight="1" outlineLevel="1" spans="1:9">
      <c r="A152" s="35" t="s">
        <v>547</v>
      </c>
      <c r="B152" s="30" t="s">
        <v>548</v>
      </c>
      <c r="C152" s="30" t="s">
        <v>549</v>
      </c>
      <c r="D152" s="30" t="s">
        <v>119</v>
      </c>
      <c r="E152" s="31">
        <v>5</v>
      </c>
      <c r="F152" s="38">
        <v>1000</v>
      </c>
      <c r="G152" s="32"/>
      <c r="H152" s="32"/>
      <c r="I152" s="50" t="s">
        <v>543</v>
      </c>
    </row>
    <row r="153" s="13" customFormat="1" ht="58" customHeight="1" outlineLevel="1" spans="1:9">
      <c r="A153" s="35" t="s">
        <v>550</v>
      </c>
      <c r="B153" s="30" t="s">
        <v>551</v>
      </c>
      <c r="C153" s="30" t="s">
        <v>552</v>
      </c>
      <c r="D153" s="30" t="s">
        <v>119</v>
      </c>
      <c r="E153" s="31">
        <v>2</v>
      </c>
      <c r="F153" s="38">
        <v>2800</v>
      </c>
      <c r="G153" s="32"/>
      <c r="H153" s="32"/>
      <c r="I153" s="50" t="s">
        <v>553</v>
      </c>
    </row>
    <row r="154" s="13" customFormat="1" ht="81" customHeight="1" outlineLevel="1" spans="1:9">
      <c r="A154" s="35" t="s">
        <v>554</v>
      </c>
      <c r="B154" s="30" t="s">
        <v>555</v>
      </c>
      <c r="C154" s="30" t="s">
        <v>556</v>
      </c>
      <c r="D154" s="30" t="s">
        <v>119</v>
      </c>
      <c r="E154" s="31">
        <v>5</v>
      </c>
      <c r="F154" s="38">
        <v>2750</v>
      </c>
      <c r="G154" s="32"/>
      <c r="H154" s="32"/>
      <c r="I154" s="50" t="s">
        <v>557</v>
      </c>
    </row>
    <row r="155" s="13" customFormat="1" ht="107" customHeight="1" outlineLevel="1" spans="1:9">
      <c r="A155" s="35" t="s">
        <v>558</v>
      </c>
      <c r="B155" s="30" t="s">
        <v>559</v>
      </c>
      <c r="C155" s="30" t="s">
        <v>560</v>
      </c>
      <c r="D155" s="30" t="s">
        <v>119</v>
      </c>
      <c r="E155" s="31">
        <v>2</v>
      </c>
      <c r="F155" s="38">
        <v>300</v>
      </c>
      <c r="G155" s="32"/>
      <c r="H155" s="32"/>
      <c r="I155" s="51" t="s">
        <v>561</v>
      </c>
    </row>
    <row r="156" s="13" customFormat="1" ht="103" customHeight="1" outlineLevel="1" spans="1:9">
      <c r="A156" s="35" t="s">
        <v>562</v>
      </c>
      <c r="B156" s="30" t="s">
        <v>563</v>
      </c>
      <c r="C156" s="30" t="s">
        <v>564</v>
      </c>
      <c r="D156" s="30" t="s">
        <v>119</v>
      </c>
      <c r="E156" s="31">
        <v>3</v>
      </c>
      <c r="F156" s="38">
        <v>950</v>
      </c>
      <c r="G156" s="32"/>
      <c r="H156" s="32"/>
      <c r="I156" s="51" t="s">
        <v>561</v>
      </c>
    </row>
    <row r="157" s="13" customFormat="1" ht="37" customHeight="1" outlineLevel="1" spans="1:9">
      <c r="A157" s="35" t="s">
        <v>565</v>
      </c>
      <c r="B157" s="30" t="s">
        <v>566</v>
      </c>
      <c r="C157" s="30" t="s">
        <v>567</v>
      </c>
      <c r="D157" s="30" t="s">
        <v>119</v>
      </c>
      <c r="E157" s="31">
        <v>5</v>
      </c>
      <c r="F157" s="38">
        <v>500</v>
      </c>
      <c r="G157" s="32"/>
      <c r="H157" s="32"/>
      <c r="I157" s="50" t="s">
        <v>568</v>
      </c>
    </row>
    <row r="158" s="13" customFormat="1" ht="37" customHeight="1" outlineLevel="1" spans="1:9">
      <c r="A158" s="35" t="s">
        <v>569</v>
      </c>
      <c r="B158" s="30" t="s">
        <v>570</v>
      </c>
      <c r="C158" s="30" t="s">
        <v>571</v>
      </c>
      <c r="D158" s="30" t="s">
        <v>202</v>
      </c>
      <c r="E158" s="31">
        <v>2</v>
      </c>
      <c r="F158" s="38">
        <v>2500</v>
      </c>
      <c r="G158" s="32"/>
      <c r="H158" s="32"/>
      <c r="I158" s="51" t="s">
        <v>451</v>
      </c>
    </row>
    <row r="159" s="13" customFormat="1" ht="37" customHeight="1" outlineLevel="1" spans="1:9">
      <c r="A159" s="35" t="s">
        <v>572</v>
      </c>
      <c r="B159" s="30" t="s">
        <v>573</v>
      </c>
      <c r="C159" s="30" t="s">
        <v>574</v>
      </c>
      <c r="D159" s="30" t="s">
        <v>119</v>
      </c>
      <c r="E159" s="31">
        <v>2</v>
      </c>
      <c r="F159" s="38">
        <v>5000</v>
      </c>
      <c r="G159" s="32"/>
      <c r="H159" s="32"/>
      <c r="I159" s="50" t="s">
        <v>575</v>
      </c>
    </row>
    <row r="160" s="13" customFormat="1" ht="42" customHeight="1" outlineLevel="1" spans="1:9">
      <c r="A160" s="35" t="s">
        <v>576</v>
      </c>
      <c r="B160" s="30" t="s">
        <v>577</v>
      </c>
      <c r="C160" s="30" t="s">
        <v>578</v>
      </c>
      <c r="D160" s="30" t="s">
        <v>119</v>
      </c>
      <c r="E160" s="31">
        <v>3</v>
      </c>
      <c r="F160" s="38">
        <v>600</v>
      </c>
      <c r="G160" s="32"/>
      <c r="H160" s="32"/>
      <c r="I160" s="50" t="s">
        <v>579</v>
      </c>
    </row>
    <row r="161" s="13" customFormat="1" ht="44" customHeight="1" outlineLevel="1" spans="1:9">
      <c r="A161" s="35" t="s">
        <v>580</v>
      </c>
      <c r="B161" s="30" t="s">
        <v>581</v>
      </c>
      <c r="C161" s="30" t="s">
        <v>574</v>
      </c>
      <c r="D161" s="45" t="s">
        <v>119</v>
      </c>
      <c r="E161" s="31">
        <v>3</v>
      </c>
      <c r="F161" s="38">
        <v>75</v>
      </c>
      <c r="G161" s="32"/>
      <c r="H161" s="32"/>
      <c r="I161" s="56" t="s">
        <v>582</v>
      </c>
    </row>
    <row r="162" s="13" customFormat="1" ht="37" customHeight="1" outlineLevel="1" spans="1:9">
      <c r="A162" s="35" t="s">
        <v>583</v>
      </c>
      <c r="B162" s="30" t="s">
        <v>584</v>
      </c>
      <c r="C162" s="30" t="s">
        <v>585</v>
      </c>
      <c r="D162" s="45" t="s">
        <v>119</v>
      </c>
      <c r="E162" s="31">
        <v>3</v>
      </c>
      <c r="F162" s="38">
        <v>375</v>
      </c>
      <c r="G162" s="32"/>
      <c r="H162" s="32"/>
      <c r="I162" s="56" t="s">
        <v>586</v>
      </c>
    </row>
    <row r="163" s="13" customFormat="1" ht="37" customHeight="1" outlineLevel="1" spans="1:9">
      <c r="A163" s="35" t="s">
        <v>587</v>
      </c>
      <c r="B163" s="30" t="s">
        <v>588</v>
      </c>
      <c r="C163" s="30" t="s">
        <v>589</v>
      </c>
      <c r="D163" s="30" t="s">
        <v>202</v>
      </c>
      <c r="E163" s="31">
        <v>10</v>
      </c>
      <c r="F163" s="38">
        <v>25</v>
      </c>
      <c r="G163" s="32"/>
      <c r="H163" s="32"/>
      <c r="I163" s="53" t="s">
        <v>590</v>
      </c>
    </row>
    <row r="164" s="13" customFormat="1" ht="37" customHeight="1" outlineLevel="1" spans="1:9">
      <c r="A164" s="35" t="s">
        <v>591</v>
      </c>
      <c r="B164" s="30" t="s">
        <v>588</v>
      </c>
      <c r="C164" s="30" t="s">
        <v>592</v>
      </c>
      <c r="D164" s="30" t="s">
        <v>593</v>
      </c>
      <c r="E164" s="31">
        <v>30</v>
      </c>
      <c r="F164" s="38">
        <v>750</v>
      </c>
      <c r="G164" s="32"/>
      <c r="H164" s="32"/>
      <c r="I164" s="53" t="s">
        <v>594</v>
      </c>
    </row>
    <row r="165" s="13" customFormat="1" ht="37" customHeight="1" outlineLevel="1" spans="1:9">
      <c r="A165" s="35" t="s">
        <v>595</v>
      </c>
      <c r="B165" s="30" t="s">
        <v>596</v>
      </c>
      <c r="C165" s="30" t="s">
        <v>597</v>
      </c>
      <c r="D165" s="30" t="s">
        <v>119</v>
      </c>
      <c r="E165" s="31">
        <v>80</v>
      </c>
      <c r="F165" s="38">
        <v>25</v>
      </c>
      <c r="G165" s="32"/>
      <c r="H165" s="32"/>
      <c r="I165" s="53" t="s">
        <v>590</v>
      </c>
    </row>
    <row r="166" s="13" customFormat="1" ht="37" customHeight="1" outlineLevel="1" spans="1:9">
      <c r="A166" s="35" t="s">
        <v>598</v>
      </c>
      <c r="B166" s="30" t="s">
        <v>599</v>
      </c>
      <c r="C166" s="30" t="s">
        <v>600</v>
      </c>
      <c r="D166" s="30" t="s">
        <v>119</v>
      </c>
      <c r="E166" s="31">
        <v>3</v>
      </c>
      <c r="F166" s="38">
        <v>250</v>
      </c>
      <c r="G166" s="32"/>
      <c r="H166" s="32"/>
      <c r="I166" s="53" t="s">
        <v>601</v>
      </c>
    </row>
    <row r="167" s="13" customFormat="1" ht="37" customHeight="1" outlineLevel="1" spans="1:9">
      <c r="A167" s="35" t="s">
        <v>602</v>
      </c>
      <c r="B167" s="30" t="s">
        <v>603</v>
      </c>
      <c r="C167" s="30" t="s">
        <v>604</v>
      </c>
      <c r="D167" s="30" t="s">
        <v>119</v>
      </c>
      <c r="E167" s="31">
        <v>3</v>
      </c>
      <c r="F167" s="38">
        <v>1100</v>
      </c>
      <c r="G167" s="32"/>
      <c r="H167" s="32"/>
      <c r="I167" s="53" t="s">
        <v>284</v>
      </c>
    </row>
    <row r="168" s="13" customFormat="1" ht="58" customHeight="1" outlineLevel="1" spans="1:9">
      <c r="A168" s="35" t="s">
        <v>605</v>
      </c>
      <c r="B168" s="30" t="s">
        <v>606</v>
      </c>
      <c r="C168" s="30" t="s">
        <v>607</v>
      </c>
      <c r="D168" s="30" t="s">
        <v>119</v>
      </c>
      <c r="E168" s="31">
        <v>3</v>
      </c>
      <c r="F168" s="38">
        <v>525</v>
      </c>
      <c r="G168" s="32"/>
      <c r="H168" s="32"/>
      <c r="I168" s="50" t="s">
        <v>608</v>
      </c>
    </row>
    <row r="169" s="13" customFormat="1" ht="46" customHeight="1" outlineLevel="1" spans="1:9">
      <c r="A169" s="35" t="s">
        <v>609</v>
      </c>
      <c r="B169" s="30" t="s">
        <v>610</v>
      </c>
      <c r="C169" s="30" t="s">
        <v>611</v>
      </c>
      <c r="D169" s="30" t="s">
        <v>119</v>
      </c>
      <c r="E169" s="31">
        <v>3</v>
      </c>
      <c r="F169" s="38">
        <v>500</v>
      </c>
      <c r="G169" s="32"/>
      <c r="H169" s="32"/>
      <c r="I169" s="50" t="s">
        <v>608</v>
      </c>
    </row>
    <row r="170" s="13" customFormat="1" ht="37" customHeight="1" outlineLevel="1" spans="1:9">
      <c r="A170" s="35" t="s">
        <v>612</v>
      </c>
      <c r="B170" s="30" t="s">
        <v>610</v>
      </c>
      <c r="C170" s="30" t="s">
        <v>613</v>
      </c>
      <c r="D170" s="30" t="s">
        <v>119</v>
      </c>
      <c r="E170" s="31">
        <v>3</v>
      </c>
      <c r="F170" s="38">
        <v>500</v>
      </c>
      <c r="G170" s="32"/>
      <c r="H170" s="32"/>
      <c r="I170" s="50" t="s">
        <v>608</v>
      </c>
    </row>
    <row r="171" s="13" customFormat="1" ht="37" customHeight="1" outlineLevel="1" spans="1:9">
      <c r="A171" s="35" t="s">
        <v>614</v>
      </c>
      <c r="B171" s="30" t="s">
        <v>615</v>
      </c>
      <c r="C171" s="30" t="s">
        <v>616</v>
      </c>
      <c r="D171" s="30" t="s">
        <v>119</v>
      </c>
      <c r="E171" s="31">
        <v>5</v>
      </c>
      <c r="F171" s="38">
        <v>500</v>
      </c>
      <c r="G171" s="32"/>
      <c r="H171" s="32"/>
      <c r="I171" s="50" t="s">
        <v>608</v>
      </c>
    </row>
    <row r="172" s="13" customFormat="1" ht="88" customHeight="1" outlineLevel="1" spans="1:9">
      <c r="A172" s="35" t="s">
        <v>617</v>
      </c>
      <c r="B172" s="30" t="s">
        <v>618</v>
      </c>
      <c r="C172" s="30" t="s">
        <v>324</v>
      </c>
      <c r="D172" s="30" t="s">
        <v>119</v>
      </c>
      <c r="E172" s="57">
        <v>2</v>
      </c>
      <c r="F172" s="38">
        <v>250</v>
      </c>
      <c r="G172" s="32"/>
      <c r="H172" s="32"/>
      <c r="I172" s="53" t="s">
        <v>619</v>
      </c>
    </row>
    <row r="173" s="13" customFormat="1" ht="46" customHeight="1" outlineLevel="1" spans="1:9">
      <c r="A173" s="35" t="s">
        <v>620</v>
      </c>
      <c r="B173" s="30" t="s">
        <v>621</v>
      </c>
      <c r="C173" s="30" t="s">
        <v>622</v>
      </c>
      <c r="D173" s="30" t="s">
        <v>119</v>
      </c>
      <c r="E173" s="31">
        <v>2</v>
      </c>
      <c r="F173" s="38">
        <v>400</v>
      </c>
      <c r="G173" s="32"/>
      <c r="H173" s="32"/>
      <c r="I173" s="58" t="s">
        <v>623</v>
      </c>
    </row>
    <row r="174" s="13" customFormat="1" ht="46" customHeight="1" outlineLevel="1" spans="1:9">
      <c r="A174" s="35" t="s">
        <v>624</v>
      </c>
      <c r="B174" s="30" t="s">
        <v>625</v>
      </c>
      <c r="C174" s="30" t="s">
        <v>626</v>
      </c>
      <c r="D174" s="30" t="s">
        <v>119</v>
      </c>
      <c r="E174" s="31">
        <v>2</v>
      </c>
      <c r="F174" s="38">
        <v>1125</v>
      </c>
      <c r="G174" s="32"/>
      <c r="H174" s="32"/>
      <c r="I174" s="53" t="s">
        <v>627</v>
      </c>
    </row>
    <row r="175" s="13" customFormat="1" ht="52" customHeight="1" outlineLevel="1" spans="1:9">
      <c r="A175" s="35" t="s">
        <v>628</v>
      </c>
      <c r="B175" s="30" t="s">
        <v>629</v>
      </c>
      <c r="C175" s="30" t="s">
        <v>630</v>
      </c>
      <c r="D175" s="30" t="s">
        <v>119</v>
      </c>
      <c r="E175" s="31">
        <v>2</v>
      </c>
      <c r="F175" s="38">
        <v>1950</v>
      </c>
      <c r="G175" s="32"/>
      <c r="H175" s="32"/>
      <c r="I175" s="53" t="s">
        <v>631</v>
      </c>
    </row>
    <row r="176" s="13" customFormat="1" ht="37" customHeight="1" outlineLevel="1" spans="1:9">
      <c r="A176" s="35" t="s">
        <v>632</v>
      </c>
      <c r="B176" s="30" t="s">
        <v>633</v>
      </c>
      <c r="C176" s="30" t="s">
        <v>634</v>
      </c>
      <c r="D176" s="30" t="s">
        <v>119</v>
      </c>
      <c r="E176" s="31">
        <v>2</v>
      </c>
      <c r="F176" s="38">
        <v>825</v>
      </c>
      <c r="G176" s="32"/>
      <c r="H176" s="32"/>
      <c r="I176" s="50" t="s">
        <v>608</v>
      </c>
    </row>
    <row r="177" s="13" customFormat="1" ht="37" customHeight="1" outlineLevel="1" spans="1:9">
      <c r="A177" s="35" t="s">
        <v>635</v>
      </c>
      <c r="B177" s="30" t="s">
        <v>636</v>
      </c>
      <c r="C177" s="30" t="s">
        <v>637</v>
      </c>
      <c r="D177" s="30" t="s">
        <v>119</v>
      </c>
      <c r="E177" s="31">
        <v>2</v>
      </c>
      <c r="F177" s="38">
        <v>650</v>
      </c>
      <c r="G177" s="32"/>
      <c r="H177" s="32"/>
      <c r="I177" s="53" t="s">
        <v>284</v>
      </c>
    </row>
    <row r="178" s="13" customFormat="1" ht="37" customHeight="1" outlineLevel="1" spans="1:9">
      <c r="A178" s="35" t="s">
        <v>638</v>
      </c>
      <c r="B178" s="30" t="s">
        <v>639</v>
      </c>
      <c r="C178" s="30" t="s">
        <v>640</v>
      </c>
      <c r="D178" s="30" t="s">
        <v>119</v>
      </c>
      <c r="E178" s="31">
        <v>2</v>
      </c>
      <c r="F178" s="38">
        <v>1000</v>
      </c>
      <c r="G178" s="32"/>
      <c r="H178" s="32"/>
      <c r="I178" s="53" t="s">
        <v>284</v>
      </c>
    </row>
    <row r="179" s="13" customFormat="1" ht="39" customHeight="1" outlineLevel="1" spans="1:9">
      <c r="A179" s="35" t="s">
        <v>641</v>
      </c>
      <c r="B179" s="30" t="s">
        <v>642</v>
      </c>
      <c r="C179" s="30" t="s">
        <v>643</v>
      </c>
      <c r="D179" s="30" t="s">
        <v>119</v>
      </c>
      <c r="E179" s="31">
        <v>2</v>
      </c>
      <c r="F179" s="38">
        <v>475</v>
      </c>
      <c r="G179" s="32"/>
      <c r="H179" s="32"/>
      <c r="I179" s="53" t="s">
        <v>644</v>
      </c>
    </row>
    <row r="180" s="13" customFormat="1" ht="37" customHeight="1" outlineLevel="1" spans="1:9">
      <c r="A180" s="35" t="s">
        <v>645</v>
      </c>
      <c r="B180" s="30" t="s">
        <v>646</v>
      </c>
      <c r="C180" s="30" t="s">
        <v>647</v>
      </c>
      <c r="D180" s="30" t="s">
        <v>119</v>
      </c>
      <c r="E180" s="57">
        <v>5</v>
      </c>
      <c r="F180" s="38">
        <v>2450</v>
      </c>
      <c r="G180" s="32"/>
      <c r="H180" s="32"/>
      <c r="I180" s="53" t="s">
        <v>284</v>
      </c>
    </row>
    <row r="181" s="13" customFormat="1" ht="37" customHeight="1" outlineLevel="1" spans="1:9">
      <c r="A181" s="35" t="s">
        <v>648</v>
      </c>
      <c r="B181" s="30" t="s">
        <v>649</v>
      </c>
      <c r="C181" s="30" t="s">
        <v>650</v>
      </c>
      <c r="D181" s="30" t="s">
        <v>119</v>
      </c>
      <c r="E181" s="57">
        <v>2</v>
      </c>
      <c r="F181" s="38">
        <v>2450</v>
      </c>
      <c r="G181" s="32"/>
      <c r="H181" s="32"/>
      <c r="I181" s="53" t="s">
        <v>284</v>
      </c>
    </row>
    <row r="182" s="13" customFormat="1" ht="37" customHeight="1" outlineLevel="1" spans="1:9">
      <c r="A182" s="35" t="s">
        <v>651</v>
      </c>
      <c r="B182" s="30" t="s">
        <v>652</v>
      </c>
      <c r="C182" s="30" t="s">
        <v>653</v>
      </c>
      <c r="D182" s="30" t="s">
        <v>119</v>
      </c>
      <c r="E182" s="57">
        <v>2</v>
      </c>
      <c r="F182" s="38">
        <v>1750</v>
      </c>
      <c r="G182" s="32"/>
      <c r="H182" s="32"/>
      <c r="I182" s="53" t="s">
        <v>284</v>
      </c>
    </row>
    <row r="183" s="13" customFormat="1" ht="37" customHeight="1" outlineLevel="1" spans="1:9">
      <c r="A183" s="35" t="s">
        <v>654</v>
      </c>
      <c r="B183" s="30" t="s">
        <v>655</v>
      </c>
      <c r="C183" s="30" t="s">
        <v>656</v>
      </c>
      <c r="D183" s="30" t="s">
        <v>119</v>
      </c>
      <c r="E183" s="31">
        <v>2</v>
      </c>
      <c r="F183" s="38">
        <v>250</v>
      </c>
      <c r="G183" s="32"/>
      <c r="H183" s="32"/>
      <c r="I183" s="50" t="s">
        <v>608</v>
      </c>
    </row>
    <row r="184" s="13" customFormat="1" ht="42" customHeight="1" outlineLevel="1" spans="1:9">
      <c r="A184" s="35" t="s">
        <v>657</v>
      </c>
      <c r="B184" s="30" t="s">
        <v>658</v>
      </c>
      <c r="C184" s="30" t="s">
        <v>659</v>
      </c>
      <c r="D184" s="30" t="s">
        <v>119</v>
      </c>
      <c r="E184" s="31">
        <v>5</v>
      </c>
      <c r="F184" s="38">
        <v>425</v>
      </c>
      <c r="G184" s="32"/>
      <c r="H184" s="32"/>
      <c r="I184" s="58" t="s">
        <v>543</v>
      </c>
    </row>
    <row r="185" s="13" customFormat="1" ht="58" customHeight="1" outlineLevel="1" spans="1:9">
      <c r="A185" s="35" t="s">
        <v>660</v>
      </c>
      <c r="B185" s="30" t="s">
        <v>661</v>
      </c>
      <c r="C185" s="30" t="s">
        <v>662</v>
      </c>
      <c r="D185" s="30" t="s">
        <v>119</v>
      </c>
      <c r="E185" s="31">
        <v>5</v>
      </c>
      <c r="F185" s="38">
        <v>1100</v>
      </c>
      <c r="G185" s="32"/>
      <c r="H185" s="32"/>
      <c r="I185" s="53" t="s">
        <v>663</v>
      </c>
    </row>
    <row r="186" s="13" customFormat="1" ht="40" customHeight="1" outlineLevel="1" spans="1:9">
      <c r="A186" s="35" t="s">
        <v>664</v>
      </c>
      <c r="B186" s="30" t="s">
        <v>665</v>
      </c>
      <c r="C186" s="30" t="s">
        <v>666</v>
      </c>
      <c r="D186" s="30" t="s">
        <v>119</v>
      </c>
      <c r="E186" s="31">
        <v>3</v>
      </c>
      <c r="F186" s="38">
        <v>600</v>
      </c>
      <c r="G186" s="32"/>
      <c r="H186" s="32"/>
      <c r="I186" s="58" t="s">
        <v>502</v>
      </c>
    </row>
    <row r="187" s="13" customFormat="1" ht="40" customHeight="1" outlineLevel="1" spans="1:9">
      <c r="A187" s="35" t="s">
        <v>667</v>
      </c>
      <c r="B187" s="30" t="s">
        <v>668</v>
      </c>
      <c r="C187" s="30" t="s">
        <v>669</v>
      </c>
      <c r="D187" s="30" t="s">
        <v>119</v>
      </c>
      <c r="E187" s="31">
        <v>3</v>
      </c>
      <c r="F187" s="38">
        <v>400</v>
      </c>
      <c r="G187" s="32"/>
      <c r="H187" s="32"/>
      <c r="I187" s="58" t="s">
        <v>502</v>
      </c>
    </row>
    <row r="188" s="13" customFormat="1" ht="53" customHeight="1" outlineLevel="1" spans="1:9">
      <c r="A188" s="35" t="s">
        <v>670</v>
      </c>
      <c r="B188" s="30" t="s">
        <v>671</v>
      </c>
      <c r="C188" s="30" t="s">
        <v>672</v>
      </c>
      <c r="D188" s="45" t="s">
        <v>223</v>
      </c>
      <c r="E188" s="31">
        <v>2</v>
      </c>
      <c r="F188" s="38">
        <v>612.5</v>
      </c>
      <c r="G188" s="32"/>
      <c r="H188" s="32"/>
      <c r="I188" s="53" t="s">
        <v>673</v>
      </c>
    </row>
    <row r="189" s="13" customFormat="1" ht="30" customHeight="1" outlineLevel="1" spans="1:9">
      <c r="A189" s="35" t="s">
        <v>674</v>
      </c>
      <c r="B189" s="30" t="s">
        <v>675</v>
      </c>
      <c r="C189" s="30" t="s">
        <v>675</v>
      </c>
      <c r="D189" s="45" t="s">
        <v>119</v>
      </c>
      <c r="E189" s="31">
        <v>1</v>
      </c>
      <c r="F189" s="38">
        <v>7150</v>
      </c>
      <c r="G189" s="32"/>
      <c r="H189" s="32"/>
      <c r="I189" s="56" t="s">
        <v>676</v>
      </c>
    </row>
    <row r="190" s="13" customFormat="1" ht="38" customHeight="1" outlineLevel="1" spans="1:9">
      <c r="A190" s="35" t="s">
        <v>677</v>
      </c>
      <c r="B190" s="30" t="s">
        <v>678</v>
      </c>
      <c r="C190" s="30" t="s">
        <v>679</v>
      </c>
      <c r="D190" s="30" t="s">
        <v>119</v>
      </c>
      <c r="E190" s="31">
        <v>2</v>
      </c>
      <c r="F190" s="38">
        <v>1150</v>
      </c>
      <c r="G190" s="32"/>
      <c r="H190" s="32"/>
      <c r="I190" s="50" t="s">
        <v>680</v>
      </c>
    </row>
    <row r="191" s="13" customFormat="1" ht="52" customHeight="1" outlineLevel="1" spans="1:9">
      <c r="A191" s="35" t="s">
        <v>681</v>
      </c>
      <c r="B191" s="30" t="s">
        <v>682</v>
      </c>
      <c r="C191" s="30" t="s">
        <v>683</v>
      </c>
      <c r="D191" s="30" t="s">
        <v>119</v>
      </c>
      <c r="E191" s="31">
        <v>5</v>
      </c>
      <c r="F191" s="38">
        <v>550</v>
      </c>
      <c r="G191" s="32"/>
      <c r="H191" s="32"/>
      <c r="I191" s="50" t="s">
        <v>684</v>
      </c>
    </row>
    <row r="192" s="13" customFormat="1" ht="36" customHeight="1" outlineLevel="1" spans="1:9">
      <c r="A192" s="35" t="s">
        <v>685</v>
      </c>
      <c r="B192" s="30" t="s">
        <v>686</v>
      </c>
      <c r="C192" s="30" t="s">
        <v>687</v>
      </c>
      <c r="D192" s="30" t="s">
        <v>688</v>
      </c>
      <c r="E192" s="57">
        <v>5</v>
      </c>
      <c r="F192" s="38">
        <v>2500</v>
      </c>
      <c r="G192" s="32"/>
      <c r="H192" s="32"/>
      <c r="I192" s="50" t="s">
        <v>689</v>
      </c>
    </row>
    <row r="193" s="13" customFormat="1" ht="102" customHeight="1" outlineLevel="1" spans="1:9">
      <c r="A193" s="35" t="s">
        <v>690</v>
      </c>
      <c r="B193" s="30" t="s">
        <v>691</v>
      </c>
      <c r="C193" s="30" t="s">
        <v>692</v>
      </c>
      <c r="D193" s="45" t="s">
        <v>119</v>
      </c>
      <c r="E193" s="31">
        <v>1</v>
      </c>
      <c r="F193" s="38">
        <v>2400</v>
      </c>
      <c r="G193" s="32"/>
      <c r="H193" s="32"/>
      <c r="I193" s="60" t="s">
        <v>693</v>
      </c>
    </row>
    <row r="194" s="13" customFormat="1" ht="78" customHeight="1" outlineLevel="1" spans="1:9">
      <c r="A194" s="35" t="s">
        <v>694</v>
      </c>
      <c r="B194" s="30" t="s">
        <v>695</v>
      </c>
      <c r="C194" s="30" t="s">
        <v>696</v>
      </c>
      <c r="D194" s="45" t="s">
        <v>223</v>
      </c>
      <c r="E194" s="31">
        <v>1</v>
      </c>
      <c r="F194" s="38">
        <v>4760</v>
      </c>
      <c r="G194" s="32"/>
      <c r="H194" s="32"/>
      <c r="I194" s="60" t="s">
        <v>697</v>
      </c>
    </row>
    <row r="195" s="13" customFormat="1" ht="99" customHeight="1" outlineLevel="1" spans="1:9">
      <c r="A195" s="35" t="s">
        <v>698</v>
      </c>
      <c r="B195" s="30" t="s">
        <v>699</v>
      </c>
      <c r="C195" s="30" t="s">
        <v>700</v>
      </c>
      <c r="D195" s="30" t="s">
        <v>119</v>
      </c>
      <c r="E195" s="31">
        <v>1</v>
      </c>
      <c r="F195" s="38">
        <v>650</v>
      </c>
      <c r="G195" s="32"/>
      <c r="H195" s="32"/>
      <c r="I195" s="60" t="s">
        <v>701</v>
      </c>
    </row>
    <row r="196" s="13" customFormat="1" ht="46" customHeight="1" outlineLevel="1" spans="1:9">
      <c r="A196" s="35" t="s">
        <v>702</v>
      </c>
      <c r="B196" s="30" t="s">
        <v>703</v>
      </c>
      <c r="C196" s="30" t="s">
        <v>704</v>
      </c>
      <c r="D196" s="45" t="s">
        <v>119</v>
      </c>
      <c r="E196" s="31">
        <v>1</v>
      </c>
      <c r="F196" s="38">
        <v>1500</v>
      </c>
      <c r="G196" s="32"/>
      <c r="H196" s="32"/>
      <c r="I196" s="60" t="s">
        <v>705</v>
      </c>
    </row>
    <row r="197" s="13" customFormat="1" ht="46" customHeight="1" outlineLevel="1" spans="1:9">
      <c r="A197" s="35" t="s">
        <v>706</v>
      </c>
      <c r="B197" s="30" t="s">
        <v>707</v>
      </c>
      <c r="C197" s="30" t="s">
        <v>708</v>
      </c>
      <c r="D197" s="45" t="s">
        <v>119</v>
      </c>
      <c r="E197" s="31">
        <v>2</v>
      </c>
      <c r="F197" s="38">
        <v>800</v>
      </c>
      <c r="G197" s="32"/>
      <c r="H197" s="32"/>
      <c r="I197" s="56" t="s">
        <v>302</v>
      </c>
    </row>
    <row r="198" s="13" customFormat="1" ht="46" customHeight="1" outlineLevel="1" spans="1:9">
      <c r="A198" s="35" t="s">
        <v>709</v>
      </c>
      <c r="B198" s="30"/>
      <c r="C198" s="30" t="s">
        <v>710</v>
      </c>
      <c r="D198" s="45" t="s">
        <v>119</v>
      </c>
      <c r="E198" s="31">
        <v>2</v>
      </c>
      <c r="F198" s="38">
        <v>400</v>
      </c>
      <c r="G198" s="32"/>
      <c r="H198" s="32"/>
      <c r="I198" s="56"/>
    </row>
    <row r="199" s="13" customFormat="1" ht="46" customHeight="1" outlineLevel="1" spans="1:9">
      <c r="A199" s="35" t="s">
        <v>711</v>
      </c>
      <c r="B199" s="30"/>
      <c r="C199" s="30" t="s">
        <v>712</v>
      </c>
      <c r="D199" s="45" t="s">
        <v>119</v>
      </c>
      <c r="E199" s="31">
        <v>2</v>
      </c>
      <c r="F199" s="38">
        <v>200</v>
      </c>
      <c r="G199" s="32"/>
      <c r="H199" s="32"/>
      <c r="I199" s="56"/>
    </row>
    <row r="200" s="13" customFormat="1" ht="37" customHeight="1" outlineLevel="1" spans="1:9">
      <c r="A200" s="35" t="s">
        <v>713</v>
      </c>
      <c r="B200" s="30" t="s">
        <v>714</v>
      </c>
      <c r="C200" s="30" t="s">
        <v>715</v>
      </c>
      <c r="D200" s="45" t="s">
        <v>119</v>
      </c>
      <c r="E200" s="31">
        <v>2</v>
      </c>
      <c r="F200" s="38">
        <v>600</v>
      </c>
      <c r="G200" s="32"/>
      <c r="H200" s="32"/>
      <c r="I200" s="56" t="s">
        <v>502</v>
      </c>
    </row>
    <row r="201" s="13" customFormat="1" ht="37" customHeight="1" outlineLevel="1" spans="1:9">
      <c r="A201" s="35" t="s">
        <v>716</v>
      </c>
      <c r="B201" s="30" t="s">
        <v>717</v>
      </c>
      <c r="C201" s="30" t="s">
        <v>718</v>
      </c>
      <c r="D201" s="45" t="s">
        <v>119</v>
      </c>
      <c r="E201" s="31">
        <v>1</v>
      </c>
      <c r="F201" s="38">
        <v>2000</v>
      </c>
      <c r="G201" s="32"/>
      <c r="H201" s="32"/>
      <c r="I201" s="56" t="s">
        <v>284</v>
      </c>
    </row>
    <row r="202" s="13" customFormat="1" ht="37" customHeight="1" outlineLevel="1" spans="1:9">
      <c r="A202" s="35" t="s">
        <v>719</v>
      </c>
      <c r="B202" s="30" t="s">
        <v>720</v>
      </c>
      <c r="C202" s="30" t="s">
        <v>721</v>
      </c>
      <c r="D202" s="45" t="s">
        <v>119</v>
      </c>
      <c r="E202" s="31">
        <v>2</v>
      </c>
      <c r="F202" s="38">
        <v>500</v>
      </c>
      <c r="G202" s="32"/>
      <c r="H202" s="32"/>
      <c r="I202" s="55" t="s">
        <v>502</v>
      </c>
    </row>
    <row r="203" s="13" customFormat="1" ht="37" customHeight="1" outlineLevel="1" spans="1:9">
      <c r="A203" s="35" t="s">
        <v>722</v>
      </c>
      <c r="B203" s="30" t="s">
        <v>723</v>
      </c>
      <c r="C203" s="30" t="s">
        <v>724</v>
      </c>
      <c r="D203" s="45" t="s">
        <v>119</v>
      </c>
      <c r="E203" s="31">
        <v>2</v>
      </c>
      <c r="F203" s="38">
        <v>8500</v>
      </c>
      <c r="G203" s="32"/>
      <c r="H203" s="32"/>
      <c r="I203" s="55" t="s">
        <v>582</v>
      </c>
    </row>
    <row r="204" s="13" customFormat="1" ht="37" customHeight="1" outlineLevel="1" spans="1:9">
      <c r="A204" s="35" t="s">
        <v>725</v>
      </c>
      <c r="B204" s="30" t="s">
        <v>726</v>
      </c>
      <c r="C204" s="30" t="s">
        <v>727</v>
      </c>
      <c r="D204" s="45" t="s">
        <v>223</v>
      </c>
      <c r="E204" s="31">
        <v>2</v>
      </c>
      <c r="F204" s="38">
        <v>196</v>
      </c>
      <c r="G204" s="32"/>
      <c r="H204" s="32"/>
      <c r="I204" s="55" t="s">
        <v>543</v>
      </c>
    </row>
    <row r="205" s="13" customFormat="1" ht="58" customHeight="1" outlineLevel="1" spans="1:9">
      <c r="A205" s="35" t="s">
        <v>728</v>
      </c>
      <c r="B205" s="30" t="s">
        <v>729</v>
      </c>
      <c r="C205" s="30" t="s">
        <v>730</v>
      </c>
      <c r="D205" s="45" t="s">
        <v>223</v>
      </c>
      <c r="E205" s="31">
        <v>1</v>
      </c>
      <c r="F205" s="38">
        <v>980</v>
      </c>
      <c r="G205" s="32"/>
      <c r="H205" s="32"/>
      <c r="I205" s="55" t="s">
        <v>543</v>
      </c>
    </row>
    <row r="206" s="13" customFormat="1" ht="58" customHeight="1" outlineLevel="1" spans="1:9">
      <c r="A206" s="35" t="s">
        <v>731</v>
      </c>
      <c r="B206" s="30" t="s">
        <v>732</v>
      </c>
      <c r="C206" s="30" t="s">
        <v>733</v>
      </c>
      <c r="D206" s="45" t="s">
        <v>119</v>
      </c>
      <c r="E206" s="57">
        <v>1</v>
      </c>
      <c r="F206" s="38">
        <v>1000</v>
      </c>
      <c r="G206" s="32"/>
      <c r="H206" s="32"/>
      <c r="I206" s="55" t="s">
        <v>543</v>
      </c>
    </row>
    <row r="207" s="13" customFormat="1" ht="58" customHeight="1" outlineLevel="1" spans="1:9">
      <c r="A207" s="35" t="s">
        <v>734</v>
      </c>
      <c r="B207" s="30" t="s">
        <v>735</v>
      </c>
      <c r="C207" s="30" t="s">
        <v>736</v>
      </c>
      <c r="D207" s="45" t="s">
        <v>119</v>
      </c>
      <c r="E207" s="57">
        <v>1</v>
      </c>
      <c r="F207" s="38">
        <v>1000</v>
      </c>
      <c r="G207" s="32"/>
      <c r="H207" s="32"/>
      <c r="I207" s="55" t="s">
        <v>543</v>
      </c>
    </row>
    <row r="208" s="13" customFormat="1" ht="58" customHeight="1" outlineLevel="1" spans="1:9">
      <c r="A208" s="35" t="s">
        <v>737</v>
      </c>
      <c r="B208" s="30" t="s">
        <v>738</v>
      </c>
      <c r="C208" s="30" t="s">
        <v>739</v>
      </c>
      <c r="D208" s="45" t="s">
        <v>119</v>
      </c>
      <c r="E208" s="57">
        <v>5</v>
      </c>
      <c r="F208" s="38">
        <v>750</v>
      </c>
      <c r="G208" s="32"/>
      <c r="H208" s="32"/>
      <c r="I208" s="56" t="s">
        <v>740</v>
      </c>
    </row>
    <row r="209" s="13" customFormat="1" ht="58" customHeight="1" outlineLevel="1" spans="1:9">
      <c r="A209" s="35" t="s">
        <v>741</v>
      </c>
      <c r="B209" s="30" t="s">
        <v>742</v>
      </c>
      <c r="C209" s="30" t="s">
        <v>743</v>
      </c>
      <c r="D209" s="45" t="s">
        <v>119</v>
      </c>
      <c r="E209" s="57">
        <v>1</v>
      </c>
      <c r="F209" s="38">
        <v>3500</v>
      </c>
      <c r="G209" s="32"/>
      <c r="H209" s="32"/>
      <c r="I209" s="56" t="s">
        <v>284</v>
      </c>
    </row>
    <row r="210" s="13" customFormat="1" ht="58" customHeight="1" outlineLevel="1" spans="1:9">
      <c r="A210" s="35" t="s">
        <v>744</v>
      </c>
      <c r="B210" s="30" t="s">
        <v>745</v>
      </c>
      <c r="C210" s="30" t="s">
        <v>746</v>
      </c>
      <c r="D210" s="45" t="s">
        <v>119</v>
      </c>
      <c r="E210" s="31">
        <v>10</v>
      </c>
      <c r="F210" s="38">
        <v>500</v>
      </c>
      <c r="G210" s="32"/>
      <c r="H210" s="32"/>
      <c r="I210" s="56" t="s">
        <v>747</v>
      </c>
    </row>
    <row r="211" s="13" customFormat="1" ht="60" customHeight="1" outlineLevel="1" spans="1:9">
      <c r="A211" s="35" t="s">
        <v>748</v>
      </c>
      <c r="B211" s="30" t="s">
        <v>749</v>
      </c>
      <c r="C211" s="30" t="s">
        <v>750</v>
      </c>
      <c r="D211" s="30" t="s">
        <v>119</v>
      </c>
      <c r="E211" s="31">
        <v>5</v>
      </c>
      <c r="F211" s="38">
        <v>770</v>
      </c>
      <c r="G211" s="32"/>
      <c r="H211" s="32"/>
      <c r="I211" s="56" t="s">
        <v>751</v>
      </c>
    </row>
    <row r="212" s="14" customFormat="1" ht="26" customHeight="1" spans="1:9">
      <c r="A212" s="28" t="s">
        <v>752</v>
      </c>
      <c r="B212" s="43" t="s">
        <v>753</v>
      </c>
      <c r="C212" s="54"/>
      <c r="D212" s="30"/>
      <c r="E212" s="31"/>
      <c r="F212" s="33"/>
      <c r="G212" s="33"/>
      <c r="H212" s="33"/>
      <c r="I212" s="50"/>
    </row>
    <row r="213" s="13" customFormat="1" ht="146" customHeight="1" outlineLevel="1" spans="1:9">
      <c r="A213" s="35" t="s">
        <v>754</v>
      </c>
      <c r="B213" s="30" t="s">
        <v>753</v>
      </c>
      <c r="C213" s="30" t="s">
        <v>755</v>
      </c>
      <c r="D213" s="30" t="s">
        <v>112</v>
      </c>
      <c r="E213" s="31">
        <v>212</v>
      </c>
      <c r="F213" s="38">
        <v>541.25</v>
      </c>
      <c r="G213" s="32"/>
      <c r="H213" s="32"/>
      <c r="I213" s="61" t="s">
        <v>756</v>
      </c>
    </row>
    <row r="214" s="14" customFormat="1" ht="26" customHeight="1" spans="1:9">
      <c r="A214" s="28" t="s">
        <v>757</v>
      </c>
      <c r="B214" s="43" t="s">
        <v>758</v>
      </c>
      <c r="C214" s="54"/>
      <c r="D214" s="30"/>
      <c r="E214" s="31"/>
      <c r="F214" s="33"/>
      <c r="G214" s="33"/>
      <c r="H214" s="33"/>
      <c r="I214" s="52"/>
    </row>
    <row r="215" s="13" customFormat="1" ht="30" customHeight="1" outlineLevel="1" spans="1:9">
      <c r="A215" s="35" t="s">
        <v>759</v>
      </c>
      <c r="B215" s="30" t="s">
        <v>760</v>
      </c>
      <c r="C215" s="30" t="s">
        <v>761</v>
      </c>
      <c r="D215" s="30" t="s">
        <v>762</v>
      </c>
      <c r="E215" s="31">
        <v>2</v>
      </c>
      <c r="F215" s="38">
        <v>125</v>
      </c>
      <c r="G215" s="32"/>
      <c r="H215" s="32"/>
      <c r="I215" s="62" t="s">
        <v>763</v>
      </c>
    </row>
    <row r="216" s="13" customFormat="1" ht="30" customHeight="1" outlineLevel="1" spans="1:9">
      <c r="A216" s="35" t="s">
        <v>764</v>
      </c>
      <c r="B216" s="30"/>
      <c r="C216" s="30" t="s">
        <v>765</v>
      </c>
      <c r="D216" s="30" t="s">
        <v>762</v>
      </c>
      <c r="E216" s="31">
        <v>2</v>
      </c>
      <c r="F216" s="38">
        <v>125</v>
      </c>
      <c r="G216" s="32"/>
      <c r="H216" s="32"/>
      <c r="I216" s="62"/>
    </row>
    <row r="217" s="13" customFormat="1" ht="30" customHeight="1" outlineLevel="1" spans="1:9">
      <c r="A217" s="35" t="s">
        <v>766</v>
      </c>
      <c r="B217" s="30"/>
      <c r="C217" s="30" t="s">
        <v>767</v>
      </c>
      <c r="D217" s="30" t="s">
        <v>762</v>
      </c>
      <c r="E217" s="31">
        <v>2</v>
      </c>
      <c r="F217" s="38">
        <v>125</v>
      </c>
      <c r="G217" s="32"/>
      <c r="H217" s="32"/>
      <c r="I217" s="62"/>
    </row>
    <row r="218" s="13" customFormat="1" ht="30" customHeight="1" outlineLevel="1" spans="1:9">
      <c r="A218" s="35" t="s">
        <v>768</v>
      </c>
      <c r="B218" s="30"/>
      <c r="C218" s="30" t="s">
        <v>769</v>
      </c>
      <c r="D218" s="30" t="s">
        <v>762</v>
      </c>
      <c r="E218" s="31">
        <v>2</v>
      </c>
      <c r="F218" s="38">
        <v>125</v>
      </c>
      <c r="G218" s="32"/>
      <c r="H218" s="32"/>
      <c r="I218" s="62"/>
    </row>
    <row r="219" s="13" customFormat="1" ht="30" customHeight="1" outlineLevel="1" spans="1:9">
      <c r="A219" s="35" t="s">
        <v>770</v>
      </c>
      <c r="B219" s="30"/>
      <c r="C219" s="30" t="s">
        <v>771</v>
      </c>
      <c r="D219" s="30" t="s">
        <v>762</v>
      </c>
      <c r="E219" s="31">
        <v>2</v>
      </c>
      <c r="F219" s="38">
        <v>250</v>
      </c>
      <c r="G219" s="32"/>
      <c r="H219" s="32"/>
      <c r="I219" s="62"/>
    </row>
    <row r="220" s="13" customFormat="1" ht="30" customHeight="1" outlineLevel="1" spans="1:9">
      <c r="A220" s="35" t="s">
        <v>772</v>
      </c>
      <c r="B220" s="30"/>
      <c r="C220" s="30" t="s">
        <v>773</v>
      </c>
      <c r="D220" s="30" t="s">
        <v>762</v>
      </c>
      <c r="E220" s="31">
        <v>2</v>
      </c>
      <c r="F220" s="38">
        <v>250</v>
      </c>
      <c r="G220" s="32"/>
      <c r="H220" s="32"/>
      <c r="I220" s="62"/>
    </row>
    <row r="221" s="13" customFormat="1" ht="30" customHeight="1" outlineLevel="1" spans="1:9">
      <c r="A221" s="35" t="s">
        <v>774</v>
      </c>
      <c r="B221" s="30"/>
      <c r="C221" s="30" t="s">
        <v>775</v>
      </c>
      <c r="D221" s="30" t="s">
        <v>762</v>
      </c>
      <c r="E221" s="31">
        <v>2</v>
      </c>
      <c r="F221" s="38">
        <v>200</v>
      </c>
      <c r="G221" s="32"/>
      <c r="H221" s="32"/>
      <c r="I221" s="62"/>
    </row>
    <row r="222" s="13" customFormat="1" ht="30" customHeight="1" outlineLevel="1" spans="1:9">
      <c r="A222" s="35" t="s">
        <v>776</v>
      </c>
      <c r="B222" s="30"/>
      <c r="C222" s="30" t="s">
        <v>777</v>
      </c>
      <c r="D222" s="30" t="s">
        <v>762</v>
      </c>
      <c r="E222" s="31">
        <v>2</v>
      </c>
      <c r="F222" s="38">
        <v>250</v>
      </c>
      <c r="G222" s="32"/>
      <c r="H222" s="32"/>
      <c r="I222" s="62"/>
    </row>
    <row r="223" s="13" customFormat="1" ht="30" customHeight="1" outlineLevel="1" spans="1:9">
      <c r="A223" s="35" t="s">
        <v>778</v>
      </c>
      <c r="B223" s="30"/>
      <c r="C223" s="30" t="s">
        <v>779</v>
      </c>
      <c r="D223" s="30" t="s">
        <v>762</v>
      </c>
      <c r="E223" s="31">
        <v>2</v>
      </c>
      <c r="F223" s="38">
        <v>250</v>
      </c>
      <c r="G223" s="32"/>
      <c r="H223" s="32"/>
      <c r="I223" s="62"/>
    </row>
    <row r="224" s="13" customFormat="1" ht="30" customHeight="1" outlineLevel="1" spans="1:9">
      <c r="A224" s="35" t="s">
        <v>780</v>
      </c>
      <c r="B224" s="30"/>
      <c r="C224" s="30" t="s">
        <v>781</v>
      </c>
      <c r="D224" s="30" t="s">
        <v>762</v>
      </c>
      <c r="E224" s="31">
        <v>2</v>
      </c>
      <c r="F224" s="38">
        <v>250</v>
      </c>
      <c r="G224" s="32"/>
      <c r="H224" s="32"/>
      <c r="I224" s="62"/>
    </row>
    <row r="225" s="13" customFormat="1" ht="99" customHeight="1" outlineLevel="1" spans="1:9">
      <c r="A225" s="35" t="s">
        <v>782</v>
      </c>
      <c r="B225" s="30" t="s">
        <v>783</v>
      </c>
      <c r="C225" s="30" t="s">
        <v>784</v>
      </c>
      <c r="D225" s="30" t="s">
        <v>762</v>
      </c>
      <c r="E225" s="31">
        <v>120</v>
      </c>
      <c r="F225" s="38">
        <v>126.04</v>
      </c>
      <c r="G225" s="32"/>
      <c r="H225" s="32"/>
      <c r="I225" s="61" t="s">
        <v>785</v>
      </c>
    </row>
    <row r="226" s="13" customFormat="1" ht="39" customHeight="1" outlineLevel="1" spans="1:9">
      <c r="A226" s="35" t="s">
        <v>786</v>
      </c>
      <c r="B226" s="30"/>
      <c r="C226" s="30" t="s">
        <v>787</v>
      </c>
      <c r="D226" s="30" t="s">
        <v>788</v>
      </c>
      <c r="E226" s="59">
        <v>10</v>
      </c>
      <c r="F226" s="38">
        <v>300</v>
      </c>
      <c r="G226" s="32"/>
      <c r="H226" s="32"/>
      <c r="I226" s="50" t="s">
        <v>789</v>
      </c>
    </row>
    <row r="227" s="13" customFormat="1" ht="39" customHeight="1" outlineLevel="1" spans="1:9">
      <c r="A227" s="35" t="s">
        <v>790</v>
      </c>
      <c r="B227" s="30"/>
      <c r="C227" s="30" t="s">
        <v>791</v>
      </c>
      <c r="D227" s="30" t="s">
        <v>788</v>
      </c>
      <c r="E227" s="59">
        <v>10</v>
      </c>
      <c r="F227" s="38">
        <v>300</v>
      </c>
      <c r="G227" s="32"/>
      <c r="H227" s="32"/>
      <c r="I227" s="50" t="s">
        <v>792</v>
      </c>
    </row>
    <row r="228" s="13" customFormat="1" ht="39" customHeight="1" outlineLevel="1" spans="1:9">
      <c r="A228" s="35" t="s">
        <v>793</v>
      </c>
      <c r="B228" s="30"/>
      <c r="C228" s="30" t="s">
        <v>794</v>
      </c>
      <c r="D228" s="30" t="s">
        <v>762</v>
      </c>
      <c r="E228" s="59">
        <v>10</v>
      </c>
      <c r="F228" s="38">
        <v>1225</v>
      </c>
      <c r="G228" s="32"/>
      <c r="H228" s="32"/>
      <c r="I228" s="51" t="s">
        <v>795</v>
      </c>
    </row>
    <row r="229" s="14" customFormat="1" ht="25" customHeight="1" spans="1:9">
      <c r="A229" s="28" t="s">
        <v>796</v>
      </c>
      <c r="B229" s="43" t="s">
        <v>797</v>
      </c>
      <c r="C229" s="54"/>
      <c r="D229" s="30"/>
      <c r="E229" s="31"/>
      <c r="F229" s="33"/>
      <c r="G229" s="33"/>
      <c r="H229" s="33"/>
      <c r="I229" s="52"/>
    </row>
    <row r="230" s="13" customFormat="1" ht="85" customHeight="1" outlineLevel="1" spans="1:9">
      <c r="A230" s="35" t="s">
        <v>798</v>
      </c>
      <c r="B230" s="30" t="s">
        <v>799</v>
      </c>
      <c r="C230" s="30" t="s">
        <v>800</v>
      </c>
      <c r="D230" s="30" t="s">
        <v>119</v>
      </c>
      <c r="E230" s="31">
        <v>1</v>
      </c>
      <c r="F230" s="38">
        <v>18100</v>
      </c>
      <c r="G230" s="32"/>
      <c r="H230" s="32"/>
      <c r="I230" s="50" t="s">
        <v>801</v>
      </c>
    </row>
    <row r="231" s="13" customFormat="1" ht="159" customHeight="1" outlineLevel="1" spans="1:9">
      <c r="A231" s="35" t="s">
        <v>802</v>
      </c>
      <c r="B231" s="30" t="s">
        <v>803</v>
      </c>
      <c r="C231" s="30" t="s">
        <v>804</v>
      </c>
      <c r="D231" s="30" t="s">
        <v>119</v>
      </c>
      <c r="E231" s="31">
        <v>6</v>
      </c>
      <c r="F231" s="38">
        <v>1500</v>
      </c>
      <c r="G231" s="32"/>
      <c r="H231" s="32"/>
      <c r="I231" s="50" t="s">
        <v>805</v>
      </c>
    </row>
    <row r="232" s="13" customFormat="1" ht="31" customHeight="1" outlineLevel="1" spans="1:9">
      <c r="A232" s="35" t="s">
        <v>806</v>
      </c>
      <c r="B232" s="30" t="s">
        <v>807</v>
      </c>
      <c r="C232" s="30" t="s">
        <v>808</v>
      </c>
      <c r="D232" s="30" t="s">
        <v>119</v>
      </c>
      <c r="E232" s="31">
        <v>4</v>
      </c>
      <c r="F232" s="38">
        <v>7000</v>
      </c>
      <c r="G232" s="32"/>
      <c r="H232" s="32"/>
      <c r="I232" s="51" t="s">
        <v>809</v>
      </c>
    </row>
    <row r="233" s="13" customFormat="1" ht="31" customHeight="1" outlineLevel="1" spans="1:9">
      <c r="A233" s="35" t="s">
        <v>810</v>
      </c>
      <c r="B233" s="30"/>
      <c r="C233" s="30" t="s">
        <v>811</v>
      </c>
      <c r="D233" s="30" t="s">
        <v>119</v>
      </c>
      <c r="E233" s="31">
        <v>4</v>
      </c>
      <c r="F233" s="38">
        <v>7000</v>
      </c>
      <c r="G233" s="32"/>
      <c r="H233" s="32"/>
      <c r="I233" s="51"/>
    </row>
    <row r="234" s="13" customFormat="1" ht="31" customHeight="1" outlineLevel="1" spans="1:9">
      <c r="A234" s="35" t="s">
        <v>812</v>
      </c>
      <c r="B234" s="30" t="s">
        <v>813</v>
      </c>
      <c r="C234" s="30" t="s">
        <v>814</v>
      </c>
      <c r="D234" s="30" t="s">
        <v>119</v>
      </c>
      <c r="E234" s="31">
        <v>4</v>
      </c>
      <c r="F234" s="38">
        <v>7000</v>
      </c>
      <c r="G234" s="32"/>
      <c r="H234" s="32"/>
      <c r="I234" s="51"/>
    </row>
    <row r="235" s="13" customFormat="1" ht="85" customHeight="1" outlineLevel="1" spans="1:9">
      <c r="A235" s="35" t="s">
        <v>815</v>
      </c>
      <c r="B235" s="30" t="s">
        <v>816</v>
      </c>
      <c r="C235" s="30" t="s">
        <v>817</v>
      </c>
      <c r="D235" s="30" t="s">
        <v>112</v>
      </c>
      <c r="E235" s="31">
        <v>16</v>
      </c>
      <c r="F235" s="38">
        <v>700</v>
      </c>
      <c r="G235" s="32"/>
      <c r="H235" s="32"/>
      <c r="I235" s="50" t="s">
        <v>818</v>
      </c>
    </row>
    <row r="236" s="13" customFormat="1" ht="40" customHeight="1" outlineLevel="1" spans="1:9">
      <c r="A236" s="35" t="s">
        <v>819</v>
      </c>
      <c r="B236" s="30" t="s">
        <v>820</v>
      </c>
      <c r="C236" s="30" t="s">
        <v>821</v>
      </c>
      <c r="D236" s="30" t="s">
        <v>119</v>
      </c>
      <c r="E236" s="31">
        <v>12</v>
      </c>
      <c r="F236" s="38">
        <v>850</v>
      </c>
      <c r="G236" s="32"/>
      <c r="H236" s="32"/>
      <c r="I236" s="51" t="s">
        <v>822</v>
      </c>
    </row>
    <row r="237" s="13" customFormat="1" ht="40" customHeight="1" outlineLevel="1" spans="1:9">
      <c r="A237" s="35" t="s">
        <v>823</v>
      </c>
      <c r="B237" s="30" t="s">
        <v>824</v>
      </c>
      <c r="C237" s="30" t="s">
        <v>821</v>
      </c>
      <c r="D237" s="30" t="s">
        <v>119</v>
      </c>
      <c r="E237" s="31">
        <v>12</v>
      </c>
      <c r="F237" s="38">
        <v>1150</v>
      </c>
      <c r="G237" s="32"/>
      <c r="H237" s="32"/>
      <c r="I237" s="51"/>
    </row>
    <row r="238" s="13" customFormat="1" ht="40" customHeight="1" outlineLevel="1" spans="1:9">
      <c r="A238" s="35" t="s">
        <v>825</v>
      </c>
      <c r="B238" s="30" t="s">
        <v>826</v>
      </c>
      <c r="C238" s="30" t="s">
        <v>827</v>
      </c>
      <c r="D238" s="30" t="s">
        <v>119</v>
      </c>
      <c r="E238" s="31">
        <v>12</v>
      </c>
      <c r="F238" s="38">
        <v>1500</v>
      </c>
      <c r="G238" s="32"/>
      <c r="H238" s="32"/>
      <c r="I238" s="51"/>
    </row>
    <row r="239" s="13" customFormat="1" ht="40" customHeight="1" outlineLevel="1" spans="1:9">
      <c r="A239" s="35" t="s">
        <v>828</v>
      </c>
      <c r="B239" s="30" t="s">
        <v>829</v>
      </c>
      <c r="C239" s="30" t="s">
        <v>829</v>
      </c>
      <c r="D239" s="30" t="s">
        <v>119</v>
      </c>
      <c r="E239" s="31">
        <v>6</v>
      </c>
      <c r="F239" s="38">
        <v>600</v>
      </c>
      <c r="G239" s="32"/>
      <c r="H239" s="32"/>
      <c r="I239" s="50" t="s">
        <v>830</v>
      </c>
    </row>
    <row r="240" s="13" customFormat="1" ht="40" customHeight="1" outlineLevel="1" spans="1:9">
      <c r="A240" s="35" t="s">
        <v>831</v>
      </c>
      <c r="B240" s="30" t="s">
        <v>832</v>
      </c>
      <c r="C240" s="30" t="s">
        <v>832</v>
      </c>
      <c r="D240" s="30" t="s">
        <v>119</v>
      </c>
      <c r="E240" s="31">
        <v>6</v>
      </c>
      <c r="F240" s="38">
        <v>7500</v>
      </c>
      <c r="G240" s="32"/>
      <c r="H240" s="32"/>
      <c r="I240" s="50" t="s">
        <v>833</v>
      </c>
    </row>
    <row r="241" s="13" customFormat="1" ht="52" customHeight="1" outlineLevel="1" spans="1:9">
      <c r="A241" s="35" t="s">
        <v>834</v>
      </c>
      <c r="B241" s="30" t="s">
        <v>835</v>
      </c>
      <c r="C241" s="30" t="s">
        <v>836</v>
      </c>
      <c r="D241" s="30" t="s">
        <v>119</v>
      </c>
      <c r="E241" s="31">
        <v>6</v>
      </c>
      <c r="F241" s="38">
        <v>1650</v>
      </c>
      <c r="G241" s="32"/>
      <c r="H241" s="32"/>
      <c r="I241" s="51" t="s">
        <v>837</v>
      </c>
    </row>
    <row r="242" s="13" customFormat="1" ht="54" customHeight="1" outlineLevel="1" spans="1:9">
      <c r="A242" s="35" t="s">
        <v>838</v>
      </c>
      <c r="B242" s="30" t="s">
        <v>839</v>
      </c>
      <c r="C242" s="30" t="s">
        <v>840</v>
      </c>
      <c r="D242" s="30" t="s">
        <v>119</v>
      </c>
      <c r="E242" s="31">
        <v>6</v>
      </c>
      <c r="F242" s="38">
        <v>600</v>
      </c>
      <c r="G242" s="32"/>
      <c r="H242" s="32"/>
      <c r="I242" s="51" t="s">
        <v>837</v>
      </c>
    </row>
    <row r="243" s="13" customFormat="1" ht="38" customHeight="1" outlineLevel="1" spans="1:9">
      <c r="A243" s="35" t="s">
        <v>841</v>
      </c>
      <c r="B243" s="30" t="s">
        <v>842</v>
      </c>
      <c r="C243" s="30" t="s">
        <v>843</v>
      </c>
      <c r="D243" s="30" t="s">
        <v>119</v>
      </c>
      <c r="E243" s="31">
        <v>6</v>
      </c>
      <c r="F243" s="38">
        <v>70</v>
      </c>
      <c r="G243" s="32"/>
      <c r="H243" s="32"/>
      <c r="I243" s="51" t="s">
        <v>844</v>
      </c>
    </row>
    <row r="244" s="13" customFormat="1" ht="38" customHeight="1" outlineLevel="1" spans="1:9">
      <c r="A244" s="35"/>
      <c r="B244" s="30"/>
      <c r="C244" s="30" t="s">
        <v>845</v>
      </c>
      <c r="D244" s="30" t="s">
        <v>119</v>
      </c>
      <c r="E244" s="31">
        <v>6</v>
      </c>
      <c r="F244" s="38">
        <v>210</v>
      </c>
      <c r="G244" s="32"/>
      <c r="H244" s="32"/>
      <c r="I244" s="51"/>
    </row>
    <row r="245" s="13" customFormat="1" ht="38" customHeight="1" outlineLevel="1" spans="1:9">
      <c r="A245" s="35"/>
      <c r="B245" s="30"/>
      <c r="C245" s="30" t="s">
        <v>846</v>
      </c>
      <c r="D245" s="30" t="s">
        <v>119</v>
      </c>
      <c r="E245" s="31">
        <v>6</v>
      </c>
      <c r="F245" s="38">
        <v>210</v>
      </c>
      <c r="G245" s="32"/>
      <c r="H245" s="32"/>
      <c r="I245" s="51"/>
    </row>
    <row r="246" s="13" customFormat="1" ht="38" customHeight="1" outlineLevel="1" spans="1:9">
      <c r="A246" s="35"/>
      <c r="B246" s="30"/>
      <c r="C246" s="30" t="s">
        <v>847</v>
      </c>
      <c r="D246" s="30" t="s">
        <v>119</v>
      </c>
      <c r="E246" s="31">
        <v>6</v>
      </c>
      <c r="F246" s="38">
        <v>70</v>
      </c>
      <c r="G246" s="32"/>
      <c r="H246" s="32"/>
      <c r="I246" s="51"/>
    </row>
    <row r="247" s="13" customFormat="1" ht="38" customHeight="1" outlineLevel="1" spans="1:9">
      <c r="A247" s="35"/>
      <c r="B247" s="30"/>
      <c r="C247" s="30" t="s">
        <v>848</v>
      </c>
      <c r="D247" s="30" t="s">
        <v>119</v>
      </c>
      <c r="E247" s="31">
        <v>6</v>
      </c>
      <c r="F247" s="38">
        <v>105</v>
      </c>
      <c r="G247" s="32"/>
      <c r="H247" s="32"/>
      <c r="I247" s="51"/>
    </row>
    <row r="248" s="13" customFormat="1" ht="57" customHeight="1" outlineLevel="1" spans="1:9">
      <c r="A248" s="35" t="s">
        <v>849</v>
      </c>
      <c r="B248" s="30" t="s">
        <v>850</v>
      </c>
      <c r="C248" s="30" t="s">
        <v>850</v>
      </c>
      <c r="D248" s="30" t="s">
        <v>112</v>
      </c>
      <c r="E248" s="59">
        <v>25</v>
      </c>
      <c r="F248" s="38">
        <v>395</v>
      </c>
      <c r="G248" s="32"/>
      <c r="H248" s="32"/>
      <c r="I248" s="50" t="s">
        <v>851</v>
      </c>
    </row>
    <row r="249" s="13" customFormat="1" ht="57" customHeight="1" outlineLevel="1" spans="1:9">
      <c r="A249" s="35" t="s">
        <v>852</v>
      </c>
      <c r="B249" s="30" t="s">
        <v>853</v>
      </c>
      <c r="C249" s="30" t="s">
        <v>853</v>
      </c>
      <c r="D249" s="30" t="s">
        <v>119</v>
      </c>
      <c r="E249" s="31">
        <v>5</v>
      </c>
      <c r="F249" s="38">
        <v>9000</v>
      </c>
      <c r="G249" s="32"/>
      <c r="H249" s="32"/>
      <c r="I249" s="51" t="s">
        <v>837</v>
      </c>
    </row>
    <row r="250" s="13" customFormat="1" ht="57" customHeight="1" outlineLevel="1" spans="1:9">
      <c r="A250" s="35" t="s">
        <v>854</v>
      </c>
      <c r="B250" s="30" t="s">
        <v>855</v>
      </c>
      <c r="C250" s="30" t="s">
        <v>856</v>
      </c>
      <c r="D250" s="30" t="s">
        <v>119</v>
      </c>
      <c r="E250" s="31">
        <v>15</v>
      </c>
      <c r="F250" s="38">
        <v>1500</v>
      </c>
      <c r="G250" s="32"/>
      <c r="H250" s="32"/>
      <c r="I250" s="51" t="s">
        <v>857</v>
      </c>
    </row>
    <row r="251" s="13" customFormat="1" ht="57" customHeight="1" outlineLevel="1" spans="1:9">
      <c r="A251" s="35" t="s">
        <v>858</v>
      </c>
      <c r="B251" s="30" t="s">
        <v>826</v>
      </c>
      <c r="C251" s="30" t="s">
        <v>827</v>
      </c>
      <c r="D251" s="30" t="s">
        <v>119</v>
      </c>
      <c r="E251" s="31">
        <v>6</v>
      </c>
      <c r="F251" s="38">
        <v>1500</v>
      </c>
      <c r="G251" s="32"/>
      <c r="H251" s="32"/>
      <c r="I251" s="51" t="s">
        <v>822</v>
      </c>
    </row>
    <row r="252" s="13" customFormat="1" ht="30" customHeight="1" outlineLevel="1" spans="1:9">
      <c r="A252" s="35" t="s">
        <v>859</v>
      </c>
      <c r="B252" s="30" t="s">
        <v>860</v>
      </c>
      <c r="C252" s="30" t="s">
        <v>861</v>
      </c>
      <c r="D252" s="30" t="s">
        <v>788</v>
      </c>
      <c r="E252" s="31">
        <v>20</v>
      </c>
      <c r="F252" s="38">
        <v>384</v>
      </c>
      <c r="G252" s="32"/>
      <c r="H252" s="32"/>
      <c r="I252" s="50" t="s">
        <v>862</v>
      </c>
    </row>
    <row r="253" s="13" customFormat="1" ht="30" customHeight="1" outlineLevel="1" spans="1:9">
      <c r="A253" s="35" t="s">
        <v>863</v>
      </c>
      <c r="B253" s="30" t="s">
        <v>864</v>
      </c>
      <c r="C253" s="30" t="s">
        <v>864</v>
      </c>
      <c r="D253" s="30" t="s">
        <v>788</v>
      </c>
      <c r="E253" s="31">
        <v>20</v>
      </c>
      <c r="F253" s="38">
        <v>384</v>
      </c>
      <c r="G253" s="32"/>
      <c r="H253" s="32"/>
      <c r="I253" s="50"/>
    </row>
    <row r="254" s="13" customFormat="1" ht="41" customHeight="1" outlineLevel="1" spans="1:9">
      <c r="A254" s="35" t="s">
        <v>865</v>
      </c>
      <c r="B254" s="30" t="s">
        <v>866</v>
      </c>
      <c r="C254" s="30" t="s">
        <v>866</v>
      </c>
      <c r="D254" s="30" t="s">
        <v>202</v>
      </c>
      <c r="E254" s="31">
        <v>6</v>
      </c>
      <c r="F254" s="38">
        <v>1700</v>
      </c>
      <c r="G254" s="32"/>
      <c r="H254" s="32"/>
      <c r="I254" s="50" t="s">
        <v>867</v>
      </c>
    </row>
    <row r="255" s="13" customFormat="1" ht="81" customHeight="1" outlineLevel="1" spans="1:9">
      <c r="A255" s="35" t="s">
        <v>868</v>
      </c>
      <c r="B255" s="30" t="s">
        <v>869</v>
      </c>
      <c r="C255" s="30" t="s">
        <v>870</v>
      </c>
      <c r="D255" s="30" t="s">
        <v>119</v>
      </c>
      <c r="E255" s="31">
        <v>4</v>
      </c>
      <c r="F255" s="38">
        <v>700</v>
      </c>
      <c r="G255" s="32"/>
      <c r="H255" s="32"/>
      <c r="I255" s="50" t="s">
        <v>871</v>
      </c>
    </row>
    <row r="256" s="13" customFormat="1" ht="62" customHeight="1" outlineLevel="1" spans="1:9">
      <c r="A256" s="35" t="s">
        <v>872</v>
      </c>
      <c r="B256" s="30" t="s">
        <v>873</v>
      </c>
      <c r="C256" s="30" t="s">
        <v>873</v>
      </c>
      <c r="D256" s="30" t="s">
        <v>202</v>
      </c>
      <c r="E256" s="31">
        <v>40</v>
      </c>
      <c r="F256" s="38">
        <v>416</v>
      </c>
      <c r="G256" s="32"/>
      <c r="H256" s="32"/>
      <c r="I256" s="51" t="s">
        <v>874</v>
      </c>
    </row>
    <row r="257" s="13" customFormat="1" ht="40" customHeight="1" outlineLevel="1" spans="1:9">
      <c r="A257" s="35" t="s">
        <v>875</v>
      </c>
      <c r="B257" s="30" t="s">
        <v>876</v>
      </c>
      <c r="C257" s="30" t="s">
        <v>876</v>
      </c>
      <c r="D257" s="30" t="s">
        <v>202</v>
      </c>
      <c r="E257" s="31">
        <v>3</v>
      </c>
      <c r="F257" s="38">
        <v>1800</v>
      </c>
      <c r="G257" s="32"/>
      <c r="H257" s="32"/>
      <c r="I257" s="50" t="s">
        <v>877</v>
      </c>
    </row>
    <row r="258" s="13" customFormat="1" ht="40" customHeight="1" outlineLevel="1" spans="1:9">
      <c r="A258" s="35" t="s">
        <v>878</v>
      </c>
      <c r="B258" s="30" t="s">
        <v>879</v>
      </c>
      <c r="C258" s="30" t="s">
        <v>879</v>
      </c>
      <c r="D258" s="30" t="s">
        <v>202</v>
      </c>
      <c r="E258" s="31">
        <v>3</v>
      </c>
      <c r="F258" s="38">
        <v>2216.6</v>
      </c>
      <c r="G258" s="32"/>
      <c r="H258" s="32"/>
      <c r="I258" s="50"/>
    </row>
    <row r="259" s="13" customFormat="1" ht="40" customHeight="1" outlineLevel="1" spans="1:9">
      <c r="A259" s="35" t="s">
        <v>880</v>
      </c>
      <c r="B259" s="30" t="s">
        <v>881</v>
      </c>
      <c r="C259" s="30" t="s">
        <v>881</v>
      </c>
      <c r="D259" s="30" t="s">
        <v>202</v>
      </c>
      <c r="E259" s="31">
        <v>3</v>
      </c>
      <c r="F259" s="38">
        <v>2800</v>
      </c>
      <c r="G259" s="32"/>
      <c r="H259" s="32"/>
      <c r="I259" s="51" t="s">
        <v>882</v>
      </c>
    </row>
    <row r="260" s="13" customFormat="1" ht="40" customHeight="1" outlineLevel="1" spans="1:9">
      <c r="A260" s="35" t="s">
        <v>883</v>
      </c>
      <c r="B260" s="30" t="s">
        <v>884</v>
      </c>
      <c r="C260" s="30" t="s">
        <v>885</v>
      </c>
      <c r="D260" s="30" t="s">
        <v>119</v>
      </c>
      <c r="E260" s="59">
        <v>3</v>
      </c>
      <c r="F260" s="38">
        <v>400</v>
      </c>
      <c r="G260" s="32"/>
      <c r="H260" s="32"/>
      <c r="I260" s="51" t="s">
        <v>886</v>
      </c>
    </row>
    <row r="261" s="13" customFormat="1" ht="40" customHeight="1" outlineLevel="1" spans="1:9">
      <c r="A261" s="35" t="s">
        <v>887</v>
      </c>
      <c r="B261" s="30" t="s">
        <v>888</v>
      </c>
      <c r="C261" s="30" t="s">
        <v>885</v>
      </c>
      <c r="D261" s="30" t="s">
        <v>119</v>
      </c>
      <c r="E261" s="59">
        <v>3</v>
      </c>
      <c r="F261" s="38">
        <v>600</v>
      </c>
      <c r="G261" s="32"/>
      <c r="H261" s="32"/>
      <c r="I261" s="50" t="s">
        <v>889</v>
      </c>
    </row>
    <row r="262" s="13" customFormat="1" ht="57" customHeight="1" outlineLevel="1" spans="1:9">
      <c r="A262" s="35" t="s">
        <v>890</v>
      </c>
      <c r="B262" s="30" t="s">
        <v>891</v>
      </c>
      <c r="C262" s="30" t="s">
        <v>885</v>
      </c>
      <c r="D262" s="30" t="s">
        <v>119</v>
      </c>
      <c r="E262" s="31">
        <v>6</v>
      </c>
      <c r="F262" s="38">
        <v>343.75</v>
      </c>
      <c r="G262" s="32"/>
      <c r="H262" s="32"/>
      <c r="I262" s="51" t="s">
        <v>822</v>
      </c>
    </row>
    <row r="263" s="14" customFormat="1" ht="28" customHeight="1" spans="1:9">
      <c r="A263" s="28" t="s">
        <v>892</v>
      </c>
      <c r="B263" s="43" t="s">
        <v>16</v>
      </c>
      <c r="C263" s="54"/>
      <c r="D263" s="30"/>
      <c r="E263" s="31"/>
      <c r="F263" s="33"/>
      <c r="G263" s="33"/>
      <c r="H263" s="33"/>
      <c r="I263" s="52"/>
    </row>
    <row r="264" s="13" customFormat="1" ht="55" customHeight="1" outlineLevel="1" spans="1:9">
      <c r="A264" s="35" t="s">
        <v>893</v>
      </c>
      <c r="B264" s="32" t="s">
        <v>894</v>
      </c>
      <c r="C264" s="32" t="s">
        <v>895</v>
      </c>
      <c r="D264" s="30" t="s">
        <v>112</v>
      </c>
      <c r="E264" s="31">
        <v>75</v>
      </c>
      <c r="F264" s="38">
        <v>21.33</v>
      </c>
      <c r="G264" s="32"/>
      <c r="H264" s="32"/>
      <c r="I264" s="53" t="s">
        <v>896</v>
      </c>
    </row>
    <row r="265" s="13" customFormat="1" ht="50" customHeight="1" outlineLevel="1" spans="1:9">
      <c r="A265" s="35" t="s">
        <v>897</v>
      </c>
      <c r="B265" s="32"/>
      <c r="C265" s="30" t="s">
        <v>898</v>
      </c>
      <c r="D265" s="32" t="s">
        <v>899</v>
      </c>
      <c r="E265" s="31">
        <v>80</v>
      </c>
      <c r="F265" s="38">
        <v>28.45</v>
      </c>
      <c r="G265" s="32"/>
      <c r="H265" s="32"/>
      <c r="I265" s="53" t="s">
        <v>900</v>
      </c>
    </row>
    <row r="266" s="13" customFormat="1" ht="64" customHeight="1" outlineLevel="1" spans="1:9">
      <c r="A266" s="35" t="s">
        <v>901</v>
      </c>
      <c r="B266" s="30" t="s">
        <v>902</v>
      </c>
      <c r="C266" s="30" t="s">
        <v>903</v>
      </c>
      <c r="D266" s="30" t="s">
        <v>904</v>
      </c>
      <c r="E266" s="31">
        <v>20</v>
      </c>
      <c r="F266" s="38">
        <v>106.67</v>
      </c>
      <c r="G266" s="32"/>
      <c r="H266" s="32"/>
      <c r="I266" s="53" t="s">
        <v>905</v>
      </c>
    </row>
    <row r="267" s="13" customFormat="1" ht="53" customHeight="1" outlineLevel="1" spans="1:9">
      <c r="A267" s="35" t="s">
        <v>906</v>
      </c>
      <c r="B267" s="30"/>
      <c r="C267" s="30" t="s">
        <v>907</v>
      </c>
      <c r="D267" s="30" t="s">
        <v>908</v>
      </c>
      <c r="E267" s="31">
        <v>1</v>
      </c>
      <c r="F267" s="38">
        <v>1066.74</v>
      </c>
      <c r="G267" s="32"/>
      <c r="H267" s="32"/>
      <c r="I267" s="53" t="s">
        <v>909</v>
      </c>
    </row>
    <row r="268" s="13" customFormat="1" ht="28" customHeight="1" outlineLevel="1" spans="1:9">
      <c r="A268" s="35" t="s">
        <v>910</v>
      </c>
      <c r="B268" s="30" t="s">
        <v>911</v>
      </c>
      <c r="C268" s="30" t="s">
        <v>912</v>
      </c>
      <c r="D268" s="30" t="s">
        <v>688</v>
      </c>
      <c r="E268" s="31">
        <v>40</v>
      </c>
      <c r="F268" s="38">
        <v>213.35</v>
      </c>
      <c r="G268" s="32"/>
      <c r="H268" s="32"/>
      <c r="I268" s="53" t="s">
        <v>913</v>
      </c>
    </row>
    <row r="269" s="13" customFormat="1" ht="28" customHeight="1" outlineLevel="1" spans="1:9">
      <c r="A269" s="35" t="s">
        <v>914</v>
      </c>
      <c r="B269" s="30"/>
      <c r="C269" s="30" t="s">
        <v>915</v>
      </c>
      <c r="D269" s="30" t="s">
        <v>908</v>
      </c>
      <c r="E269" s="31">
        <v>1</v>
      </c>
      <c r="F269" s="38">
        <v>711.16</v>
      </c>
      <c r="G269" s="32"/>
      <c r="H269" s="32"/>
      <c r="I269" s="53"/>
    </row>
    <row r="270" s="13" customFormat="1" ht="29" customHeight="1" outlineLevel="1" spans="1:9">
      <c r="A270" s="35" t="s">
        <v>916</v>
      </c>
      <c r="B270" s="30" t="s">
        <v>917</v>
      </c>
      <c r="C270" s="30" t="s">
        <v>918</v>
      </c>
      <c r="D270" s="30" t="s">
        <v>688</v>
      </c>
      <c r="E270" s="31">
        <v>18</v>
      </c>
      <c r="F270" s="38">
        <v>42.67</v>
      </c>
      <c r="G270" s="32"/>
      <c r="H270" s="32"/>
      <c r="I270" s="53" t="s">
        <v>919</v>
      </c>
    </row>
    <row r="271" s="13" customFormat="1" ht="29" customHeight="1" outlineLevel="1" spans="1:9">
      <c r="A271" s="35" t="s">
        <v>920</v>
      </c>
      <c r="B271" s="30"/>
      <c r="C271" s="30" t="s">
        <v>915</v>
      </c>
      <c r="D271" s="30" t="s">
        <v>908</v>
      </c>
      <c r="E271" s="31">
        <v>1</v>
      </c>
      <c r="F271" s="38">
        <v>711.16</v>
      </c>
      <c r="G271" s="32"/>
      <c r="H271" s="32"/>
      <c r="I271" s="53"/>
    </row>
    <row r="272" s="13" customFormat="1" ht="58" customHeight="1" outlineLevel="1" spans="1:9">
      <c r="A272" s="35" t="s">
        <v>921</v>
      </c>
      <c r="B272" s="30" t="s">
        <v>922</v>
      </c>
      <c r="C272" s="30" t="s">
        <v>923</v>
      </c>
      <c r="D272" s="30" t="s">
        <v>688</v>
      </c>
      <c r="E272" s="31">
        <v>10</v>
      </c>
      <c r="F272" s="38">
        <v>88</v>
      </c>
      <c r="G272" s="32"/>
      <c r="H272" s="32"/>
      <c r="I272" s="51" t="s">
        <v>924</v>
      </c>
    </row>
    <row r="273" s="13" customFormat="1" ht="28" customHeight="1" outlineLevel="1" spans="1:9">
      <c r="A273" s="35" t="s">
        <v>925</v>
      </c>
      <c r="B273" s="30"/>
      <c r="C273" s="30" t="s">
        <v>915</v>
      </c>
      <c r="D273" s="30" t="s">
        <v>908</v>
      </c>
      <c r="E273" s="31">
        <v>1</v>
      </c>
      <c r="F273" s="38">
        <v>711.16</v>
      </c>
      <c r="G273" s="32"/>
      <c r="H273" s="32"/>
      <c r="I273" s="50" t="s">
        <v>926</v>
      </c>
    </row>
    <row r="274" s="13" customFormat="1" ht="33" customHeight="1" outlineLevel="1" spans="1:9">
      <c r="A274" s="35" t="s">
        <v>927</v>
      </c>
      <c r="B274" s="30" t="s">
        <v>928</v>
      </c>
      <c r="C274" s="30" t="s">
        <v>929</v>
      </c>
      <c r="D274" s="30" t="s">
        <v>688</v>
      </c>
      <c r="E274" s="31">
        <v>6</v>
      </c>
      <c r="F274" s="38">
        <v>106.67</v>
      </c>
      <c r="G274" s="32"/>
      <c r="H274" s="32"/>
      <c r="I274" s="53" t="s">
        <v>930</v>
      </c>
    </row>
    <row r="275" s="13" customFormat="1" ht="33" customHeight="1" outlineLevel="1" spans="1:9">
      <c r="A275" s="35" t="s">
        <v>931</v>
      </c>
      <c r="B275" s="30"/>
      <c r="C275" s="30" t="s">
        <v>915</v>
      </c>
      <c r="D275" s="30" t="s">
        <v>908</v>
      </c>
      <c r="E275" s="31">
        <v>1</v>
      </c>
      <c r="F275" s="38">
        <v>711.16</v>
      </c>
      <c r="G275" s="32"/>
      <c r="H275" s="32"/>
      <c r="I275" s="53"/>
    </row>
    <row r="276" s="13" customFormat="1" ht="30" customHeight="1" outlineLevel="1" spans="1:9">
      <c r="A276" s="35" t="s">
        <v>932</v>
      </c>
      <c r="B276" s="30" t="s">
        <v>933</v>
      </c>
      <c r="C276" s="30" t="s">
        <v>934</v>
      </c>
      <c r="D276" s="30" t="s">
        <v>688</v>
      </c>
      <c r="E276" s="31">
        <v>6</v>
      </c>
      <c r="F276" s="38">
        <v>213.35</v>
      </c>
      <c r="G276" s="32"/>
      <c r="H276" s="32"/>
      <c r="I276" s="53" t="s">
        <v>935</v>
      </c>
    </row>
    <row r="277" s="13" customFormat="1" ht="30" customHeight="1" outlineLevel="1" spans="1:9">
      <c r="A277" s="35" t="s">
        <v>936</v>
      </c>
      <c r="B277" s="30"/>
      <c r="C277" s="30" t="s">
        <v>915</v>
      </c>
      <c r="D277" s="30" t="s">
        <v>908</v>
      </c>
      <c r="E277" s="31">
        <v>1</v>
      </c>
      <c r="F277" s="38">
        <v>711.16</v>
      </c>
      <c r="G277" s="32"/>
      <c r="H277" s="32"/>
      <c r="I277" s="53"/>
    </row>
    <row r="278" s="13" customFormat="1" ht="24" customHeight="1" outlineLevel="1" spans="1:9">
      <c r="A278" s="35" t="s">
        <v>937</v>
      </c>
      <c r="B278" s="30" t="s">
        <v>938</v>
      </c>
      <c r="C278" s="30" t="s">
        <v>939</v>
      </c>
      <c r="D278" s="30" t="s">
        <v>688</v>
      </c>
      <c r="E278" s="31">
        <v>8</v>
      </c>
      <c r="F278" s="38">
        <v>71.12</v>
      </c>
      <c r="G278" s="32"/>
      <c r="H278" s="32"/>
      <c r="I278" s="51" t="s">
        <v>940</v>
      </c>
    </row>
    <row r="279" s="13" customFormat="1" ht="24" customHeight="1" outlineLevel="1" spans="1:9">
      <c r="A279" s="35" t="s">
        <v>941</v>
      </c>
      <c r="B279" s="30"/>
      <c r="C279" s="30" t="s">
        <v>942</v>
      </c>
      <c r="D279" s="30" t="s">
        <v>688</v>
      </c>
      <c r="E279" s="31">
        <v>85</v>
      </c>
      <c r="F279" s="38">
        <v>53.34</v>
      </c>
      <c r="G279" s="32"/>
      <c r="H279" s="32"/>
      <c r="I279" s="51"/>
    </row>
    <row r="280" s="13" customFormat="1" ht="24" customHeight="1" outlineLevel="1" spans="1:9">
      <c r="A280" s="35" t="s">
        <v>943</v>
      </c>
      <c r="B280" s="30"/>
      <c r="C280" s="30" t="s">
        <v>944</v>
      </c>
      <c r="D280" s="30" t="s">
        <v>688</v>
      </c>
      <c r="E280" s="31">
        <v>1</v>
      </c>
      <c r="F280" s="38">
        <v>71.12</v>
      </c>
      <c r="G280" s="32"/>
      <c r="H280" s="32"/>
      <c r="I280" s="51"/>
    </row>
    <row r="281" s="13" customFormat="1" ht="72" customHeight="1" outlineLevel="1" spans="1:9">
      <c r="A281" s="35" t="s">
        <v>945</v>
      </c>
      <c r="B281" s="30" t="s">
        <v>946</v>
      </c>
      <c r="C281" s="30" t="s">
        <v>947</v>
      </c>
      <c r="D281" s="30" t="s">
        <v>948</v>
      </c>
      <c r="E281" s="31">
        <v>5</v>
      </c>
      <c r="F281" s="38">
        <v>1422.31</v>
      </c>
      <c r="G281" s="32"/>
      <c r="H281" s="32"/>
      <c r="I281" s="53" t="s">
        <v>949</v>
      </c>
    </row>
    <row r="282" s="13" customFormat="1" ht="58" customHeight="1" outlineLevel="1" spans="1:9">
      <c r="A282" s="35" t="s">
        <v>950</v>
      </c>
      <c r="B282" s="30"/>
      <c r="C282" s="30" t="s">
        <v>951</v>
      </c>
      <c r="D282" s="30" t="s">
        <v>908</v>
      </c>
      <c r="E282" s="31">
        <v>1</v>
      </c>
      <c r="F282" s="38">
        <v>355.58</v>
      </c>
      <c r="G282" s="32"/>
      <c r="H282" s="32"/>
      <c r="I282" s="53" t="s">
        <v>952</v>
      </c>
    </row>
    <row r="283" s="13" customFormat="1" ht="28" customHeight="1" outlineLevel="1" spans="1:9">
      <c r="A283" s="35" t="s">
        <v>953</v>
      </c>
      <c r="B283" s="30" t="s">
        <v>954</v>
      </c>
      <c r="C283" s="30" t="s">
        <v>955</v>
      </c>
      <c r="D283" s="30" t="s">
        <v>956</v>
      </c>
      <c r="E283" s="31">
        <v>3</v>
      </c>
      <c r="F283" s="38">
        <v>533.37</v>
      </c>
      <c r="G283" s="32"/>
      <c r="H283" s="32"/>
      <c r="I283" s="51" t="s">
        <v>957</v>
      </c>
    </row>
    <row r="284" s="13" customFormat="1" ht="28" customHeight="1" outlineLevel="1" spans="1:9">
      <c r="A284" s="35" t="s">
        <v>958</v>
      </c>
      <c r="B284" s="30"/>
      <c r="C284" s="30" t="s">
        <v>959</v>
      </c>
      <c r="D284" s="30" t="s">
        <v>908</v>
      </c>
      <c r="E284" s="31">
        <v>1</v>
      </c>
      <c r="F284" s="38">
        <v>533.37</v>
      </c>
      <c r="G284" s="32"/>
      <c r="H284" s="32"/>
      <c r="I284" s="51"/>
    </row>
    <row r="285" s="13" customFormat="1" ht="53" customHeight="1" outlineLevel="1" spans="1:9">
      <c r="A285" s="35" t="s">
        <v>960</v>
      </c>
      <c r="B285" s="30" t="s">
        <v>961</v>
      </c>
      <c r="C285" s="30" t="s">
        <v>962</v>
      </c>
      <c r="D285" s="30" t="s">
        <v>688</v>
      </c>
      <c r="E285" s="31">
        <v>60</v>
      </c>
      <c r="F285" s="38">
        <v>177.79</v>
      </c>
      <c r="G285" s="32"/>
      <c r="H285" s="32"/>
      <c r="I285" s="53" t="s">
        <v>963</v>
      </c>
    </row>
    <row r="286" s="13" customFormat="1" ht="28" customHeight="1" outlineLevel="1" spans="1:9">
      <c r="A286" s="35" t="s">
        <v>964</v>
      </c>
      <c r="B286" s="30"/>
      <c r="C286" s="30" t="s">
        <v>915</v>
      </c>
      <c r="D286" s="30" t="s">
        <v>908</v>
      </c>
      <c r="E286" s="31">
        <v>1</v>
      </c>
      <c r="F286" s="38">
        <v>711.16</v>
      </c>
      <c r="G286" s="32"/>
      <c r="H286" s="32"/>
      <c r="I286" s="53" t="s">
        <v>965</v>
      </c>
    </row>
    <row r="287" s="13" customFormat="1" ht="51" customHeight="1" outlineLevel="1" spans="1:9">
      <c r="A287" s="35" t="s">
        <v>966</v>
      </c>
      <c r="B287" s="30" t="s">
        <v>967</v>
      </c>
      <c r="C287" s="30" t="s">
        <v>968</v>
      </c>
      <c r="D287" s="30" t="s">
        <v>688</v>
      </c>
      <c r="E287" s="31">
        <v>3</v>
      </c>
      <c r="F287" s="38">
        <v>711.16</v>
      </c>
      <c r="G287" s="32"/>
      <c r="H287" s="32"/>
      <c r="I287" s="51" t="s">
        <v>969</v>
      </c>
    </row>
    <row r="288" s="13" customFormat="1" ht="50" customHeight="1" outlineLevel="1" spans="1:9">
      <c r="A288" s="35" t="s">
        <v>970</v>
      </c>
      <c r="B288" s="30" t="s">
        <v>971</v>
      </c>
      <c r="C288" s="30" t="s">
        <v>972</v>
      </c>
      <c r="D288" s="30" t="s">
        <v>688</v>
      </c>
      <c r="E288" s="31">
        <v>10</v>
      </c>
      <c r="F288" s="38">
        <v>177.79</v>
      </c>
      <c r="G288" s="32"/>
      <c r="H288" s="32"/>
      <c r="I288" s="51" t="s">
        <v>973</v>
      </c>
    </row>
    <row r="289" s="13" customFormat="1" ht="34" customHeight="1" outlineLevel="1" spans="1:9">
      <c r="A289" s="35" t="s">
        <v>974</v>
      </c>
      <c r="B289" s="30" t="s">
        <v>975</v>
      </c>
      <c r="C289" s="30" t="s">
        <v>976</v>
      </c>
      <c r="D289" s="30" t="s">
        <v>977</v>
      </c>
      <c r="E289" s="31">
        <v>2</v>
      </c>
      <c r="F289" s="38">
        <v>142.23</v>
      </c>
      <c r="G289" s="32"/>
      <c r="H289" s="32"/>
      <c r="I289" s="50" t="s">
        <v>978</v>
      </c>
    </row>
    <row r="290" s="13" customFormat="1" ht="57" customHeight="1" outlineLevel="1" spans="1:9">
      <c r="A290" s="35" t="s">
        <v>979</v>
      </c>
      <c r="B290" s="30" t="s">
        <v>980</v>
      </c>
      <c r="C290" s="30" t="s">
        <v>981</v>
      </c>
      <c r="D290" s="30" t="s">
        <v>908</v>
      </c>
      <c r="E290" s="31">
        <v>1</v>
      </c>
      <c r="F290" s="38">
        <v>1777.89</v>
      </c>
      <c r="G290" s="32"/>
      <c r="H290" s="32"/>
      <c r="I290" s="53" t="s">
        <v>982</v>
      </c>
    </row>
    <row r="291" s="13" customFormat="1" ht="55" customHeight="1" outlineLevel="1" spans="1:9">
      <c r="A291" s="35" t="s">
        <v>983</v>
      </c>
      <c r="B291" s="30" t="s">
        <v>984</v>
      </c>
      <c r="C291" s="30" t="s">
        <v>981</v>
      </c>
      <c r="D291" s="30" t="s">
        <v>908</v>
      </c>
      <c r="E291" s="31">
        <v>1</v>
      </c>
      <c r="F291" s="38">
        <v>1777.89</v>
      </c>
      <c r="G291" s="32"/>
      <c r="H291" s="32"/>
      <c r="I291" s="53" t="s">
        <v>985</v>
      </c>
    </row>
    <row r="292" s="13" customFormat="1" ht="54" customHeight="1" outlineLevel="1" spans="1:9">
      <c r="A292" s="35" t="s">
        <v>986</v>
      </c>
      <c r="B292" s="30" t="s">
        <v>987</v>
      </c>
      <c r="C292" s="30" t="s">
        <v>988</v>
      </c>
      <c r="D292" s="30" t="s">
        <v>989</v>
      </c>
      <c r="E292" s="31">
        <v>1</v>
      </c>
      <c r="F292" s="38">
        <v>1777.89</v>
      </c>
      <c r="G292" s="32"/>
      <c r="H292" s="32"/>
      <c r="I292" s="53" t="s">
        <v>990</v>
      </c>
    </row>
    <row r="293" s="14" customFormat="1" ht="25" customHeight="1" spans="1:9">
      <c r="A293" s="28" t="s">
        <v>991</v>
      </c>
      <c r="B293" s="43" t="s">
        <v>992</v>
      </c>
      <c r="C293" s="54"/>
      <c r="D293" s="30"/>
      <c r="E293" s="31"/>
      <c r="F293" s="33"/>
      <c r="G293" s="33"/>
      <c r="H293" s="33"/>
      <c r="I293" s="52"/>
    </row>
    <row r="294" s="13" customFormat="1" ht="44" customHeight="1" outlineLevel="1" spans="1:9">
      <c r="A294" s="35" t="s">
        <v>993</v>
      </c>
      <c r="B294" s="30" t="s">
        <v>994</v>
      </c>
      <c r="C294" s="30" t="s">
        <v>994</v>
      </c>
      <c r="D294" s="30" t="s">
        <v>995</v>
      </c>
      <c r="E294" s="31">
        <v>20</v>
      </c>
      <c r="F294" s="38">
        <v>150</v>
      </c>
      <c r="G294" s="32"/>
      <c r="H294" s="32"/>
      <c r="I294" s="51" t="s">
        <v>996</v>
      </c>
    </row>
    <row r="295" s="13" customFormat="1" ht="44" customHeight="1" outlineLevel="1" spans="1:9">
      <c r="A295" s="35" t="s">
        <v>997</v>
      </c>
      <c r="B295" s="30" t="s">
        <v>998</v>
      </c>
      <c r="C295" s="30" t="s">
        <v>999</v>
      </c>
      <c r="D295" s="30" t="s">
        <v>977</v>
      </c>
      <c r="E295" s="31">
        <v>20</v>
      </c>
      <c r="F295" s="38">
        <v>250</v>
      </c>
      <c r="G295" s="32"/>
      <c r="H295" s="32"/>
      <c r="I295" s="51" t="s">
        <v>1000</v>
      </c>
    </row>
    <row r="296" s="13" customFormat="1" ht="44" customHeight="1" outlineLevel="1" spans="1:9">
      <c r="A296" s="35" t="s">
        <v>1001</v>
      </c>
      <c r="B296" s="30" t="s">
        <v>1002</v>
      </c>
      <c r="C296" s="30" t="s">
        <v>1003</v>
      </c>
      <c r="D296" s="30" t="s">
        <v>688</v>
      </c>
      <c r="E296" s="31">
        <v>20</v>
      </c>
      <c r="F296" s="38">
        <v>150</v>
      </c>
      <c r="G296" s="32"/>
      <c r="H296" s="32"/>
      <c r="I296" s="51" t="s">
        <v>1004</v>
      </c>
    </row>
    <row r="297" s="13" customFormat="1" ht="44" customHeight="1" outlineLevel="1" spans="1:9">
      <c r="A297" s="35" t="s">
        <v>1005</v>
      </c>
      <c r="B297" s="30" t="s">
        <v>1006</v>
      </c>
      <c r="C297" s="30" t="s">
        <v>870</v>
      </c>
      <c r="D297" s="30" t="s">
        <v>119</v>
      </c>
      <c r="E297" s="31">
        <v>2</v>
      </c>
      <c r="F297" s="38">
        <v>700</v>
      </c>
      <c r="G297" s="32"/>
      <c r="H297" s="32"/>
      <c r="I297" s="51" t="s">
        <v>1007</v>
      </c>
    </row>
    <row r="298" s="13" customFormat="1" ht="44" customHeight="1" outlineLevel="1" spans="1:9">
      <c r="A298" s="35" t="s">
        <v>1008</v>
      </c>
      <c r="B298" s="30" t="s">
        <v>1009</v>
      </c>
      <c r="C298" s="30" t="s">
        <v>1009</v>
      </c>
      <c r="D298" s="30" t="s">
        <v>788</v>
      </c>
      <c r="E298" s="31">
        <v>6</v>
      </c>
      <c r="F298" s="38">
        <v>400</v>
      </c>
      <c r="G298" s="32"/>
      <c r="H298" s="32"/>
      <c r="I298" s="51" t="s">
        <v>1010</v>
      </c>
    </row>
    <row r="299" s="13" customFormat="1" ht="44" customHeight="1" outlineLevel="1" spans="1:9">
      <c r="A299" s="35" t="s">
        <v>1011</v>
      </c>
      <c r="B299" s="30" t="s">
        <v>1012</v>
      </c>
      <c r="C299" s="30" t="s">
        <v>1012</v>
      </c>
      <c r="D299" s="30" t="s">
        <v>788</v>
      </c>
      <c r="E299" s="31">
        <v>6</v>
      </c>
      <c r="F299" s="38">
        <v>400</v>
      </c>
      <c r="G299" s="32"/>
      <c r="H299" s="32"/>
      <c r="I299" s="51" t="s">
        <v>1010</v>
      </c>
    </row>
    <row r="300" s="13" customFormat="1" ht="44" customHeight="1" outlineLevel="1" spans="1:9">
      <c r="A300" s="35" t="s">
        <v>1013</v>
      </c>
      <c r="B300" s="30" t="s">
        <v>1014</v>
      </c>
      <c r="C300" s="30" t="s">
        <v>1014</v>
      </c>
      <c r="D300" s="30" t="s">
        <v>788</v>
      </c>
      <c r="E300" s="31">
        <v>4</v>
      </c>
      <c r="F300" s="38">
        <v>400</v>
      </c>
      <c r="G300" s="32"/>
      <c r="H300" s="32"/>
      <c r="I300" s="51" t="s">
        <v>1010</v>
      </c>
    </row>
    <row r="301" s="13" customFormat="1" ht="30" customHeight="1" outlineLevel="1" spans="1:9">
      <c r="A301" s="35" t="s">
        <v>1015</v>
      </c>
      <c r="B301" s="30" t="s">
        <v>1016</v>
      </c>
      <c r="C301" s="40" t="s">
        <v>1017</v>
      </c>
      <c r="D301" s="40" t="s">
        <v>112</v>
      </c>
      <c r="E301" s="57">
        <v>3</v>
      </c>
      <c r="F301" s="38">
        <v>250</v>
      </c>
      <c r="G301" s="32"/>
      <c r="H301" s="32"/>
      <c r="I301" s="51" t="s">
        <v>1018</v>
      </c>
    </row>
    <row r="302" s="13" customFormat="1" ht="30" customHeight="1" outlineLevel="1" spans="1:9">
      <c r="A302" s="35" t="s">
        <v>1019</v>
      </c>
      <c r="B302" s="30"/>
      <c r="C302" s="40" t="s">
        <v>122</v>
      </c>
      <c r="D302" s="40" t="s">
        <v>112</v>
      </c>
      <c r="E302" s="57">
        <v>3</v>
      </c>
      <c r="F302" s="38">
        <v>60</v>
      </c>
      <c r="G302" s="32"/>
      <c r="H302" s="32"/>
      <c r="I302" s="51" t="s">
        <v>1018</v>
      </c>
    </row>
    <row r="303" s="13" customFormat="1" ht="30" customHeight="1" outlineLevel="1" spans="1:9">
      <c r="A303" s="35" t="s">
        <v>1020</v>
      </c>
      <c r="B303" s="30"/>
      <c r="C303" s="40" t="s">
        <v>1021</v>
      </c>
      <c r="D303" s="40" t="s">
        <v>112</v>
      </c>
      <c r="E303" s="57">
        <v>50</v>
      </c>
      <c r="F303" s="38">
        <v>22.5</v>
      </c>
      <c r="G303" s="32"/>
      <c r="H303" s="32"/>
      <c r="I303" s="50" t="s">
        <v>1022</v>
      </c>
    </row>
    <row r="304" s="13" customFormat="1" ht="30" customHeight="1" outlineLevel="1" spans="1:9">
      <c r="A304" s="35" t="s">
        <v>1023</v>
      </c>
      <c r="B304" s="30"/>
      <c r="C304" s="40" t="s">
        <v>1024</v>
      </c>
      <c r="D304" s="40" t="s">
        <v>112</v>
      </c>
      <c r="E304" s="57">
        <v>30</v>
      </c>
      <c r="F304" s="38">
        <v>15</v>
      </c>
      <c r="G304" s="32"/>
      <c r="H304" s="32"/>
      <c r="I304" s="50" t="s">
        <v>1025</v>
      </c>
    </row>
    <row r="305" s="13" customFormat="1" ht="30" customHeight="1" outlineLevel="1" spans="1:9">
      <c r="A305" s="35" t="s">
        <v>1026</v>
      </c>
      <c r="B305" s="30"/>
      <c r="C305" s="40" t="s">
        <v>1027</v>
      </c>
      <c r="D305" s="40" t="s">
        <v>112</v>
      </c>
      <c r="E305" s="57">
        <v>3</v>
      </c>
      <c r="F305" s="38">
        <v>25</v>
      </c>
      <c r="G305" s="32"/>
      <c r="H305" s="32"/>
      <c r="I305" s="50" t="s">
        <v>1028</v>
      </c>
    </row>
    <row r="306" s="13" customFormat="1" ht="30" customHeight="1" outlineLevel="1" spans="1:9">
      <c r="A306" s="35" t="s">
        <v>1029</v>
      </c>
      <c r="B306" s="30"/>
      <c r="C306" s="30" t="s">
        <v>1030</v>
      </c>
      <c r="D306" s="30" t="s">
        <v>119</v>
      </c>
      <c r="E306" s="57">
        <v>1</v>
      </c>
      <c r="F306" s="38">
        <v>5000</v>
      </c>
      <c r="G306" s="32"/>
      <c r="H306" s="32"/>
      <c r="I306" s="53" t="s">
        <v>1031</v>
      </c>
    </row>
    <row r="307" s="13" customFormat="1" ht="22" customHeight="1" outlineLevel="1" spans="1:9">
      <c r="A307" s="35" t="s">
        <v>1032</v>
      </c>
      <c r="B307" s="30" t="s">
        <v>1033</v>
      </c>
      <c r="C307" s="40" t="s">
        <v>1017</v>
      </c>
      <c r="D307" s="40" t="s">
        <v>112</v>
      </c>
      <c r="E307" s="57">
        <v>3</v>
      </c>
      <c r="F307" s="38">
        <v>250</v>
      </c>
      <c r="G307" s="32"/>
      <c r="H307" s="32"/>
      <c r="I307" s="51" t="s">
        <v>1018</v>
      </c>
    </row>
    <row r="308" s="13" customFormat="1" ht="22" customHeight="1" outlineLevel="1" spans="1:9">
      <c r="A308" s="35" t="s">
        <v>1034</v>
      </c>
      <c r="B308" s="30"/>
      <c r="C308" s="40" t="s">
        <v>122</v>
      </c>
      <c r="D308" s="40" t="s">
        <v>112</v>
      </c>
      <c r="E308" s="57">
        <v>3</v>
      </c>
      <c r="F308" s="38">
        <v>60</v>
      </c>
      <c r="G308" s="32"/>
      <c r="H308" s="32"/>
      <c r="I308" s="51" t="s">
        <v>1018</v>
      </c>
    </row>
    <row r="309" s="13" customFormat="1" ht="22" customHeight="1" outlineLevel="1" spans="1:9">
      <c r="A309" s="35" t="s">
        <v>1035</v>
      </c>
      <c r="B309" s="30"/>
      <c r="C309" s="40" t="s">
        <v>1021</v>
      </c>
      <c r="D309" s="40" t="s">
        <v>112</v>
      </c>
      <c r="E309" s="57">
        <v>50</v>
      </c>
      <c r="F309" s="38">
        <v>22.5</v>
      </c>
      <c r="G309" s="32"/>
      <c r="H309" s="32"/>
      <c r="I309" s="50" t="s">
        <v>1022</v>
      </c>
    </row>
    <row r="310" s="13" customFormat="1" ht="22" customHeight="1" outlineLevel="1" spans="1:9">
      <c r="A310" s="35" t="s">
        <v>1036</v>
      </c>
      <c r="B310" s="30"/>
      <c r="C310" s="40" t="s">
        <v>1024</v>
      </c>
      <c r="D310" s="40" t="s">
        <v>112</v>
      </c>
      <c r="E310" s="57">
        <v>30</v>
      </c>
      <c r="F310" s="38">
        <v>15</v>
      </c>
      <c r="G310" s="32"/>
      <c r="H310" s="32"/>
      <c r="I310" s="50" t="s">
        <v>1025</v>
      </c>
    </row>
    <row r="311" s="13" customFormat="1" ht="22" customHeight="1" outlineLevel="1" spans="1:9">
      <c r="A311" s="35" t="s">
        <v>1037</v>
      </c>
      <c r="B311" s="30" t="s">
        <v>1038</v>
      </c>
      <c r="C311" s="40" t="s">
        <v>1039</v>
      </c>
      <c r="D311" s="40" t="s">
        <v>119</v>
      </c>
      <c r="E311" s="57">
        <v>1</v>
      </c>
      <c r="F311" s="38">
        <v>400</v>
      </c>
      <c r="G311" s="32"/>
      <c r="H311" s="32"/>
      <c r="I311" s="50" t="s">
        <v>1040</v>
      </c>
    </row>
    <row r="312" s="13" customFormat="1" ht="22" customHeight="1" outlineLevel="1" spans="1:9">
      <c r="A312" s="35" t="s">
        <v>1041</v>
      </c>
      <c r="B312" s="30"/>
      <c r="C312" s="40" t="s">
        <v>1042</v>
      </c>
      <c r="D312" s="40" t="s">
        <v>112</v>
      </c>
      <c r="E312" s="57">
        <v>3</v>
      </c>
      <c r="F312" s="38">
        <v>60</v>
      </c>
      <c r="G312" s="32"/>
      <c r="H312" s="32"/>
      <c r="I312" s="51" t="s">
        <v>1018</v>
      </c>
    </row>
    <row r="313" s="13" customFormat="1" ht="22" customHeight="1" outlineLevel="1" spans="1:9">
      <c r="A313" s="35" t="s">
        <v>1043</v>
      </c>
      <c r="B313" s="30"/>
      <c r="C313" s="40" t="s">
        <v>1021</v>
      </c>
      <c r="D313" s="40" t="s">
        <v>112</v>
      </c>
      <c r="E313" s="57">
        <v>50</v>
      </c>
      <c r="F313" s="38">
        <v>22.5</v>
      </c>
      <c r="G313" s="32"/>
      <c r="H313" s="32"/>
      <c r="I313" s="50" t="s">
        <v>1022</v>
      </c>
    </row>
    <row r="314" s="13" customFormat="1" ht="22" customHeight="1" outlineLevel="1" spans="1:9">
      <c r="A314" s="35" t="s">
        <v>1044</v>
      </c>
      <c r="B314" s="30"/>
      <c r="C314" s="40" t="s">
        <v>1045</v>
      </c>
      <c r="D314" s="40" t="s">
        <v>119</v>
      </c>
      <c r="E314" s="57">
        <v>1</v>
      </c>
      <c r="F314" s="38">
        <v>1632</v>
      </c>
      <c r="G314" s="32"/>
      <c r="H314" s="32"/>
      <c r="I314" s="50" t="s">
        <v>1046</v>
      </c>
    </row>
    <row r="315" s="13" customFormat="1" ht="22" customHeight="1" outlineLevel="1" spans="1:9">
      <c r="A315" s="35" t="s">
        <v>1047</v>
      </c>
      <c r="B315" s="30"/>
      <c r="C315" s="40" t="s">
        <v>1017</v>
      </c>
      <c r="D315" s="40" t="s">
        <v>112</v>
      </c>
      <c r="E315" s="57">
        <v>2</v>
      </c>
      <c r="F315" s="38">
        <v>250</v>
      </c>
      <c r="G315" s="32"/>
      <c r="H315" s="32"/>
      <c r="I315" s="51" t="s">
        <v>1018</v>
      </c>
    </row>
    <row r="316" s="13" customFormat="1" ht="22" customHeight="1" outlineLevel="1" spans="1:9">
      <c r="A316" s="35" t="s">
        <v>1048</v>
      </c>
      <c r="B316" s="30"/>
      <c r="C316" s="40" t="s">
        <v>1049</v>
      </c>
      <c r="D316" s="30" t="s">
        <v>119</v>
      </c>
      <c r="E316" s="57">
        <v>2</v>
      </c>
      <c r="F316" s="38">
        <v>200</v>
      </c>
      <c r="G316" s="32"/>
      <c r="H316" s="32"/>
      <c r="I316" s="51" t="s">
        <v>1050</v>
      </c>
    </row>
    <row r="317" s="13" customFormat="1" ht="22" customHeight="1" outlineLevel="1" spans="1:9">
      <c r="A317" s="35" t="s">
        <v>1051</v>
      </c>
      <c r="B317" s="30" t="s">
        <v>1052</v>
      </c>
      <c r="C317" s="40" t="s">
        <v>1039</v>
      </c>
      <c r="D317" s="40" t="s">
        <v>119</v>
      </c>
      <c r="E317" s="57">
        <v>1</v>
      </c>
      <c r="F317" s="38">
        <v>400</v>
      </c>
      <c r="G317" s="32"/>
      <c r="H317" s="32"/>
      <c r="I317" s="50" t="s">
        <v>1040</v>
      </c>
    </row>
    <row r="318" s="13" customFormat="1" ht="22" customHeight="1" outlineLevel="1" spans="1:9">
      <c r="A318" s="35" t="s">
        <v>1053</v>
      </c>
      <c r="B318" s="30"/>
      <c r="C318" s="40" t="s">
        <v>1042</v>
      </c>
      <c r="D318" s="40" t="s">
        <v>112</v>
      </c>
      <c r="E318" s="57">
        <v>3</v>
      </c>
      <c r="F318" s="38">
        <v>60</v>
      </c>
      <c r="G318" s="32"/>
      <c r="H318" s="32"/>
      <c r="I318" s="51" t="s">
        <v>1018</v>
      </c>
    </row>
    <row r="319" s="13" customFormat="1" ht="22" customHeight="1" outlineLevel="1" spans="1:9">
      <c r="A319" s="35" t="s">
        <v>1054</v>
      </c>
      <c r="B319" s="30"/>
      <c r="C319" s="40" t="s">
        <v>1021</v>
      </c>
      <c r="D319" s="40" t="s">
        <v>112</v>
      </c>
      <c r="E319" s="57">
        <v>50</v>
      </c>
      <c r="F319" s="38">
        <v>22.5</v>
      </c>
      <c r="G319" s="32"/>
      <c r="H319" s="32"/>
      <c r="I319" s="50" t="s">
        <v>1022</v>
      </c>
    </row>
    <row r="320" s="13" customFormat="1" ht="22" customHeight="1" outlineLevel="1" spans="1:9">
      <c r="A320" s="35" t="s">
        <v>1055</v>
      </c>
      <c r="B320" s="30"/>
      <c r="C320" s="40" t="s">
        <v>1045</v>
      </c>
      <c r="D320" s="40" t="s">
        <v>119</v>
      </c>
      <c r="E320" s="57">
        <v>1</v>
      </c>
      <c r="F320" s="38">
        <v>1250</v>
      </c>
      <c r="G320" s="32"/>
      <c r="H320" s="32"/>
      <c r="I320" s="50" t="s">
        <v>1046</v>
      </c>
    </row>
    <row r="321" s="13" customFormat="1" ht="22" customHeight="1" outlineLevel="1" spans="1:9">
      <c r="A321" s="35" t="s">
        <v>1056</v>
      </c>
      <c r="B321" s="30"/>
      <c r="C321" s="40" t="s">
        <v>1017</v>
      </c>
      <c r="D321" s="40" t="s">
        <v>112</v>
      </c>
      <c r="E321" s="57">
        <v>2</v>
      </c>
      <c r="F321" s="38">
        <v>250</v>
      </c>
      <c r="G321" s="32"/>
      <c r="H321" s="32"/>
      <c r="I321" s="51" t="s">
        <v>1018</v>
      </c>
    </row>
    <row r="322" s="13" customFormat="1" ht="22" customHeight="1" outlineLevel="1" spans="1:9">
      <c r="A322" s="35" t="s">
        <v>1057</v>
      </c>
      <c r="B322" s="30"/>
      <c r="C322" s="40" t="s">
        <v>1049</v>
      </c>
      <c r="D322" s="30" t="s">
        <v>119</v>
      </c>
      <c r="E322" s="57">
        <v>2</v>
      </c>
      <c r="F322" s="38">
        <v>200</v>
      </c>
      <c r="G322" s="32"/>
      <c r="H322" s="32"/>
      <c r="I322" s="51" t="s">
        <v>1050</v>
      </c>
    </row>
    <row r="323" s="13" customFormat="1" ht="27" customHeight="1" outlineLevel="1" spans="1:9">
      <c r="A323" s="35" t="s">
        <v>1058</v>
      </c>
      <c r="B323" s="30" t="s">
        <v>1059</v>
      </c>
      <c r="C323" s="40" t="s">
        <v>1039</v>
      </c>
      <c r="D323" s="30" t="s">
        <v>119</v>
      </c>
      <c r="E323" s="57">
        <v>1</v>
      </c>
      <c r="F323" s="38">
        <v>400</v>
      </c>
      <c r="G323" s="32"/>
      <c r="H323" s="32"/>
      <c r="I323" s="50" t="s">
        <v>1040</v>
      </c>
    </row>
    <row r="324" s="13" customFormat="1" ht="27" customHeight="1" outlineLevel="1" spans="1:9">
      <c r="A324" s="35" t="s">
        <v>1060</v>
      </c>
      <c r="B324" s="30"/>
      <c r="C324" s="40" t="s">
        <v>1061</v>
      </c>
      <c r="D324" s="30" t="s">
        <v>112</v>
      </c>
      <c r="E324" s="57">
        <v>3</v>
      </c>
      <c r="F324" s="38">
        <v>60</v>
      </c>
      <c r="G324" s="32"/>
      <c r="H324" s="32"/>
      <c r="I324" s="51" t="s">
        <v>1018</v>
      </c>
    </row>
    <row r="325" s="13" customFormat="1" ht="27" customHeight="1" outlineLevel="1" spans="1:9">
      <c r="A325" s="35" t="s">
        <v>1062</v>
      </c>
      <c r="B325" s="30"/>
      <c r="C325" s="40" t="s">
        <v>1063</v>
      </c>
      <c r="D325" s="30" t="s">
        <v>112</v>
      </c>
      <c r="E325" s="57">
        <v>3</v>
      </c>
      <c r="F325" s="38">
        <v>60</v>
      </c>
      <c r="G325" s="32"/>
      <c r="H325" s="32"/>
      <c r="I325" s="51" t="s">
        <v>1018</v>
      </c>
    </row>
    <row r="326" s="13" customFormat="1" ht="27" customHeight="1" outlineLevel="1" spans="1:9">
      <c r="A326" s="35" t="s">
        <v>1064</v>
      </c>
      <c r="B326" s="30" t="s">
        <v>1065</v>
      </c>
      <c r="C326" s="40" t="s">
        <v>1039</v>
      </c>
      <c r="D326" s="40" t="s">
        <v>119</v>
      </c>
      <c r="E326" s="57">
        <v>1</v>
      </c>
      <c r="F326" s="38">
        <v>400</v>
      </c>
      <c r="G326" s="32"/>
      <c r="H326" s="32"/>
      <c r="I326" s="50" t="s">
        <v>1040</v>
      </c>
    </row>
    <row r="327" s="13" customFormat="1" ht="27" customHeight="1" outlineLevel="1" spans="1:9">
      <c r="A327" s="35" t="s">
        <v>1066</v>
      </c>
      <c r="B327" s="30"/>
      <c r="C327" s="40" t="s">
        <v>1042</v>
      </c>
      <c r="D327" s="40" t="s">
        <v>112</v>
      </c>
      <c r="E327" s="57">
        <v>9</v>
      </c>
      <c r="F327" s="38">
        <v>60</v>
      </c>
      <c r="G327" s="32"/>
      <c r="H327" s="32"/>
      <c r="I327" s="51" t="s">
        <v>1018</v>
      </c>
    </row>
    <row r="328" s="13" customFormat="1" ht="27" customHeight="1" outlineLevel="1" spans="1:9">
      <c r="A328" s="35" t="s">
        <v>1067</v>
      </c>
      <c r="B328" s="30"/>
      <c r="C328" s="40" t="s">
        <v>1068</v>
      </c>
      <c r="D328" s="40" t="s">
        <v>112</v>
      </c>
      <c r="E328" s="57">
        <v>50</v>
      </c>
      <c r="F328" s="38">
        <v>22.5</v>
      </c>
      <c r="G328" s="32"/>
      <c r="H328" s="32"/>
      <c r="I328" s="50" t="s">
        <v>1022</v>
      </c>
    </row>
    <row r="329" s="13" customFormat="1" ht="27" customHeight="1" outlineLevel="1" spans="1:9">
      <c r="A329" s="35" t="s">
        <v>1069</v>
      </c>
      <c r="B329" s="30" t="s">
        <v>1070</v>
      </c>
      <c r="C329" s="40" t="s">
        <v>1039</v>
      </c>
      <c r="D329" s="40" t="s">
        <v>119</v>
      </c>
      <c r="E329" s="57">
        <v>1</v>
      </c>
      <c r="F329" s="38">
        <v>400</v>
      </c>
      <c r="G329" s="32"/>
      <c r="H329" s="32"/>
      <c r="I329" s="50" t="s">
        <v>1040</v>
      </c>
    </row>
    <row r="330" s="13" customFormat="1" ht="27" customHeight="1" outlineLevel="1" spans="1:9">
      <c r="A330" s="35" t="s">
        <v>1071</v>
      </c>
      <c r="B330" s="30"/>
      <c r="C330" s="40" t="s">
        <v>122</v>
      </c>
      <c r="D330" s="40" t="s">
        <v>112</v>
      </c>
      <c r="E330" s="57">
        <v>18</v>
      </c>
      <c r="F330" s="38">
        <v>60</v>
      </c>
      <c r="G330" s="32"/>
      <c r="H330" s="32"/>
      <c r="I330" s="51" t="s">
        <v>1072</v>
      </c>
    </row>
    <row r="331" s="13" customFormat="1" ht="22" customHeight="1" outlineLevel="1" spans="1:9">
      <c r="A331" s="35" t="s">
        <v>1073</v>
      </c>
      <c r="B331" s="30"/>
      <c r="C331" s="40" t="s">
        <v>1074</v>
      </c>
      <c r="D331" s="40" t="s">
        <v>227</v>
      </c>
      <c r="E331" s="57">
        <v>260</v>
      </c>
      <c r="F331" s="38">
        <v>18</v>
      </c>
      <c r="G331" s="32"/>
      <c r="H331" s="32"/>
      <c r="I331" s="50" t="s">
        <v>1075</v>
      </c>
    </row>
    <row r="332" s="13" customFormat="1" ht="34" customHeight="1" outlineLevel="1" spans="1:9">
      <c r="A332" s="35" t="s">
        <v>1076</v>
      </c>
      <c r="B332" s="30"/>
      <c r="C332" s="40" t="s">
        <v>1077</v>
      </c>
      <c r="D332" s="40" t="s">
        <v>227</v>
      </c>
      <c r="E332" s="57">
        <v>26</v>
      </c>
      <c r="F332" s="38">
        <v>3</v>
      </c>
      <c r="G332" s="32"/>
      <c r="H332" s="32"/>
      <c r="I332" s="50" t="s">
        <v>1078</v>
      </c>
    </row>
    <row r="333" s="13" customFormat="1" ht="39" customHeight="1" outlineLevel="1" spans="1:9">
      <c r="A333" s="35" t="s">
        <v>1079</v>
      </c>
      <c r="B333" s="30"/>
      <c r="C333" s="63" t="s">
        <v>1080</v>
      </c>
      <c r="D333" s="40" t="s">
        <v>180</v>
      </c>
      <c r="E333" s="57">
        <v>5</v>
      </c>
      <c r="F333" s="38">
        <v>105</v>
      </c>
      <c r="G333" s="32"/>
      <c r="H333" s="32"/>
      <c r="I333" s="50" t="s">
        <v>1081</v>
      </c>
    </row>
    <row r="334" s="13" customFormat="1" ht="28" customHeight="1" outlineLevel="1" spans="1:9">
      <c r="A334" s="35" t="s">
        <v>1082</v>
      </c>
      <c r="B334" s="30"/>
      <c r="C334" s="63" t="s">
        <v>1083</v>
      </c>
      <c r="D334" s="40" t="s">
        <v>119</v>
      </c>
      <c r="E334" s="57">
        <v>10</v>
      </c>
      <c r="F334" s="38">
        <v>35</v>
      </c>
      <c r="G334" s="32"/>
      <c r="H334" s="32"/>
      <c r="I334" s="50" t="s">
        <v>1084</v>
      </c>
    </row>
    <row r="335" s="13" customFormat="1" ht="51" customHeight="1" outlineLevel="1" spans="1:9">
      <c r="A335" s="35" t="s">
        <v>1085</v>
      </c>
      <c r="B335" s="30"/>
      <c r="C335" s="63" t="s">
        <v>1086</v>
      </c>
      <c r="D335" s="40" t="s">
        <v>176</v>
      </c>
      <c r="E335" s="57">
        <v>100</v>
      </c>
      <c r="F335" s="38">
        <v>30</v>
      </c>
      <c r="G335" s="32"/>
      <c r="H335" s="32"/>
      <c r="I335" s="50" t="s">
        <v>1087</v>
      </c>
    </row>
    <row r="336" s="13" customFormat="1" ht="51" customHeight="1" outlineLevel="1" spans="1:9">
      <c r="A336" s="35" t="s">
        <v>1088</v>
      </c>
      <c r="B336" s="30"/>
      <c r="C336" s="40" t="s">
        <v>1089</v>
      </c>
      <c r="D336" s="40" t="s">
        <v>227</v>
      </c>
      <c r="E336" s="57">
        <v>10</v>
      </c>
      <c r="F336" s="38">
        <v>100</v>
      </c>
      <c r="G336" s="32"/>
      <c r="H336" s="32"/>
      <c r="I336" s="50" t="s">
        <v>103</v>
      </c>
    </row>
    <row r="337" s="13" customFormat="1" ht="26" customHeight="1" outlineLevel="1" spans="1:9">
      <c r="A337" s="35" t="s">
        <v>1090</v>
      </c>
      <c r="B337" s="30" t="s">
        <v>1091</v>
      </c>
      <c r="C337" s="40" t="s">
        <v>1039</v>
      </c>
      <c r="D337" s="40" t="s">
        <v>119</v>
      </c>
      <c r="E337" s="57">
        <v>1</v>
      </c>
      <c r="F337" s="38">
        <v>400</v>
      </c>
      <c r="G337" s="32"/>
      <c r="H337" s="32"/>
      <c r="I337" s="50" t="s">
        <v>1040</v>
      </c>
    </row>
    <row r="338" s="13" customFormat="1" ht="26" customHeight="1" outlineLevel="1" spans="1:9">
      <c r="A338" s="35" t="s">
        <v>1092</v>
      </c>
      <c r="B338" s="30"/>
      <c r="C338" s="40" t="s">
        <v>122</v>
      </c>
      <c r="D338" s="40" t="s">
        <v>112</v>
      </c>
      <c r="E338" s="57">
        <v>18</v>
      </c>
      <c r="F338" s="38">
        <v>60</v>
      </c>
      <c r="G338" s="32"/>
      <c r="H338" s="32"/>
      <c r="I338" s="51" t="s">
        <v>1072</v>
      </c>
    </row>
    <row r="339" s="13" customFormat="1" ht="26" customHeight="1" outlineLevel="1" spans="1:9">
      <c r="A339" s="35" t="s">
        <v>1093</v>
      </c>
      <c r="B339" s="30"/>
      <c r="C339" s="40" t="s">
        <v>1094</v>
      </c>
      <c r="D339" s="40" t="s">
        <v>79</v>
      </c>
      <c r="E339" s="57">
        <v>1000</v>
      </c>
      <c r="F339" s="38">
        <v>8.75</v>
      </c>
      <c r="G339" s="32"/>
      <c r="H339" s="32"/>
      <c r="I339" s="50" t="s">
        <v>1095</v>
      </c>
    </row>
    <row r="340" s="13" customFormat="1" ht="57" customHeight="1" outlineLevel="1" spans="1:9">
      <c r="A340" s="35" t="s">
        <v>1096</v>
      </c>
      <c r="B340" s="30"/>
      <c r="C340" s="40" t="s">
        <v>1089</v>
      </c>
      <c r="D340" s="40" t="s">
        <v>227</v>
      </c>
      <c r="E340" s="57">
        <v>10</v>
      </c>
      <c r="F340" s="38">
        <v>100</v>
      </c>
      <c r="G340" s="32"/>
      <c r="H340" s="32"/>
      <c r="I340" s="50" t="s">
        <v>103</v>
      </c>
    </row>
    <row r="341" s="13" customFormat="1" ht="26" customHeight="1" outlineLevel="1" spans="1:9">
      <c r="A341" s="35" t="s">
        <v>1097</v>
      </c>
      <c r="B341" s="30" t="s">
        <v>1098</v>
      </c>
      <c r="C341" s="40" t="s">
        <v>1039</v>
      </c>
      <c r="D341" s="40" t="s">
        <v>119</v>
      </c>
      <c r="E341" s="57">
        <v>1</v>
      </c>
      <c r="F341" s="38">
        <v>400</v>
      </c>
      <c r="G341" s="32"/>
      <c r="H341" s="32"/>
      <c r="I341" s="50" t="s">
        <v>1040</v>
      </c>
    </row>
    <row r="342" s="13" customFormat="1" ht="26" customHeight="1" outlineLevel="1" spans="1:9">
      <c r="A342" s="35" t="s">
        <v>1099</v>
      </c>
      <c r="B342" s="30"/>
      <c r="C342" s="40" t="s">
        <v>122</v>
      </c>
      <c r="D342" s="40" t="s">
        <v>112</v>
      </c>
      <c r="E342" s="57">
        <v>18</v>
      </c>
      <c r="F342" s="38">
        <v>75</v>
      </c>
      <c r="G342" s="32"/>
      <c r="H342" s="32"/>
      <c r="I342" s="51" t="s">
        <v>1072</v>
      </c>
    </row>
    <row r="343" s="13" customFormat="1" ht="26" customHeight="1" outlineLevel="1" spans="1:9">
      <c r="A343" s="35" t="s">
        <v>1100</v>
      </c>
      <c r="B343" s="30"/>
      <c r="C343" s="40" t="s">
        <v>1074</v>
      </c>
      <c r="D343" s="40" t="s">
        <v>227</v>
      </c>
      <c r="E343" s="57">
        <v>460</v>
      </c>
      <c r="F343" s="38">
        <v>34</v>
      </c>
      <c r="G343" s="32"/>
      <c r="H343" s="32"/>
      <c r="I343" s="50" t="s">
        <v>1075</v>
      </c>
    </row>
    <row r="344" s="13" customFormat="1" ht="42" customHeight="1" outlineLevel="1" spans="1:9">
      <c r="A344" s="35" t="s">
        <v>1101</v>
      </c>
      <c r="B344" s="30"/>
      <c r="C344" s="40" t="s">
        <v>1077</v>
      </c>
      <c r="D344" s="40" t="s">
        <v>227</v>
      </c>
      <c r="E344" s="31">
        <v>460</v>
      </c>
      <c r="F344" s="38">
        <v>7.5</v>
      </c>
      <c r="G344" s="32"/>
      <c r="H344" s="32"/>
      <c r="I344" s="50" t="s">
        <v>1102</v>
      </c>
    </row>
    <row r="345" s="13" customFormat="1" ht="59" customHeight="1" outlineLevel="1" spans="1:9">
      <c r="A345" s="35" t="s">
        <v>1103</v>
      </c>
      <c r="B345" s="30"/>
      <c r="C345" s="40" t="s">
        <v>1089</v>
      </c>
      <c r="D345" s="40" t="s">
        <v>227</v>
      </c>
      <c r="E345" s="59">
        <v>30</v>
      </c>
      <c r="F345" s="38">
        <v>100</v>
      </c>
      <c r="G345" s="32"/>
      <c r="H345" s="32"/>
      <c r="I345" s="50" t="s">
        <v>103</v>
      </c>
    </row>
    <row r="346" s="13" customFormat="1" ht="59" customHeight="1" outlineLevel="1" spans="1:9">
      <c r="A346" s="35" t="s">
        <v>1104</v>
      </c>
      <c r="B346" s="30" t="s">
        <v>1105</v>
      </c>
      <c r="C346" s="40" t="s">
        <v>1089</v>
      </c>
      <c r="D346" s="40" t="s">
        <v>227</v>
      </c>
      <c r="E346" s="59">
        <v>30</v>
      </c>
      <c r="F346" s="38">
        <v>100</v>
      </c>
      <c r="G346" s="32"/>
      <c r="H346" s="32"/>
      <c r="I346" s="50" t="s">
        <v>103</v>
      </c>
    </row>
    <row r="347" s="13" customFormat="1" ht="42" customHeight="1" outlineLevel="1" spans="1:9">
      <c r="A347" s="35" t="s">
        <v>1106</v>
      </c>
      <c r="B347" s="30" t="s">
        <v>1107</v>
      </c>
      <c r="C347" s="40" t="s">
        <v>1108</v>
      </c>
      <c r="D347" s="30" t="s">
        <v>788</v>
      </c>
      <c r="E347" s="59">
        <v>10</v>
      </c>
      <c r="F347" s="38">
        <v>9.5</v>
      </c>
      <c r="G347" s="32"/>
      <c r="H347" s="32"/>
      <c r="I347" s="50" t="s">
        <v>1109</v>
      </c>
    </row>
    <row r="348" s="13" customFormat="1" ht="38" customHeight="1" outlineLevel="1" spans="1:9">
      <c r="A348" s="35" t="s">
        <v>1110</v>
      </c>
      <c r="B348" s="30"/>
      <c r="C348" s="40" t="s">
        <v>1111</v>
      </c>
      <c r="D348" s="30" t="s">
        <v>788</v>
      </c>
      <c r="E348" s="59">
        <v>10</v>
      </c>
      <c r="F348" s="38">
        <v>100</v>
      </c>
      <c r="G348" s="32"/>
      <c r="H348" s="32"/>
      <c r="I348" s="50" t="s">
        <v>1112</v>
      </c>
    </row>
    <row r="349" s="13" customFormat="1" ht="26" customHeight="1" outlineLevel="1" spans="1:9">
      <c r="A349" s="35" t="s">
        <v>1113</v>
      </c>
      <c r="B349" s="30" t="s">
        <v>1114</v>
      </c>
      <c r="C349" s="40" t="s">
        <v>1115</v>
      </c>
      <c r="D349" s="30" t="s">
        <v>112</v>
      </c>
      <c r="E349" s="31">
        <v>80</v>
      </c>
      <c r="F349" s="38">
        <v>50</v>
      </c>
      <c r="G349" s="32"/>
      <c r="H349" s="32"/>
      <c r="I349" s="51" t="s">
        <v>1116</v>
      </c>
    </row>
    <row r="350" s="13" customFormat="1" ht="26" customHeight="1" outlineLevel="1" spans="1:9">
      <c r="A350" s="35" t="s">
        <v>1117</v>
      </c>
      <c r="B350" s="30"/>
      <c r="C350" s="40" t="s">
        <v>1118</v>
      </c>
      <c r="D350" s="30" t="s">
        <v>112</v>
      </c>
      <c r="E350" s="31">
        <v>50</v>
      </c>
      <c r="F350" s="38">
        <v>50</v>
      </c>
      <c r="G350" s="32"/>
      <c r="H350" s="32"/>
      <c r="I350" s="51"/>
    </row>
    <row r="351" s="13" customFormat="1" ht="42" customHeight="1" outlineLevel="1" spans="1:9">
      <c r="A351" s="35" t="s">
        <v>1119</v>
      </c>
      <c r="B351" s="30"/>
      <c r="C351" s="40" t="s">
        <v>1120</v>
      </c>
      <c r="D351" s="30" t="s">
        <v>112</v>
      </c>
      <c r="E351" s="31">
        <v>150</v>
      </c>
      <c r="F351" s="38">
        <v>50</v>
      </c>
      <c r="G351" s="32"/>
      <c r="H351" s="32"/>
      <c r="I351" s="67" t="s">
        <v>1121</v>
      </c>
    </row>
    <row r="352" s="13" customFormat="1" ht="33" customHeight="1" outlineLevel="1" spans="1:9">
      <c r="A352" s="35" t="s">
        <v>1122</v>
      </c>
      <c r="B352" s="30" t="s">
        <v>1123</v>
      </c>
      <c r="C352" s="30" t="s">
        <v>1124</v>
      </c>
      <c r="D352" s="30" t="s">
        <v>119</v>
      </c>
      <c r="E352" s="31">
        <v>2</v>
      </c>
      <c r="F352" s="38">
        <v>1375</v>
      </c>
      <c r="G352" s="32"/>
      <c r="H352" s="32"/>
      <c r="I352" s="67" t="s">
        <v>1125</v>
      </c>
    </row>
    <row r="353" s="13" customFormat="1" ht="66" customHeight="1" outlineLevel="1" spans="1:9">
      <c r="A353" s="35" t="s">
        <v>1126</v>
      </c>
      <c r="B353" s="30" t="s">
        <v>1127</v>
      </c>
      <c r="C353" s="30" t="s">
        <v>885</v>
      </c>
      <c r="D353" s="30" t="s">
        <v>119</v>
      </c>
      <c r="E353" s="31">
        <v>2</v>
      </c>
      <c r="F353" s="38">
        <v>890</v>
      </c>
      <c r="G353" s="32"/>
      <c r="H353" s="32"/>
      <c r="I353" s="67" t="s">
        <v>1128</v>
      </c>
    </row>
    <row r="354" s="13" customFormat="1" ht="43" customHeight="1" outlineLevel="1" spans="1:9">
      <c r="A354" s="35" t="s">
        <v>1129</v>
      </c>
      <c r="B354" s="64" t="s">
        <v>1130</v>
      </c>
      <c r="C354" s="64" t="s">
        <v>1131</v>
      </c>
      <c r="D354" s="65" t="s">
        <v>223</v>
      </c>
      <c r="E354" s="31">
        <v>1</v>
      </c>
      <c r="F354" s="38">
        <v>116</v>
      </c>
      <c r="G354" s="32"/>
      <c r="H354" s="32"/>
      <c r="I354" s="51" t="s">
        <v>795</v>
      </c>
    </row>
    <row r="355" s="13" customFormat="1" ht="43" customHeight="1" outlineLevel="1" spans="1:9">
      <c r="A355" s="35" t="s">
        <v>1132</v>
      </c>
      <c r="B355" s="65" t="s">
        <v>1133</v>
      </c>
      <c r="C355" s="64" t="s">
        <v>1131</v>
      </c>
      <c r="D355" s="65" t="s">
        <v>223</v>
      </c>
      <c r="E355" s="31">
        <v>1</v>
      </c>
      <c r="F355" s="38">
        <v>7.8</v>
      </c>
      <c r="G355" s="32"/>
      <c r="H355" s="32"/>
      <c r="I355" s="51" t="s">
        <v>795</v>
      </c>
    </row>
    <row r="356" s="13" customFormat="1" ht="43" customHeight="1" outlineLevel="1" spans="1:9">
      <c r="A356" s="35" t="s">
        <v>1134</v>
      </c>
      <c r="B356" s="65" t="s">
        <v>1135</v>
      </c>
      <c r="C356" s="64" t="s">
        <v>1131</v>
      </c>
      <c r="D356" s="65" t="s">
        <v>223</v>
      </c>
      <c r="E356" s="31">
        <v>1</v>
      </c>
      <c r="F356" s="38">
        <v>14.63</v>
      </c>
      <c r="G356" s="32"/>
      <c r="H356" s="32"/>
      <c r="I356" s="68" t="s">
        <v>1136</v>
      </c>
    </row>
    <row r="357" s="13" customFormat="1" ht="43" customHeight="1" outlineLevel="1" spans="1:9">
      <c r="A357" s="35" t="s">
        <v>1137</v>
      </c>
      <c r="B357" s="65" t="s">
        <v>1138</v>
      </c>
      <c r="C357" s="65" t="s">
        <v>1139</v>
      </c>
      <c r="D357" s="65" t="s">
        <v>788</v>
      </c>
      <c r="E357" s="31">
        <v>20</v>
      </c>
      <c r="F357" s="38">
        <v>156.8</v>
      </c>
      <c r="G357" s="32"/>
      <c r="H357" s="32"/>
      <c r="I357" s="50" t="s">
        <v>1140</v>
      </c>
    </row>
    <row r="358" s="14" customFormat="1" ht="25" customHeight="1" spans="1:9">
      <c r="A358" s="28" t="s">
        <v>1141</v>
      </c>
      <c r="B358" s="43" t="s">
        <v>20</v>
      </c>
      <c r="C358" s="54"/>
      <c r="D358" s="30"/>
      <c r="E358" s="31"/>
      <c r="F358" s="33"/>
      <c r="G358" s="33"/>
      <c r="H358" s="33"/>
      <c r="I358" s="50"/>
    </row>
    <row r="359" s="13" customFormat="1" ht="34" customHeight="1" outlineLevel="1" spans="1:9">
      <c r="A359" s="35" t="s">
        <v>1142</v>
      </c>
      <c r="B359" s="30" t="s">
        <v>1143</v>
      </c>
      <c r="C359" s="30" t="s">
        <v>1144</v>
      </c>
      <c r="D359" s="30" t="s">
        <v>1145</v>
      </c>
      <c r="E359" s="31">
        <v>848</v>
      </c>
      <c r="F359" s="38">
        <v>40</v>
      </c>
      <c r="G359" s="32"/>
      <c r="H359" s="32"/>
      <c r="I359" s="53" t="s">
        <v>1146</v>
      </c>
    </row>
    <row r="360" s="13" customFormat="1" ht="63" customHeight="1" outlineLevel="1" spans="1:9">
      <c r="A360" s="35" t="s">
        <v>1147</v>
      </c>
      <c r="B360" s="30" t="s">
        <v>1148</v>
      </c>
      <c r="C360" s="30" t="s">
        <v>1144</v>
      </c>
      <c r="D360" s="30" t="s">
        <v>899</v>
      </c>
      <c r="E360" s="31">
        <v>85</v>
      </c>
      <c r="F360" s="38">
        <v>40</v>
      </c>
      <c r="G360" s="32"/>
      <c r="H360" s="32"/>
      <c r="I360" s="53" t="s">
        <v>1146</v>
      </c>
    </row>
    <row r="361" s="14" customFormat="1" ht="23" customHeight="1" spans="1:9">
      <c r="A361" s="28" t="s">
        <v>1149</v>
      </c>
      <c r="B361" s="43" t="s">
        <v>24</v>
      </c>
      <c r="C361" s="54"/>
      <c r="D361" s="30"/>
      <c r="E361" s="31"/>
      <c r="F361" s="33"/>
      <c r="G361" s="33"/>
      <c r="H361" s="33"/>
      <c r="I361" s="50"/>
    </row>
    <row r="362" s="13" customFormat="1" ht="59" customHeight="1" outlineLevel="1" spans="1:9">
      <c r="A362" s="35" t="s">
        <v>1150</v>
      </c>
      <c r="B362" s="30" t="s">
        <v>24</v>
      </c>
      <c r="C362" s="30" t="s">
        <v>1151</v>
      </c>
      <c r="D362" s="30" t="s">
        <v>1152</v>
      </c>
      <c r="E362" s="66">
        <v>95512.98</v>
      </c>
      <c r="F362" s="38">
        <v>0.8</v>
      </c>
      <c r="G362" s="32"/>
      <c r="H362" s="32"/>
      <c r="I362" s="50" t="s">
        <v>1153</v>
      </c>
    </row>
    <row r="363" s="13" customFormat="1" ht="30" customHeight="1" outlineLevel="1" spans="1:9">
      <c r="A363" s="35" t="s">
        <v>1154</v>
      </c>
      <c r="B363" s="30" t="s">
        <v>1155</v>
      </c>
      <c r="C363" s="30" t="s">
        <v>1156</v>
      </c>
      <c r="D363" s="30" t="s">
        <v>119</v>
      </c>
      <c r="E363" s="31">
        <v>5</v>
      </c>
      <c r="F363" s="38">
        <v>350</v>
      </c>
      <c r="G363" s="32"/>
      <c r="H363" s="32"/>
      <c r="I363" s="50" t="s">
        <v>1157</v>
      </c>
    </row>
    <row r="364" s="13" customFormat="1" ht="30" customHeight="1" outlineLevel="1" spans="1:9">
      <c r="A364" s="35" t="s">
        <v>1158</v>
      </c>
      <c r="B364" s="30" t="s">
        <v>1155</v>
      </c>
      <c r="C364" s="30" t="s">
        <v>1159</v>
      </c>
      <c r="D364" s="30" t="s">
        <v>119</v>
      </c>
      <c r="E364" s="31">
        <v>5</v>
      </c>
      <c r="F364" s="38">
        <v>3150</v>
      </c>
      <c r="G364" s="32"/>
      <c r="H364" s="32"/>
      <c r="I364" s="50" t="s">
        <v>1157</v>
      </c>
    </row>
    <row r="365" s="13" customFormat="1" ht="30" customHeight="1" outlineLevel="1" spans="1:9">
      <c r="A365" s="35" t="s">
        <v>1160</v>
      </c>
      <c r="B365" s="30" t="s">
        <v>1161</v>
      </c>
      <c r="C365" s="30" t="s">
        <v>1162</v>
      </c>
      <c r="D365" s="30" t="s">
        <v>119</v>
      </c>
      <c r="E365" s="31">
        <v>5</v>
      </c>
      <c r="F365" s="38">
        <v>1260</v>
      </c>
      <c r="G365" s="32"/>
      <c r="H365" s="32"/>
      <c r="I365" s="50" t="s">
        <v>1157</v>
      </c>
    </row>
    <row r="366" s="13" customFormat="1" ht="30" customHeight="1" outlineLevel="1" spans="1:9">
      <c r="A366" s="35" t="s">
        <v>1163</v>
      </c>
      <c r="B366" s="30"/>
      <c r="C366" s="30" t="s">
        <v>1164</v>
      </c>
      <c r="D366" s="30" t="s">
        <v>119</v>
      </c>
      <c r="E366" s="31">
        <v>5</v>
      </c>
      <c r="F366" s="38">
        <v>2030</v>
      </c>
      <c r="G366" s="32"/>
      <c r="H366" s="32"/>
      <c r="I366" s="50" t="s">
        <v>1157</v>
      </c>
    </row>
    <row r="367" s="13" customFormat="1" ht="30" customHeight="1" outlineLevel="1" spans="1:9">
      <c r="A367" s="35" t="s">
        <v>1165</v>
      </c>
      <c r="B367" s="30"/>
      <c r="C367" s="30" t="s">
        <v>1166</v>
      </c>
      <c r="D367" s="30" t="s">
        <v>119</v>
      </c>
      <c r="E367" s="31">
        <v>5</v>
      </c>
      <c r="F367" s="38">
        <v>1715</v>
      </c>
      <c r="G367" s="32"/>
      <c r="H367" s="32"/>
      <c r="I367" s="50" t="s">
        <v>1157</v>
      </c>
    </row>
    <row r="368" s="13" customFormat="1" ht="30" customHeight="1" outlineLevel="1" spans="1:9">
      <c r="A368" s="35" t="s">
        <v>1167</v>
      </c>
      <c r="B368" s="30" t="s">
        <v>1168</v>
      </c>
      <c r="C368" s="30" t="s">
        <v>1166</v>
      </c>
      <c r="D368" s="30" t="s">
        <v>119</v>
      </c>
      <c r="E368" s="31">
        <v>3</v>
      </c>
      <c r="F368" s="38">
        <v>1120</v>
      </c>
      <c r="G368" s="32"/>
      <c r="H368" s="32"/>
      <c r="I368" s="50" t="s">
        <v>1157</v>
      </c>
    </row>
    <row r="369" s="13" customFormat="1" ht="36" customHeight="1" outlineLevel="1" spans="1:9">
      <c r="A369" s="35" t="s">
        <v>1169</v>
      </c>
      <c r="B369" s="30" t="s">
        <v>1170</v>
      </c>
      <c r="C369" s="30" t="s">
        <v>1171</v>
      </c>
      <c r="D369" s="30" t="s">
        <v>119</v>
      </c>
      <c r="E369" s="31">
        <v>3</v>
      </c>
      <c r="F369" s="38">
        <v>1250</v>
      </c>
      <c r="G369" s="32"/>
      <c r="H369" s="32"/>
      <c r="I369" s="50" t="s">
        <v>1157</v>
      </c>
    </row>
    <row r="370" s="13" customFormat="1" ht="28" customHeight="1" outlineLevel="1" spans="1:9">
      <c r="A370" s="35" t="s">
        <v>1172</v>
      </c>
      <c r="B370" s="30" t="s">
        <v>1173</v>
      </c>
      <c r="C370" s="30" t="s">
        <v>1174</v>
      </c>
      <c r="D370" s="30" t="s">
        <v>119</v>
      </c>
      <c r="E370" s="31">
        <v>1</v>
      </c>
      <c r="F370" s="38">
        <v>1330</v>
      </c>
      <c r="G370" s="32"/>
      <c r="H370" s="32"/>
      <c r="I370" s="50" t="s">
        <v>1175</v>
      </c>
    </row>
    <row r="371" s="13" customFormat="1" ht="28" customHeight="1" outlineLevel="1" spans="1:9">
      <c r="A371" s="35" t="s">
        <v>1176</v>
      </c>
      <c r="B371" s="30" t="s">
        <v>1177</v>
      </c>
      <c r="C371" s="30" t="s">
        <v>1178</v>
      </c>
      <c r="D371" s="30" t="s">
        <v>119</v>
      </c>
      <c r="E371" s="31">
        <v>1</v>
      </c>
      <c r="F371" s="38">
        <v>875</v>
      </c>
      <c r="G371" s="32"/>
      <c r="H371" s="32"/>
      <c r="I371" s="50" t="s">
        <v>1175</v>
      </c>
    </row>
    <row r="372" s="13" customFormat="1" ht="28" customHeight="1" outlineLevel="1" spans="1:9">
      <c r="A372" s="35" t="s">
        <v>1179</v>
      </c>
      <c r="B372" s="30" t="s">
        <v>1180</v>
      </c>
      <c r="C372" s="30" t="s">
        <v>1181</v>
      </c>
      <c r="D372" s="30" t="s">
        <v>119</v>
      </c>
      <c r="E372" s="31">
        <v>1</v>
      </c>
      <c r="F372" s="38">
        <v>875</v>
      </c>
      <c r="G372" s="32"/>
      <c r="H372" s="32"/>
      <c r="I372" s="50" t="s">
        <v>1175</v>
      </c>
    </row>
    <row r="373" s="13" customFormat="1" ht="36" customHeight="1" outlineLevel="1" spans="1:9">
      <c r="A373" s="35" t="s">
        <v>1182</v>
      </c>
      <c r="B373" s="30" t="s">
        <v>1183</v>
      </c>
      <c r="C373" s="30" t="s">
        <v>1184</v>
      </c>
      <c r="D373" s="30" t="s">
        <v>119</v>
      </c>
      <c r="E373" s="31">
        <v>1</v>
      </c>
      <c r="F373" s="38">
        <v>1050</v>
      </c>
      <c r="G373" s="32"/>
      <c r="H373" s="32"/>
      <c r="I373" s="50" t="s">
        <v>1175</v>
      </c>
    </row>
    <row r="374" s="13" customFormat="1" ht="36" customHeight="1" outlineLevel="1" spans="1:9">
      <c r="A374" s="35" t="s">
        <v>1185</v>
      </c>
      <c r="B374" s="30" t="s">
        <v>1186</v>
      </c>
      <c r="C374" s="30" t="s">
        <v>1187</v>
      </c>
      <c r="D374" s="30" t="s">
        <v>119</v>
      </c>
      <c r="E374" s="31">
        <v>1</v>
      </c>
      <c r="F374" s="38">
        <v>1225</v>
      </c>
      <c r="G374" s="32"/>
      <c r="H374" s="32"/>
      <c r="I374" s="50" t="s">
        <v>1175</v>
      </c>
    </row>
    <row r="375" s="13" customFormat="1" ht="25" customHeight="1" outlineLevel="1" spans="1:9">
      <c r="A375" s="35" t="s">
        <v>1188</v>
      </c>
      <c r="B375" s="30" t="s">
        <v>1189</v>
      </c>
      <c r="C375" s="30" t="s">
        <v>1190</v>
      </c>
      <c r="D375" s="30" t="s">
        <v>119</v>
      </c>
      <c r="E375" s="31">
        <v>1</v>
      </c>
      <c r="F375" s="38">
        <v>5250</v>
      </c>
      <c r="G375" s="32"/>
      <c r="H375" s="32"/>
      <c r="I375" s="50" t="s">
        <v>1175</v>
      </c>
    </row>
    <row r="376" s="13" customFormat="1" ht="24" customHeight="1" outlineLevel="1" spans="1:9">
      <c r="A376" s="35" t="s">
        <v>1191</v>
      </c>
      <c r="B376" s="30" t="s">
        <v>1192</v>
      </c>
      <c r="C376" s="30" t="s">
        <v>1190</v>
      </c>
      <c r="D376" s="30" t="s">
        <v>119</v>
      </c>
      <c r="E376" s="31">
        <v>1</v>
      </c>
      <c r="F376" s="38">
        <v>5250</v>
      </c>
      <c r="G376" s="32"/>
      <c r="H376" s="32"/>
      <c r="I376" s="50" t="s">
        <v>1175</v>
      </c>
    </row>
    <row r="377" s="14" customFormat="1" ht="28" customHeight="1" spans="1:9">
      <c r="A377" s="35" t="s">
        <v>1193</v>
      </c>
      <c r="B377" s="43" t="s">
        <v>22</v>
      </c>
      <c r="C377" s="54"/>
      <c r="D377" s="30"/>
      <c r="E377" s="31"/>
      <c r="F377" s="33"/>
      <c r="G377" s="33"/>
      <c r="H377" s="33"/>
      <c r="I377" s="50"/>
    </row>
    <row r="378" s="13" customFormat="1" ht="57" customHeight="1" outlineLevel="1" spans="1:9">
      <c r="A378" s="35" t="s">
        <v>1194</v>
      </c>
      <c r="B378" s="30" t="s">
        <v>22</v>
      </c>
      <c r="C378" s="30" t="s">
        <v>1195</v>
      </c>
      <c r="D378" s="30" t="s">
        <v>1152</v>
      </c>
      <c r="E378" s="66">
        <v>95512.98</v>
      </c>
      <c r="F378" s="38">
        <v>0.55</v>
      </c>
      <c r="G378" s="32"/>
      <c r="H378" s="32"/>
      <c r="I378" s="50" t="s">
        <v>1196</v>
      </c>
    </row>
    <row r="379" s="14" customFormat="1" ht="28" customHeight="1" spans="1:9">
      <c r="A379" s="28" t="s">
        <v>1197</v>
      </c>
      <c r="B379" s="43" t="s">
        <v>26</v>
      </c>
      <c r="C379" s="54"/>
      <c r="D379" s="30"/>
      <c r="E379" s="31"/>
      <c r="F379" s="33"/>
      <c r="G379" s="33"/>
      <c r="H379" s="33"/>
      <c r="I379" s="50"/>
    </row>
    <row r="380" s="13" customFormat="1" ht="27" customHeight="1" outlineLevel="1" spans="1:9">
      <c r="A380" s="35" t="s">
        <v>1198</v>
      </c>
      <c r="B380" s="30" t="s">
        <v>26</v>
      </c>
      <c r="C380" s="30" t="s">
        <v>1199</v>
      </c>
      <c r="D380" s="30" t="s">
        <v>112</v>
      </c>
      <c r="E380" s="31">
        <v>50</v>
      </c>
      <c r="F380" s="38">
        <v>102.38</v>
      </c>
      <c r="G380" s="32"/>
      <c r="H380" s="32"/>
      <c r="I380" s="51" t="s">
        <v>795</v>
      </c>
    </row>
    <row r="381" s="14" customFormat="1" ht="28" customHeight="1" spans="1:9">
      <c r="A381" s="35" t="s">
        <v>1200</v>
      </c>
      <c r="B381" s="43" t="s">
        <v>1201</v>
      </c>
      <c r="C381" s="54"/>
      <c r="D381" s="30"/>
      <c r="E381" s="31"/>
      <c r="F381" s="33"/>
      <c r="G381" s="33"/>
      <c r="H381" s="33"/>
      <c r="I381" s="50"/>
    </row>
    <row r="382" s="13" customFormat="1" ht="37" customHeight="1" outlineLevel="1" spans="1:9">
      <c r="A382" s="35" t="s">
        <v>1202</v>
      </c>
      <c r="B382" s="30" t="s">
        <v>1201</v>
      </c>
      <c r="C382" s="30" t="s">
        <v>1203</v>
      </c>
      <c r="D382" s="30" t="s">
        <v>688</v>
      </c>
      <c r="E382" s="31">
        <v>1</v>
      </c>
      <c r="F382" s="38">
        <v>4000</v>
      </c>
      <c r="G382" s="32"/>
      <c r="H382" s="32"/>
      <c r="I382" s="50" t="s">
        <v>1204</v>
      </c>
    </row>
    <row r="383" s="13" customFormat="1" ht="37" customHeight="1" outlineLevel="1" spans="1:9">
      <c r="A383" s="35" t="s">
        <v>1205</v>
      </c>
      <c r="B383" s="30" t="s">
        <v>1201</v>
      </c>
      <c r="C383" s="30" t="s">
        <v>1206</v>
      </c>
      <c r="D383" s="30" t="s">
        <v>688</v>
      </c>
      <c r="E383" s="57">
        <v>1</v>
      </c>
      <c r="F383" s="38">
        <v>5140</v>
      </c>
      <c r="G383" s="32"/>
      <c r="H383" s="32"/>
      <c r="I383" s="50" t="s">
        <v>1204</v>
      </c>
    </row>
    <row r="384" s="14" customFormat="1" ht="28" customHeight="1" spans="1:9">
      <c r="A384" s="35" t="s">
        <v>1207</v>
      </c>
      <c r="B384" s="43" t="s">
        <v>1208</v>
      </c>
      <c r="C384" s="54"/>
      <c r="D384" s="30"/>
      <c r="E384" s="31"/>
      <c r="F384" s="33"/>
      <c r="G384" s="33"/>
      <c r="H384" s="33"/>
      <c r="I384" s="50"/>
    </row>
    <row r="385" s="13" customFormat="1" ht="34" customHeight="1" outlineLevel="1" spans="1:9">
      <c r="A385" s="35" t="s">
        <v>1209</v>
      </c>
      <c r="B385" s="30" t="s">
        <v>1210</v>
      </c>
      <c r="C385" s="30" t="s">
        <v>1208</v>
      </c>
      <c r="D385" s="30" t="s">
        <v>1211</v>
      </c>
      <c r="E385" s="31">
        <v>2</v>
      </c>
      <c r="F385" s="38">
        <v>30000</v>
      </c>
      <c r="G385" s="32"/>
      <c r="H385" s="32"/>
      <c r="I385" s="50" t="s">
        <v>1204</v>
      </c>
    </row>
    <row r="386" s="13" customFormat="1" ht="28" customHeight="1" spans="1:9">
      <c r="A386" s="28" t="s">
        <v>7</v>
      </c>
      <c r="B386" s="43" t="s">
        <v>63</v>
      </c>
      <c r="C386" s="30"/>
      <c r="D386" s="30"/>
      <c r="E386" s="31"/>
      <c r="F386" s="32"/>
      <c r="G386" s="33"/>
      <c r="H386" s="33"/>
      <c r="I386" s="50"/>
    </row>
    <row r="387" s="14" customFormat="1" ht="22" customHeight="1" spans="1:9">
      <c r="A387" s="28" t="s">
        <v>1212</v>
      </c>
      <c r="B387" s="69" t="s">
        <v>1213</v>
      </c>
      <c r="C387" s="34"/>
      <c r="D387" s="30"/>
      <c r="E387" s="31"/>
      <c r="F387" s="33"/>
      <c r="G387" s="33"/>
      <c r="H387" s="33"/>
      <c r="I387" s="50"/>
    </row>
    <row r="388" s="13" customFormat="1" ht="20" customHeight="1" outlineLevel="1" spans="1:9">
      <c r="A388" s="35" t="s">
        <v>1214</v>
      </c>
      <c r="B388" s="70" t="s">
        <v>1215</v>
      </c>
      <c r="C388" s="37" t="s">
        <v>1216</v>
      </c>
      <c r="D388" s="40" t="s">
        <v>112</v>
      </c>
      <c r="E388" s="31">
        <v>3</v>
      </c>
      <c r="F388" s="38">
        <v>125</v>
      </c>
      <c r="G388" s="32"/>
      <c r="H388" s="32"/>
      <c r="I388" s="50" t="s">
        <v>1217</v>
      </c>
    </row>
    <row r="389" s="13" customFormat="1" ht="20" customHeight="1" outlineLevel="1" spans="1:9">
      <c r="A389" s="35" t="s">
        <v>1218</v>
      </c>
      <c r="B389" s="70"/>
      <c r="C389" s="37" t="s">
        <v>1219</v>
      </c>
      <c r="D389" s="40" t="s">
        <v>112</v>
      </c>
      <c r="E389" s="31">
        <v>3</v>
      </c>
      <c r="F389" s="38">
        <v>1575</v>
      </c>
      <c r="G389" s="32"/>
      <c r="H389" s="32"/>
      <c r="I389" s="51"/>
    </row>
    <row r="390" s="13" customFormat="1" ht="20" customHeight="1" outlineLevel="1" spans="1:9">
      <c r="A390" s="35" t="s">
        <v>1220</v>
      </c>
      <c r="B390" s="70"/>
      <c r="C390" s="37" t="s">
        <v>1221</v>
      </c>
      <c r="D390" s="30" t="s">
        <v>112</v>
      </c>
      <c r="E390" s="31">
        <v>24</v>
      </c>
      <c r="F390" s="38">
        <v>33.16</v>
      </c>
      <c r="G390" s="32"/>
      <c r="H390" s="32"/>
      <c r="I390" s="51"/>
    </row>
    <row r="391" s="13" customFormat="1" ht="20" customHeight="1" outlineLevel="1" spans="1:9">
      <c r="A391" s="35" t="s">
        <v>1222</v>
      </c>
      <c r="B391" s="70"/>
      <c r="C391" s="37" t="s">
        <v>1223</v>
      </c>
      <c r="D391" s="30" t="s">
        <v>112</v>
      </c>
      <c r="E391" s="31">
        <v>24</v>
      </c>
      <c r="F391" s="38">
        <v>33.16</v>
      </c>
      <c r="G391" s="32"/>
      <c r="H391" s="32"/>
      <c r="I391" s="51"/>
    </row>
    <row r="392" s="13" customFormat="1" ht="20" customHeight="1" outlineLevel="1" spans="1:9">
      <c r="A392" s="35" t="s">
        <v>1224</v>
      </c>
      <c r="B392" s="70"/>
      <c r="C392" s="37" t="s">
        <v>1225</v>
      </c>
      <c r="D392" s="30" t="s">
        <v>593</v>
      </c>
      <c r="E392" s="31">
        <v>6</v>
      </c>
      <c r="F392" s="38">
        <v>900</v>
      </c>
      <c r="G392" s="32"/>
      <c r="H392" s="32"/>
      <c r="I392" s="51"/>
    </row>
    <row r="393" s="13" customFormat="1" ht="20" customHeight="1" outlineLevel="1" spans="1:9">
      <c r="A393" s="35" t="s">
        <v>1226</v>
      </c>
      <c r="B393" s="70"/>
      <c r="C393" s="37" t="s">
        <v>1227</v>
      </c>
      <c r="D393" s="30" t="s">
        <v>593</v>
      </c>
      <c r="E393" s="31">
        <v>6</v>
      </c>
      <c r="F393" s="38">
        <v>900</v>
      </c>
      <c r="G393" s="32"/>
      <c r="H393" s="32"/>
      <c r="I393" s="51"/>
    </row>
    <row r="394" s="13" customFormat="1" ht="20" customHeight="1" outlineLevel="1" spans="1:9">
      <c r="A394" s="35" t="s">
        <v>1228</v>
      </c>
      <c r="B394" s="70"/>
      <c r="C394" s="37" t="s">
        <v>1229</v>
      </c>
      <c r="D394" s="30" t="s">
        <v>593</v>
      </c>
      <c r="E394" s="31">
        <v>8</v>
      </c>
      <c r="F394" s="38">
        <v>63</v>
      </c>
      <c r="G394" s="32"/>
      <c r="H394" s="32"/>
      <c r="I394" s="51"/>
    </row>
    <row r="395" s="13" customFormat="1" ht="20" customHeight="1" outlineLevel="1" spans="1:9">
      <c r="A395" s="35" t="s">
        <v>1230</v>
      </c>
      <c r="B395" s="70"/>
      <c r="C395" s="37" t="s">
        <v>1231</v>
      </c>
      <c r="D395" s="30" t="s">
        <v>112</v>
      </c>
      <c r="E395" s="31">
        <v>6</v>
      </c>
      <c r="F395" s="38">
        <v>27.6</v>
      </c>
      <c r="G395" s="32"/>
      <c r="H395" s="32"/>
      <c r="I395" s="51"/>
    </row>
    <row r="396" s="13" customFormat="1" ht="20" customHeight="1" outlineLevel="1" spans="1:9">
      <c r="A396" s="35" t="s">
        <v>1232</v>
      </c>
      <c r="B396" s="70"/>
      <c r="C396" s="37" t="s">
        <v>1233</v>
      </c>
      <c r="D396" s="30" t="s">
        <v>112</v>
      </c>
      <c r="E396" s="31">
        <v>6</v>
      </c>
      <c r="F396" s="38">
        <v>27.6</v>
      </c>
      <c r="G396" s="32"/>
      <c r="H396" s="32"/>
      <c r="I396" s="51"/>
    </row>
    <row r="397" s="13" customFormat="1" ht="20" customHeight="1" outlineLevel="1" spans="1:9">
      <c r="A397" s="35" t="s">
        <v>1234</v>
      </c>
      <c r="B397" s="70"/>
      <c r="C397" s="37" t="s">
        <v>1235</v>
      </c>
      <c r="D397" s="30" t="s">
        <v>112</v>
      </c>
      <c r="E397" s="31">
        <v>6</v>
      </c>
      <c r="F397" s="38">
        <v>27.6</v>
      </c>
      <c r="G397" s="32"/>
      <c r="H397" s="32"/>
      <c r="I397" s="51"/>
    </row>
    <row r="398" s="13" customFormat="1" ht="20" customHeight="1" outlineLevel="1" spans="1:9">
      <c r="A398" s="35" t="s">
        <v>1236</v>
      </c>
      <c r="B398" s="70"/>
      <c r="C398" s="37" t="s">
        <v>1237</v>
      </c>
      <c r="D398" s="30" t="s">
        <v>112</v>
      </c>
      <c r="E398" s="31">
        <v>2</v>
      </c>
      <c r="F398" s="38">
        <v>125</v>
      </c>
      <c r="G398" s="32"/>
      <c r="H398" s="32"/>
      <c r="I398" s="51"/>
    </row>
    <row r="399" s="13" customFormat="1" ht="20" customHeight="1" outlineLevel="1" spans="1:9">
      <c r="A399" s="35" t="s">
        <v>1238</v>
      </c>
      <c r="B399" s="70"/>
      <c r="C399" s="37" t="s">
        <v>1239</v>
      </c>
      <c r="D399" s="30" t="s">
        <v>112</v>
      </c>
      <c r="E399" s="31">
        <v>4</v>
      </c>
      <c r="F399" s="38">
        <v>1000</v>
      </c>
      <c r="G399" s="32"/>
      <c r="H399" s="32"/>
      <c r="I399" s="51"/>
    </row>
    <row r="400" s="13" customFormat="1" ht="20" customHeight="1" outlineLevel="1" spans="1:9">
      <c r="A400" s="35" t="s">
        <v>1240</v>
      </c>
      <c r="B400" s="70"/>
      <c r="C400" s="37" t="s">
        <v>1241</v>
      </c>
      <c r="D400" s="30" t="s">
        <v>112</v>
      </c>
      <c r="E400" s="31">
        <v>4</v>
      </c>
      <c r="F400" s="38">
        <v>1000</v>
      </c>
      <c r="G400" s="32"/>
      <c r="H400" s="32"/>
      <c r="I400" s="51"/>
    </row>
    <row r="401" s="13" customFormat="1" ht="20" customHeight="1" outlineLevel="1" spans="1:9">
      <c r="A401" s="35" t="s">
        <v>1242</v>
      </c>
      <c r="B401" s="70" t="s">
        <v>1243</v>
      </c>
      <c r="C401" s="37" t="s">
        <v>1244</v>
      </c>
      <c r="D401" s="30" t="s">
        <v>1245</v>
      </c>
      <c r="E401" s="31">
        <f>E390*100</f>
        <v>2400</v>
      </c>
      <c r="F401" s="38">
        <v>23</v>
      </c>
      <c r="G401" s="32"/>
      <c r="H401" s="32"/>
      <c r="I401" s="51"/>
    </row>
    <row r="402" s="13" customFormat="1" ht="20" customHeight="1" outlineLevel="1" spans="1:9">
      <c r="A402" s="35" t="s">
        <v>1246</v>
      </c>
      <c r="B402" s="70"/>
      <c r="C402" s="37" t="s">
        <v>1247</v>
      </c>
      <c r="D402" s="30" t="s">
        <v>1245</v>
      </c>
      <c r="E402" s="31">
        <f t="shared" ref="E402:E411" si="0">E391*100</f>
        <v>2400</v>
      </c>
      <c r="F402" s="38">
        <v>23</v>
      </c>
      <c r="G402" s="32"/>
      <c r="H402" s="32"/>
      <c r="I402" s="51"/>
    </row>
    <row r="403" s="13" customFormat="1" ht="20" customHeight="1" outlineLevel="1" spans="1:9">
      <c r="A403" s="35" t="s">
        <v>1248</v>
      </c>
      <c r="B403" s="70"/>
      <c r="C403" s="37" t="s">
        <v>1225</v>
      </c>
      <c r="D403" s="30" t="s">
        <v>1249</v>
      </c>
      <c r="E403" s="31">
        <f t="shared" si="0"/>
        <v>600</v>
      </c>
      <c r="F403" s="38">
        <v>300</v>
      </c>
      <c r="G403" s="32"/>
      <c r="H403" s="32"/>
      <c r="I403" s="51"/>
    </row>
    <row r="404" s="13" customFormat="1" ht="20" customHeight="1" outlineLevel="1" spans="1:9">
      <c r="A404" s="35" t="s">
        <v>1250</v>
      </c>
      <c r="B404" s="70"/>
      <c r="C404" s="37" t="s">
        <v>1227</v>
      </c>
      <c r="D404" s="30" t="s">
        <v>1249</v>
      </c>
      <c r="E404" s="31">
        <f t="shared" si="0"/>
        <v>600</v>
      </c>
      <c r="F404" s="38">
        <v>300</v>
      </c>
      <c r="G404" s="32"/>
      <c r="H404" s="32"/>
      <c r="I404" s="51"/>
    </row>
    <row r="405" s="13" customFormat="1" ht="20" customHeight="1" outlineLevel="1" spans="1:9">
      <c r="A405" s="35" t="s">
        <v>1251</v>
      </c>
      <c r="B405" s="70"/>
      <c r="C405" s="37" t="s">
        <v>1252</v>
      </c>
      <c r="D405" s="30" t="s">
        <v>1249</v>
      </c>
      <c r="E405" s="31">
        <f t="shared" si="0"/>
        <v>800</v>
      </c>
      <c r="F405" s="38">
        <v>10</v>
      </c>
      <c r="G405" s="32"/>
      <c r="H405" s="32"/>
      <c r="I405" s="51"/>
    </row>
    <row r="406" s="13" customFormat="1" ht="20" customHeight="1" outlineLevel="1" spans="1:9">
      <c r="A406" s="35" t="s">
        <v>1253</v>
      </c>
      <c r="B406" s="70"/>
      <c r="C406" s="37" t="s">
        <v>1231</v>
      </c>
      <c r="D406" s="30" t="s">
        <v>1245</v>
      </c>
      <c r="E406" s="31">
        <f t="shared" si="0"/>
        <v>600</v>
      </c>
      <c r="F406" s="38">
        <v>23</v>
      </c>
      <c r="G406" s="32"/>
      <c r="H406" s="32"/>
      <c r="I406" s="51"/>
    </row>
    <row r="407" s="13" customFormat="1" ht="20" customHeight="1" outlineLevel="1" spans="1:9">
      <c r="A407" s="35" t="s">
        <v>1254</v>
      </c>
      <c r="B407" s="70"/>
      <c r="C407" s="37" t="s">
        <v>1255</v>
      </c>
      <c r="D407" s="30" t="s">
        <v>1245</v>
      </c>
      <c r="E407" s="31">
        <f t="shared" si="0"/>
        <v>600</v>
      </c>
      <c r="F407" s="38">
        <v>23</v>
      </c>
      <c r="G407" s="32"/>
      <c r="H407" s="32"/>
      <c r="I407" s="51"/>
    </row>
    <row r="408" s="13" customFormat="1" ht="20" customHeight="1" outlineLevel="1" spans="1:9">
      <c r="A408" s="35" t="s">
        <v>1256</v>
      </c>
      <c r="B408" s="70"/>
      <c r="C408" s="37" t="s">
        <v>1235</v>
      </c>
      <c r="D408" s="30" t="s">
        <v>1245</v>
      </c>
      <c r="E408" s="31">
        <f t="shared" si="0"/>
        <v>600</v>
      </c>
      <c r="F408" s="38">
        <v>23</v>
      </c>
      <c r="G408" s="32"/>
      <c r="H408" s="32"/>
      <c r="I408" s="51"/>
    </row>
    <row r="409" s="13" customFormat="1" ht="20" customHeight="1" outlineLevel="1" spans="1:9">
      <c r="A409" s="35" t="s">
        <v>1257</v>
      </c>
      <c r="B409" s="70"/>
      <c r="C409" s="37" t="s">
        <v>1258</v>
      </c>
      <c r="D409" s="30" t="s">
        <v>1245</v>
      </c>
      <c r="E409" s="31">
        <f t="shared" si="0"/>
        <v>200</v>
      </c>
      <c r="F409" s="38">
        <v>31</v>
      </c>
      <c r="G409" s="32"/>
      <c r="H409" s="32"/>
      <c r="I409" s="51"/>
    </row>
    <row r="410" s="13" customFormat="1" ht="20" customHeight="1" outlineLevel="1" spans="1:9">
      <c r="A410" s="35" t="s">
        <v>1259</v>
      </c>
      <c r="B410" s="70"/>
      <c r="C410" s="37" t="s">
        <v>1260</v>
      </c>
      <c r="D410" s="30" t="s">
        <v>1245</v>
      </c>
      <c r="E410" s="31">
        <f t="shared" si="0"/>
        <v>400</v>
      </c>
      <c r="F410" s="38">
        <v>58</v>
      </c>
      <c r="G410" s="32"/>
      <c r="H410" s="32"/>
      <c r="I410" s="51"/>
    </row>
    <row r="411" s="13" customFormat="1" ht="20" customHeight="1" outlineLevel="1" spans="1:9">
      <c r="A411" s="35" t="s">
        <v>1261</v>
      </c>
      <c r="B411" s="70"/>
      <c r="C411" s="37" t="s">
        <v>1262</v>
      </c>
      <c r="D411" s="30" t="s">
        <v>1245</v>
      </c>
      <c r="E411" s="31">
        <f t="shared" si="0"/>
        <v>400</v>
      </c>
      <c r="F411" s="38">
        <v>58</v>
      </c>
      <c r="G411" s="32"/>
      <c r="H411" s="32"/>
      <c r="I411" s="51"/>
    </row>
    <row r="412" s="14" customFormat="1" ht="22" customHeight="1" spans="1:9">
      <c r="A412" s="28" t="s">
        <v>1263</v>
      </c>
      <c r="B412" s="69" t="s">
        <v>1264</v>
      </c>
      <c r="C412" s="34"/>
      <c r="D412" s="30"/>
      <c r="E412" s="31"/>
      <c r="F412" s="33"/>
      <c r="G412" s="33"/>
      <c r="H412" s="33"/>
      <c r="I412" s="51"/>
    </row>
    <row r="413" s="13" customFormat="1" ht="27" customHeight="1" outlineLevel="1" spans="1:9">
      <c r="A413" s="35" t="s">
        <v>1265</v>
      </c>
      <c r="B413" s="70" t="s">
        <v>1266</v>
      </c>
      <c r="C413" s="37" t="s">
        <v>1267</v>
      </c>
      <c r="D413" s="30" t="s">
        <v>112</v>
      </c>
      <c r="E413" s="31">
        <v>40</v>
      </c>
      <c r="F413" s="38">
        <v>75</v>
      </c>
      <c r="G413" s="32"/>
      <c r="H413" s="32"/>
      <c r="I413" s="50" t="s">
        <v>1268</v>
      </c>
    </row>
    <row r="414" s="13" customFormat="1" ht="27" customHeight="1" outlineLevel="1" spans="1:9">
      <c r="A414" s="35" t="s">
        <v>1269</v>
      </c>
      <c r="B414" s="70"/>
      <c r="C414" s="37" t="s">
        <v>1270</v>
      </c>
      <c r="D414" s="30" t="s">
        <v>112</v>
      </c>
      <c r="E414" s="31">
        <v>40</v>
      </c>
      <c r="F414" s="38">
        <v>75</v>
      </c>
      <c r="G414" s="32"/>
      <c r="H414" s="32"/>
      <c r="I414" s="51"/>
    </row>
    <row r="415" s="13" customFormat="1" ht="27" customHeight="1" outlineLevel="1" spans="1:9">
      <c r="A415" s="35" t="s">
        <v>1271</v>
      </c>
      <c r="B415" s="70"/>
      <c r="C415" s="37" t="s">
        <v>1272</v>
      </c>
      <c r="D415" s="30" t="s">
        <v>112</v>
      </c>
      <c r="E415" s="31">
        <v>40</v>
      </c>
      <c r="F415" s="38">
        <v>120</v>
      </c>
      <c r="G415" s="32"/>
      <c r="H415" s="32"/>
      <c r="I415" s="51"/>
    </row>
    <row r="416" s="13" customFormat="1" ht="27" customHeight="1" outlineLevel="1" spans="1:9">
      <c r="A416" s="35" t="s">
        <v>1273</v>
      </c>
      <c r="B416" s="70"/>
      <c r="C416" s="37" t="s">
        <v>1274</v>
      </c>
      <c r="D416" s="30" t="s">
        <v>112</v>
      </c>
      <c r="E416" s="31">
        <v>40</v>
      </c>
      <c r="F416" s="38">
        <v>120</v>
      </c>
      <c r="G416" s="32"/>
      <c r="H416" s="32"/>
      <c r="I416" s="51"/>
    </row>
    <row r="417" s="13" customFormat="1" ht="27" customHeight="1" outlineLevel="1" spans="1:9">
      <c r="A417" s="35" t="s">
        <v>1275</v>
      </c>
      <c r="B417" s="70" t="s">
        <v>1276</v>
      </c>
      <c r="C417" s="37" t="s">
        <v>1267</v>
      </c>
      <c r="D417" s="30" t="s">
        <v>1245</v>
      </c>
      <c r="E417" s="31">
        <f t="shared" ref="E417:E420" si="1">E413*20</f>
        <v>800</v>
      </c>
      <c r="F417" s="38">
        <v>23</v>
      </c>
      <c r="G417" s="32"/>
      <c r="H417" s="32"/>
      <c r="I417" s="51"/>
    </row>
    <row r="418" s="13" customFormat="1" ht="27" customHeight="1" outlineLevel="1" spans="1:9">
      <c r="A418" s="35" t="s">
        <v>1277</v>
      </c>
      <c r="B418" s="70"/>
      <c r="C418" s="37" t="s">
        <v>1270</v>
      </c>
      <c r="D418" s="30" t="s">
        <v>1245</v>
      </c>
      <c r="E418" s="31">
        <f t="shared" si="1"/>
        <v>800</v>
      </c>
      <c r="F418" s="38">
        <v>23</v>
      </c>
      <c r="G418" s="32"/>
      <c r="H418" s="32"/>
      <c r="I418" s="51"/>
    </row>
    <row r="419" s="13" customFormat="1" ht="27" customHeight="1" outlineLevel="1" spans="1:9">
      <c r="A419" s="35" t="s">
        <v>1278</v>
      </c>
      <c r="B419" s="70"/>
      <c r="C419" s="37" t="s">
        <v>1272</v>
      </c>
      <c r="D419" s="30" t="s">
        <v>1245</v>
      </c>
      <c r="E419" s="31">
        <f t="shared" si="1"/>
        <v>800</v>
      </c>
      <c r="F419" s="38">
        <v>23</v>
      </c>
      <c r="G419" s="32"/>
      <c r="H419" s="32"/>
      <c r="I419" s="51"/>
    </row>
    <row r="420" s="13" customFormat="1" ht="27" customHeight="1" outlineLevel="1" spans="1:9">
      <c r="A420" s="35" t="s">
        <v>1279</v>
      </c>
      <c r="B420" s="70"/>
      <c r="C420" s="37" t="s">
        <v>1274</v>
      </c>
      <c r="D420" s="30" t="s">
        <v>1245</v>
      </c>
      <c r="E420" s="31">
        <f t="shared" si="1"/>
        <v>800</v>
      </c>
      <c r="F420" s="38">
        <v>21</v>
      </c>
      <c r="G420" s="32"/>
      <c r="H420" s="32"/>
      <c r="I420" s="51"/>
    </row>
    <row r="421" s="14" customFormat="1" ht="23" customHeight="1" spans="1:9">
      <c r="A421" s="71" t="s">
        <v>1280</v>
      </c>
      <c r="B421" s="69" t="s">
        <v>1281</v>
      </c>
      <c r="C421" s="34"/>
      <c r="D421" s="30"/>
      <c r="E421" s="31"/>
      <c r="F421" s="33"/>
      <c r="G421" s="33"/>
      <c r="H421" s="33"/>
      <c r="I421" s="51"/>
    </row>
    <row r="422" s="13" customFormat="1" ht="32" customHeight="1" outlineLevel="1" spans="1:9">
      <c r="A422" s="35" t="s">
        <v>1282</v>
      </c>
      <c r="B422" s="70" t="s">
        <v>1266</v>
      </c>
      <c r="C422" s="37" t="s">
        <v>1283</v>
      </c>
      <c r="D422" s="30" t="s">
        <v>112</v>
      </c>
      <c r="E422" s="31">
        <v>3</v>
      </c>
      <c r="F422" s="38">
        <v>125</v>
      </c>
      <c r="G422" s="32"/>
      <c r="H422" s="32"/>
      <c r="I422" s="50" t="s">
        <v>1284</v>
      </c>
    </row>
    <row r="423" s="13" customFormat="1" ht="28" customHeight="1" outlineLevel="1" spans="1:9">
      <c r="A423" s="35"/>
      <c r="B423" s="70"/>
      <c r="C423" s="37" t="s">
        <v>1285</v>
      </c>
      <c r="D423" s="30" t="s">
        <v>112</v>
      </c>
      <c r="E423" s="31">
        <f>4*10</f>
        <v>40</v>
      </c>
      <c r="F423" s="38">
        <v>35</v>
      </c>
      <c r="G423" s="32"/>
      <c r="H423" s="32"/>
      <c r="I423" s="50"/>
    </row>
    <row r="424" s="13" customFormat="1" ht="30" customHeight="1" outlineLevel="1" spans="1:9">
      <c r="A424" s="35" t="s">
        <v>1286</v>
      </c>
      <c r="B424" s="70" t="s">
        <v>1276</v>
      </c>
      <c r="C424" s="37" t="s">
        <v>1287</v>
      </c>
      <c r="D424" s="30" t="s">
        <v>1245</v>
      </c>
      <c r="E424" s="31">
        <v>60</v>
      </c>
      <c r="F424" s="38">
        <v>660</v>
      </c>
      <c r="G424" s="32"/>
      <c r="H424" s="32"/>
      <c r="I424" s="50"/>
    </row>
    <row r="425" s="13" customFormat="1" ht="30" customHeight="1" outlineLevel="1" spans="1:9">
      <c r="A425" s="72"/>
      <c r="B425" s="73"/>
      <c r="C425" s="74" t="s">
        <v>1288</v>
      </c>
      <c r="D425" s="75" t="s">
        <v>1245</v>
      </c>
      <c r="E425" s="76">
        <v>800</v>
      </c>
      <c r="F425" s="77">
        <v>31</v>
      </c>
      <c r="G425" s="78"/>
      <c r="H425" s="78"/>
      <c r="I425" s="79"/>
    </row>
  </sheetData>
  <autoFilter xmlns:etc="http://www.wps.cn/officeDocument/2017/etCustomData" ref="A3:EV425" etc:filterBottomFollowUsedRange="0">
    <extLst/>
  </autoFilter>
  <mergeCells count="87">
    <mergeCell ref="A1:I1"/>
    <mergeCell ref="A2:G2"/>
    <mergeCell ref="B5:C5"/>
    <mergeCell ref="B24:C24"/>
    <mergeCell ref="B35:C35"/>
    <mergeCell ref="B70:C70"/>
    <mergeCell ref="B212:C212"/>
    <mergeCell ref="B214:C214"/>
    <mergeCell ref="B229:C229"/>
    <mergeCell ref="B263:C263"/>
    <mergeCell ref="B293:C293"/>
    <mergeCell ref="B358:C358"/>
    <mergeCell ref="B361:C361"/>
    <mergeCell ref="B377:C377"/>
    <mergeCell ref="B379:C379"/>
    <mergeCell ref="B381:C381"/>
    <mergeCell ref="B384:C384"/>
    <mergeCell ref="B387:C387"/>
    <mergeCell ref="B412:C412"/>
    <mergeCell ref="B421:C421"/>
    <mergeCell ref="A112:A113"/>
    <mergeCell ref="A243:A247"/>
    <mergeCell ref="A422:A423"/>
    <mergeCell ref="A424:A425"/>
    <mergeCell ref="B6:B10"/>
    <mergeCell ref="B11:B12"/>
    <mergeCell ref="B14:B18"/>
    <mergeCell ref="B19:B20"/>
    <mergeCell ref="B25:B34"/>
    <mergeCell ref="B81:B83"/>
    <mergeCell ref="B90:B91"/>
    <mergeCell ref="B104:B105"/>
    <mergeCell ref="B112:B113"/>
    <mergeCell ref="B197:B199"/>
    <mergeCell ref="B215:B224"/>
    <mergeCell ref="B225:B228"/>
    <mergeCell ref="B232:B233"/>
    <mergeCell ref="B243:B247"/>
    <mergeCell ref="B264:B265"/>
    <mergeCell ref="B266:B267"/>
    <mergeCell ref="B268:B269"/>
    <mergeCell ref="B270:B271"/>
    <mergeCell ref="B272:B273"/>
    <mergeCell ref="B274:B275"/>
    <mergeCell ref="B276:B277"/>
    <mergeCell ref="B278:B280"/>
    <mergeCell ref="B281:B282"/>
    <mergeCell ref="B283:B284"/>
    <mergeCell ref="B285:B286"/>
    <mergeCell ref="B301:B306"/>
    <mergeCell ref="B307:B310"/>
    <mergeCell ref="B311:B316"/>
    <mergeCell ref="B317:B322"/>
    <mergeCell ref="B323:B325"/>
    <mergeCell ref="B326:B328"/>
    <mergeCell ref="B329:B336"/>
    <mergeCell ref="B337:B340"/>
    <mergeCell ref="B341:B345"/>
    <mergeCell ref="B347:B348"/>
    <mergeCell ref="B349:B351"/>
    <mergeCell ref="B365:B367"/>
    <mergeCell ref="B388:B400"/>
    <mergeCell ref="B401:B411"/>
    <mergeCell ref="B413:B416"/>
    <mergeCell ref="B417:B420"/>
    <mergeCell ref="B422:B423"/>
    <mergeCell ref="B424:B425"/>
    <mergeCell ref="I6:I8"/>
    <mergeCell ref="I81:I83"/>
    <mergeCell ref="I90:I91"/>
    <mergeCell ref="I197:I199"/>
    <mergeCell ref="I215:I224"/>
    <mergeCell ref="I232:I234"/>
    <mergeCell ref="I236:I238"/>
    <mergeCell ref="I243:I247"/>
    <mergeCell ref="I252:I253"/>
    <mergeCell ref="I257:I258"/>
    <mergeCell ref="I268:I269"/>
    <mergeCell ref="I270:I271"/>
    <mergeCell ref="I274:I275"/>
    <mergeCell ref="I276:I277"/>
    <mergeCell ref="I278:I280"/>
    <mergeCell ref="I283:I284"/>
    <mergeCell ref="I349:I350"/>
    <mergeCell ref="I388:I411"/>
    <mergeCell ref="I413:I420"/>
    <mergeCell ref="I422:I425"/>
  </mergeCells>
  <printOptions horizontalCentered="1"/>
  <pageMargins left="0.590277777777778" right="0.590277777777778" top="0.708333333333333" bottom="0.708333333333333" header="0.5" footer="0.5"/>
  <pageSetup paperSize="9" scale="77" orientation="landscape" horizontalDpi="600"/>
  <headerFooter/>
  <rowBreaks count="30" manualBreakCount="30">
    <brk id="13" max="8" man="1"/>
    <brk id="24" max="8" man="1"/>
    <brk id="49" max="8" man="1"/>
    <brk id="56" max="8" man="1"/>
    <brk id="61" max="8" man="1"/>
    <brk id="69" max="8" man="1"/>
    <brk id="77" max="8" man="1"/>
    <brk id="87" max="8" man="1"/>
    <brk id="96" max="8" man="1"/>
    <brk id="132" max="8" man="1"/>
    <brk id="139" max="8" man="1"/>
    <brk id="164" max="8" man="1"/>
    <brk id="174" max="8" man="1"/>
    <brk id="187" max="8" man="1"/>
    <brk id="196" max="8" man="1"/>
    <brk id="207" max="8" man="1"/>
    <brk id="214" max="8" man="1"/>
    <brk id="228" max="8" man="1"/>
    <brk id="235" max="8" man="1"/>
    <brk id="247" max="8" man="1"/>
    <brk id="256" max="8" man="1"/>
    <brk id="267" max="8" man="1"/>
    <brk id="306" max="8" man="1"/>
    <brk id="325" max="8" man="1"/>
    <brk id="336" max="8" man="1"/>
    <brk id="348" max="8" man="1"/>
    <brk id="358" max="8" man="1"/>
    <brk id="371" max="8" man="1"/>
    <brk id="386" max="8" man="1"/>
    <brk id="411" max="8" man="1"/>
  </rowBreaks>
  <ignoredErrors>
    <ignoredError sqref="D6 C172:D172 A169:D171 C168:D168 A167:D167 C166:D166 A164:D165 C163:D163 A155:D162 C154:D154 A153:D153 C152:D152 A148:D151 C147:D147 A138:D146 C137:D137 A135:D136 C134:D134 A132:D133 D131 A130:D130 C129:D129 A121:D128 C119:D120 A118:D118 C117:D117 A108:D116 C107:D107 A105:D106 D104 A102:D103 C101:D101 A96:D100 C95:D95 A89:D94 D87:D88 A86:D86 D85 C84:D84 A77:D83 C75:D76 A45:D74 C44:D44 A44 A38:D43 D37 A7:D36 A203:D204 C201:D202 A197:D200 C196:D196 A194:D195 D193 A193:B193 A173:D192 D250:D252 A249:D249 D248 A242:D247 D241 A237:D240 D235:D236 A232:D234 D231 C230:D230 A226:D229 D225 A216:D224 D215 A214:E214 C213:D213 A212:E212 C211:D211 A210:D210 D209 A207:D208 C205:D206 D264 A253:D263 A360:D379 C381:E381 J381:EV425 A382:D425 A6:B6 A3:D5 A172 A168 A166 A163 A154 A152 A147 A137 A134 A131 A129 A119:A120 A117 A107 A104 A101 A95 A87:B88 A85:B85 A84 A75:A76 A37:B37 A201:A202 A196 A251:B252 A250 A248:B248 A241 A235:B236 A230:A231 A225:B225 A215:B215 A213 A211 A209:B209 A205:A206 A297:A298 A294 D380 A380:B380 A381 A359 A352 A349 A347 C297:D298 A295:D296 C294:D294 C359:D359 A353:D353 D352 J3:EV353 A350:D351 C349:D349 A348:D348 C347:D347 A299:D346 A358:E358 A293:E293 B265:D292 E4:F5 E386:E387 E35:E36 E361 B1:EV2 E421 E412 E384 E377 J358:EV379 E379 E263 E229 E54 E62 E68 E70 E24" formula="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J54"/>
  <sheetViews>
    <sheetView topLeftCell="A16" workbookViewId="0">
      <selection activeCell="A1" sqref="A1"/>
    </sheetView>
  </sheetViews>
  <sheetFormatPr defaultColWidth="9" defaultRowHeight="13.5"/>
  <cols>
    <col min="1" max="1" width="9" style="1"/>
    <col min="2" max="2" width="21.1333333333333" style="1"/>
    <col min="3" max="3" width="8.63333333333333" style="1"/>
    <col min="4" max="4" width="7" style="1"/>
    <col min="5" max="5" width="10.25" style="1"/>
    <col min="6" max="7" width="9.88333333333333" style="1"/>
    <col min="8" max="8" width="9" style="1"/>
    <col min="9" max="9" width="16.75" style="1"/>
    <col min="10" max="26" width="9" style="1"/>
  </cols>
  <sheetData>
    <row r="2" spans="2:9">
      <c r="B2" s="2"/>
      <c r="C2" s="2" t="s">
        <v>1289</v>
      </c>
      <c r="D2" s="2" t="s">
        <v>70</v>
      </c>
      <c r="E2" s="3" t="s">
        <v>1290</v>
      </c>
      <c r="F2" s="2" t="s">
        <v>1291</v>
      </c>
      <c r="G2" s="2" t="s">
        <v>1292</v>
      </c>
      <c r="H2" s="2" t="s">
        <v>1293</v>
      </c>
      <c r="I2" s="2"/>
    </row>
    <row r="3" spans="2:9">
      <c r="B3" s="3" t="s">
        <v>1294</v>
      </c>
      <c r="C3" s="3">
        <f>SUM(C7:C21)</f>
        <v>723.51</v>
      </c>
      <c r="D3" s="3" t="s">
        <v>86</v>
      </c>
      <c r="E3" s="4">
        <f>(C3/1.1+1)+5</f>
        <v>664</v>
      </c>
      <c r="F3" s="2" t="s">
        <v>95</v>
      </c>
      <c r="G3" s="5">
        <f>E3*0.2</f>
        <v>133</v>
      </c>
      <c r="H3" s="2"/>
      <c r="I3" s="2"/>
    </row>
    <row r="4" spans="2:9">
      <c r="B4" s="3"/>
      <c r="C4" s="3"/>
      <c r="D4" s="3"/>
      <c r="E4" s="4"/>
      <c r="F4" s="2" t="s">
        <v>78</v>
      </c>
      <c r="G4" s="5">
        <f>E3*0.02</f>
        <v>13</v>
      </c>
      <c r="H4" s="6">
        <f>G4*20</f>
        <v>260</v>
      </c>
      <c r="I4" s="2" t="s">
        <v>1295</v>
      </c>
    </row>
    <row r="6" spans="2:7">
      <c r="B6" s="2" t="s">
        <v>1296</v>
      </c>
      <c r="C6" s="2" t="s">
        <v>1297</v>
      </c>
      <c r="D6" s="3"/>
      <c r="E6" s="7">
        <f>SUM(E7:E24)</f>
        <v>406</v>
      </c>
      <c r="F6" s="2" t="s">
        <v>1298</v>
      </c>
      <c r="G6" s="5">
        <f>E6*5%</f>
        <v>20</v>
      </c>
    </row>
    <row r="7" spans="2:7">
      <c r="B7" s="8" t="s">
        <v>1299</v>
      </c>
      <c r="C7" s="8">
        <v>9.44</v>
      </c>
      <c r="D7" s="2"/>
      <c r="E7" s="2">
        <f>C7/1.6+1</f>
        <v>6.9</v>
      </c>
      <c r="F7" s="2"/>
      <c r="G7" s="2"/>
    </row>
    <row r="8" spans="2:7">
      <c r="B8" s="8" t="s">
        <v>1300</v>
      </c>
      <c r="C8" s="2">
        <v>33.2</v>
      </c>
      <c r="D8" s="2"/>
      <c r="E8" s="5">
        <f>(C8/1.4+1)+(C8/2.2+1)</f>
        <v>41</v>
      </c>
      <c r="F8" s="2"/>
      <c r="G8" s="2"/>
    </row>
    <row r="9" spans="2:7">
      <c r="B9" s="8" t="s">
        <v>1301</v>
      </c>
      <c r="C9" s="2">
        <v>14</v>
      </c>
      <c r="D9" s="2"/>
      <c r="E9" s="5">
        <f>(C9/1.6+1)+(C9/2.2+1)</f>
        <v>17</v>
      </c>
      <c r="F9" s="2"/>
      <c r="G9" s="2"/>
    </row>
    <row r="10" spans="2:7">
      <c r="B10" s="8" t="s">
        <v>1302</v>
      </c>
      <c r="C10" s="2">
        <f>24+8.65</f>
        <v>32.65</v>
      </c>
      <c r="D10" s="2"/>
      <c r="E10" s="2"/>
      <c r="F10" s="2"/>
      <c r="G10" s="2"/>
    </row>
    <row r="11" spans="2:7">
      <c r="B11" s="8" t="s">
        <v>1303</v>
      </c>
      <c r="C11" s="2">
        <v>24.01</v>
      </c>
      <c r="D11" s="2"/>
      <c r="E11" s="2"/>
      <c r="F11" s="2"/>
      <c r="G11" s="2"/>
    </row>
    <row r="12" spans="2:7">
      <c r="B12" s="8" t="s">
        <v>1304</v>
      </c>
      <c r="C12" s="2">
        <v>37.4</v>
      </c>
      <c r="D12" s="2"/>
      <c r="E12" s="5">
        <f t="shared" ref="E12:E20" si="0">C12/1.8+1</f>
        <v>22</v>
      </c>
      <c r="F12" s="2"/>
      <c r="G12" s="2"/>
    </row>
    <row r="13" spans="2:7">
      <c r="B13" s="8" t="s">
        <v>1305</v>
      </c>
      <c r="C13" s="2">
        <v>58.15</v>
      </c>
      <c r="D13" s="2"/>
      <c r="E13" s="5">
        <f t="shared" si="0"/>
        <v>33</v>
      </c>
      <c r="F13" s="2"/>
      <c r="G13" s="2"/>
    </row>
    <row r="14" spans="2:7">
      <c r="B14" s="8" t="s">
        <v>1306</v>
      </c>
      <c r="C14" s="2">
        <f>12.17+64.5</f>
        <v>76.67</v>
      </c>
      <c r="D14" s="2"/>
      <c r="E14" s="5">
        <f t="shared" si="0"/>
        <v>44</v>
      </c>
      <c r="F14" s="2"/>
      <c r="G14" s="2"/>
    </row>
    <row r="15" spans="2:7">
      <c r="B15" s="8" t="s">
        <v>1307</v>
      </c>
      <c r="C15" s="2">
        <v>43.49</v>
      </c>
      <c r="D15" s="2"/>
      <c r="E15" s="5">
        <f t="shared" si="0"/>
        <v>25</v>
      </c>
      <c r="F15" s="2"/>
      <c r="G15" s="2"/>
    </row>
    <row r="16" spans="2:7">
      <c r="B16" s="8" t="s">
        <v>1308</v>
      </c>
      <c r="C16" s="2">
        <v>75.65</v>
      </c>
      <c r="D16" s="2"/>
      <c r="E16" s="5">
        <f t="shared" si="0"/>
        <v>43</v>
      </c>
      <c r="F16" s="2"/>
      <c r="G16" s="2"/>
    </row>
    <row r="17" spans="2:7">
      <c r="B17" s="8" t="s">
        <v>1309</v>
      </c>
      <c r="C17" s="2">
        <f>8.4+48.02</f>
        <v>56.42</v>
      </c>
      <c r="D17" s="2"/>
      <c r="E17" s="5">
        <f t="shared" si="0"/>
        <v>32</v>
      </c>
      <c r="F17" s="2"/>
      <c r="G17" s="2"/>
    </row>
    <row r="18" spans="2:7">
      <c r="B18" s="8" t="s">
        <v>1310</v>
      </c>
      <c r="C18" s="2">
        <f>24.19+23.8+28.29</f>
        <v>76.28</v>
      </c>
      <c r="D18" s="2"/>
      <c r="E18" s="5">
        <f t="shared" si="0"/>
        <v>43</v>
      </c>
      <c r="F18" s="2"/>
      <c r="G18" s="2"/>
    </row>
    <row r="19" spans="2:7">
      <c r="B19" s="8" t="s">
        <v>1311</v>
      </c>
      <c r="C19" s="2">
        <v>44.59</v>
      </c>
      <c r="D19" s="2"/>
      <c r="E19" s="5">
        <f t="shared" si="0"/>
        <v>26</v>
      </c>
      <c r="F19" s="2"/>
      <c r="G19" s="2"/>
    </row>
    <row r="20" spans="2:7">
      <c r="B20" s="8" t="s">
        <v>1312</v>
      </c>
      <c r="C20" s="2">
        <f>6.87+78.8</f>
        <v>85.67</v>
      </c>
      <c r="D20" s="2"/>
      <c r="E20" s="5">
        <f t="shared" si="0"/>
        <v>49</v>
      </c>
      <c r="F20" s="2"/>
      <c r="G20" s="2"/>
    </row>
    <row r="21" spans="2:7">
      <c r="B21" s="8" t="s">
        <v>1313</v>
      </c>
      <c r="C21" s="2">
        <f>15.97+39.92</f>
        <v>55.89</v>
      </c>
      <c r="D21" s="2"/>
      <c r="E21" s="5">
        <f>C21/2.4+1</f>
        <v>24</v>
      </c>
      <c r="F21" s="2"/>
      <c r="G21" s="2"/>
    </row>
    <row r="22" spans="2:7">
      <c r="B22" s="8" t="s">
        <v>1314</v>
      </c>
      <c r="C22" s="2">
        <v>28.04</v>
      </c>
      <c r="D22" s="2"/>
      <c r="E22" s="2"/>
      <c r="F22" s="2"/>
      <c r="G22" s="2"/>
    </row>
    <row r="23" spans="2:7">
      <c r="B23" s="8" t="s">
        <v>1315</v>
      </c>
      <c r="C23" s="2">
        <f>13.48+19.95+8.65+8.05</f>
        <v>50.13</v>
      </c>
      <c r="D23" s="2"/>
      <c r="E23" s="2"/>
      <c r="F23" s="2"/>
      <c r="G23" s="2"/>
    </row>
    <row r="24" spans="2:7">
      <c r="B24" s="8" t="s">
        <v>1316</v>
      </c>
      <c r="C24" s="2">
        <v>23.65</v>
      </c>
      <c r="D24" s="2"/>
      <c r="E24" s="2"/>
      <c r="F24" s="2"/>
      <c r="G24" s="2"/>
    </row>
    <row r="27" spans="2:6">
      <c r="B27" s="2" t="s">
        <v>1317</v>
      </c>
      <c r="C27" s="2" t="s">
        <v>1297</v>
      </c>
      <c r="D27" s="3" t="s">
        <v>1318</v>
      </c>
      <c r="E27" s="3" t="s">
        <v>1319</v>
      </c>
      <c r="F27" s="3" t="s">
        <v>1320</v>
      </c>
    </row>
    <row r="28" spans="2:6">
      <c r="B28" s="8" t="s">
        <v>1299</v>
      </c>
      <c r="C28" s="8">
        <v>9.44</v>
      </c>
      <c r="D28" s="2">
        <f>11.38+2.7+1.03+0.2+1.05</f>
        <v>16.36</v>
      </c>
      <c r="E28" s="9">
        <f>C28*D28</f>
        <v>154.44</v>
      </c>
      <c r="F28" s="9">
        <f>E28/100</f>
        <v>1.54</v>
      </c>
    </row>
    <row r="29" spans="2:6">
      <c r="B29" s="8" t="s">
        <v>1300</v>
      </c>
      <c r="C29" s="2">
        <v>33.2</v>
      </c>
      <c r="D29" s="2"/>
      <c r="E29" s="2"/>
      <c r="F29" s="2"/>
    </row>
    <row r="30" spans="2:6">
      <c r="B30" s="8" t="s">
        <v>1301</v>
      </c>
      <c r="C30" s="2">
        <v>14</v>
      </c>
      <c r="D30" s="2"/>
      <c r="E30" s="2"/>
      <c r="F30" s="2"/>
    </row>
    <row r="31" spans="2:6">
      <c r="B31" s="8" t="s">
        <v>1302</v>
      </c>
      <c r="C31" s="2">
        <f>24+8.65</f>
        <v>32.65</v>
      </c>
      <c r="D31" s="2"/>
      <c r="E31" s="2"/>
      <c r="F31" s="2"/>
    </row>
    <row r="32" spans="2:6">
      <c r="B32" s="8" t="s">
        <v>1303</v>
      </c>
      <c r="C32" s="2">
        <v>24.01</v>
      </c>
      <c r="D32" s="2"/>
      <c r="E32" s="2"/>
      <c r="F32" s="2"/>
    </row>
    <row r="33" spans="2:6">
      <c r="B33" s="8" t="s">
        <v>1304</v>
      </c>
      <c r="C33" s="2">
        <v>37.4</v>
      </c>
      <c r="D33" s="2">
        <f>2+1.2+2.05</f>
        <v>5.25</v>
      </c>
      <c r="E33" s="9">
        <f t="shared" ref="E33:E45" si="1">C33*D33</f>
        <v>196.35</v>
      </c>
      <c r="F33" s="9">
        <f t="shared" ref="F33:F45" si="2">E33/100</f>
        <v>1.96</v>
      </c>
    </row>
    <row r="34" spans="2:6">
      <c r="B34" s="8" t="s">
        <v>1305</v>
      </c>
      <c r="C34" s="2">
        <v>58.15</v>
      </c>
      <c r="D34" s="2">
        <f>2+1.2+2.05</f>
        <v>5.25</v>
      </c>
      <c r="E34" s="9">
        <f t="shared" si="1"/>
        <v>305.29</v>
      </c>
      <c r="F34" s="9">
        <f t="shared" si="2"/>
        <v>3.05</v>
      </c>
    </row>
    <row r="35" spans="2:6">
      <c r="B35" s="8" t="s">
        <v>1306</v>
      </c>
      <c r="C35" s="2">
        <f>12.17+64.5</f>
        <v>76.67</v>
      </c>
      <c r="D35" s="2">
        <f>2+1.2+2.05</f>
        <v>5.25</v>
      </c>
      <c r="E35" s="9">
        <f t="shared" si="1"/>
        <v>402.52</v>
      </c>
      <c r="F35" s="9">
        <f t="shared" si="2"/>
        <v>4.03</v>
      </c>
    </row>
    <row r="36" spans="2:6">
      <c r="B36" s="8" t="s">
        <v>1307</v>
      </c>
      <c r="C36" s="2">
        <v>43.49</v>
      </c>
      <c r="D36" s="2">
        <v>2</v>
      </c>
      <c r="E36" s="9">
        <f t="shared" si="1"/>
        <v>86.98</v>
      </c>
      <c r="F36" s="9">
        <f t="shared" si="2"/>
        <v>0.87</v>
      </c>
    </row>
    <row r="37" spans="2:6">
      <c r="B37" s="8" t="s">
        <v>1308</v>
      </c>
      <c r="C37" s="2">
        <v>75.65</v>
      </c>
      <c r="D37" s="2">
        <f>11.38+1+0.53+2</f>
        <v>14.91</v>
      </c>
      <c r="E37" s="9">
        <f t="shared" si="1"/>
        <v>1127.94</v>
      </c>
      <c r="F37" s="9">
        <f t="shared" si="2"/>
        <v>11.28</v>
      </c>
    </row>
    <row r="38" spans="2:6">
      <c r="B38" s="8" t="s">
        <v>1309</v>
      </c>
      <c r="C38" s="2">
        <f>8.4+48.02</f>
        <v>56.42</v>
      </c>
      <c r="D38" s="2">
        <f>11.38+4.5+0.475+0.225</f>
        <v>16.58</v>
      </c>
      <c r="E38" s="9">
        <f t="shared" si="1"/>
        <v>935.44</v>
      </c>
      <c r="F38" s="9">
        <f t="shared" si="2"/>
        <v>9.35</v>
      </c>
    </row>
    <row r="39" spans="2:6">
      <c r="B39" s="8" t="s">
        <v>1310</v>
      </c>
      <c r="C39" s="2">
        <f>24.19+23.8+28.29</f>
        <v>76.28</v>
      </c>
      <c r="D39" s="2">
        <f>11.38+1.03+0.475+2.236+1.05</f>
        <v>16.171</v>
      </c>
      <c r="E39" s="9">
        <f t="shared" si="1"/>
        <v>1233.52</v>
      </c>
      <c r="F39" s="9">
        <f t="shared" si="2"/>
        <v>12.34</v>
      </c>
    </row>
    <row r="40" spans="2:6">
      <c r="B40" s="8" t="s">
        <v>1311</v>
      </c>
      <c r="C40" s="2">
        <v>44.59</v>
      </c>
      <c r="D40" s="2">
        <f>0.607+4.3+2.27+0.2+1.8+1.05</f>
        <v>10.227</v>
      </c>
      <c r="E40" s="9">
        <f t="shared" si="1"/>
        <v>456.02</v>
      </c>
      <c r="F40" s="9">
        <f t="shared" si="2"/>
        <v>4.56</v>
      </c>
    </row>
    <row r="41" spans="2:6">
      <c r="B41" s="8" t="s">
        <v>1312</v>
      </c>
      <c r="C41" s="2">
        <f>6.87+78.8</f>
        <v>85.67</v>
      </c>
      <c r="D41" s="2">
        <f>4.29+1</f>
        <v>5.29</v>
      </c>
      <c r="E41" s="9">
        <f t="shared" si="1"/>
        <v>453.19</v>
      </c>
      <c r="F41" s="9">
        <f t="shared" si="2"/>
        <v>4.53</v>
      </c>
    </row>
    <row r="42" spans="2:6">
      <c r="B42" s="8" t="s">
        <v>1313</v>
      </c>
      <c r="C42" s="2">
        <f>15.97+39.92</f>
        <v>55.89</v>
      </c>
      <c r="D42" s="2">
        <f>11.42+1.03+1.4+2.9+0.46</f>
        <v>17.21</v>
      </c>
      <c r="E42" s="9">
        <f t="shared" si="1"/>
        <v>961.87</v>
      </c>
      <c r="F42" s="9">
        <f t="shared" si="2"/>
        <v>9.62</v>
      </c>
    </row>
    <row r="43" spans="2:6">
      <c r="B43" s="8" t="s">
        <v>1314</v>
      </c>
      <c r="C43" s="2">
        <v>28.04</v>
      </c>
      <c r="D43" s="2">
        <f>1.84+1.27</f>
        <v>3.11</v>
      </c>
      <c r="E43" s="9">
        <f t="shared" si="1"/>
        <v>87.2</v>
      </c>
      <c r="F43" s="9">
        <f t="shared" si="2"/>
        <v>0.87</v>
      </c>
    </row>
    <row r="44" spans="2:6">
      <c r="B44" s="8" t="s">
        <v>1315</v>
      </c>
      <c r="C44" s="2">
        <f>13.48+19.95+8.65+8.05</f>
        <v>50.13</v>
      </c>
      <c r="D44" s="2">
        <f>4.69+1.46</f>
        <v>6.15</v>
      </c>
      <c r="E44" s="9">
        <f t="shared" si="1"/>
        <v>308.3</v>
      </c>
      <c r="F44" s="9">
        <f t="shared" si="2"/>
        <v>3.08</v>
      </c>
    </row>
    <row r="45" spans="2:6">
      <c r="B45" s="8" t="s">
        <v>1316</v>
      </c>
      <c r="C45" s="2">
        <v>23.65</v>
      </c>
      <c r="D45" s="2">
        <f>0.65+5.05+0.13</f>
        <v>5.83</v>
      </c>
      <c r="E45" s="9">
        <f t="shared" si="1"/>
        <v>137.88</v>
      </c>
      <c r="F45" s="9">
        <f t="shared" si="2"/>
        <v>1.38</v>
      </c>
    </row>
    <row r="46" spans="2:6">
      <c r="B46" s="8" t="s">
        <v>1321</v>
      </c>
      <c r="C46" s="2"/>
      <c r="D46" s="2"/>
      <c r="E46" s="2"/>
      <c r="F46" s="10">
        <f>SUM(F28:F45)</f>
        <v>68.46</v>
      </c>
    </row>
    <row r="49" spans="2:8">
      <c r="B49" s="11"/>
      <c r="C49" s="2" t="s">
        <v>1289</v>
      </c>
      <c r="D49" s="2" t="s">
        <v>70</v>
      </c>
      <c r="E49" s="3" t="s">
        <v>1290</v>
      </c>
      <c r="F49" s="2" t="s">
        <v>1322</v>
      </c>
      <c r="G49" s="2"/>
      <c r="H49" s="2"/>
    </row>
    <row r="50" spans="2:10">
      <c r="B50" s="11" t="s">
        <v>1323</v>
      </c>
      <c r="C50" s="3">
        <f>C3</f>
        <v>723.51</v>
      </c>
      <c r="D50" s="3" t="s">
        <v>86</v>
      </c>
      <c r="E50" s="4">
        <f>(C50/0.6+1)</f>
        <v>1207</v>
      </c>
      <c r="F50" s="5">
        <f>E50*0.01</f>
        <v>12</v>
      </c>
      <c r="G50" s="2" t="s">
        <v>78</v>
      </c>
      <c r="H50" s="2">
        <f>12*12</f>
        <v>144</v>
      </c>
      <c r="I50" s="12" t="s">
        <v>1324</v>
      </c>
      <c r="J50" s="1" t="s">
        <v>1325</v>
      </c>
    </row>
    <row r="51" spans="2:9">
      <c r="B51" s="2"/>
      <c r="C51" s="3"/>
      <c r="D51" s="3"/>
      <c r="E51" s="4"/>
      <c r="F51" s="5"/>
      <c r="G51" s="2"/>
      <c r="H51" s="2"/>
      <c r="I51" s="12"/>
    </row>
    <row r="52" spans="2:9">
      <c r="B52" s="2" t="s">
        <v>1326</v>
      </c>
      <c r="C52" s="2">
        <f>C43</f>
        <v>28.04</v>
      </c>
      <c r="D52" s="2"/>
      <c r="E52" s="4">
        <f>(C52/0.6+1)</f>
        <v>48</v>
      </c>
      <c r="F52" s="5">
        <f>E52*0.02</f>
        <v>1</v>
      </c>
      <c r="G52" s="2" t="s">
        <v>1327</v>
      </c>
      <c r="H52" s="2">
        <f>3*12</f>
        <v>36</v>
      </c>
      <c r="I52" s="12"/>
    </row>
    <row r="53" spans="2:8">
      <c r="B53" s="2"/>
      <c r="C53" s="2"/>
      <c r="D53" s="2"/>
      <c r="E53" s="2"/>
      <c r="F53" s="2"/>
      <c r="G53" s="2"/>
      <c r="H53" s="2"/>
    </row>
    <row r="54" spans="2:8">
      <c r="B54" s="2"/>
      <c r="C54" s="2"/>
      <c r="D54" s="2"/>
      <c r="E54" s="2"/>
      <c r="F54" s="2"/>
      <c r="G54" s="2" t="s">
        <v>1328</v>
      </c>
      <c r="H54" s="2">
        <f>+H50+H52</f>
        <v>180</v>
      </c>
    </row>
  </sheetData>
  <mergeCells count="5">
    <mergeCell ref="B3:B4"/>
    <mergeCell ref="C3:C4"/>
    <mergeCell ref="D3:D4"/>
    <mergeCell ref="E3:E4"/>
    <mergeCell ref="I50:I5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6</vt:i4>
      </vt:variant>
    </vt:vector>
  </HeadingPairs>
  <TitlesOfParts>
    <vt:vector size="6" baseType="lpstr">
      <vt:lpstr>汇总</vt:lpstr>
      <vt:lpstr>封-2 招标控制价封面</vt:lpstr>
      <vt:lpstr>扉-2 招标控制价扉页</vt:lpstr>
      <vt:lpstr>汇总表</vt:lpstr>
      <vt:lpstr>工程量清单</vt:lpstr>
      <vt:lpstr>基坑支护检测工程量计算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cp:lastModifiedBy>
  <dcterms:created xsi:type="dcterms:W3CDTF">2025-08-29T11:26:00Z</dcterms:created>
  <dcterms:modified xsi:type="dcterms:W3CDTF">2025-10-31T08:02:00Z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F10B65AA55C34C34895A8BBF2F9B3098_13</vt:lpwstr>
  </property>
  <property fmtid="{D5CDD505-2E9C-101B-9397-08002B2CF9AE}" pid="3" name="KSOProductBuildVer">
    <vt:lpwstr>2052-12.1.0.18276</vt:lpwstr>
  </property>
</Properties>
</file>