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工程量清单-控制价（262.08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<sst xmlns="http://schemas.openxmlformats.org/spreadsheetml/2006/main" count="50" uniqueCount="41">
  <si>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>中国科学院空天信息创新研究院广州园区一期建设项目
电梯采购及安装工程
控制价</t>
  </si>
  <si>
    <t>序号</t>
  </si>
  <si>
    <t>名称</t>
  </si>
  <si>
    <t>项目特征描述</t>
  </si>
  <si>
    <t>数量
（台）</t>
  </si>
  <si>
    <t>设备单价
（元/台）</t>
  </si>
  <si>
    <t>安装单价
（元/台）</t>
  </si>
  <si>
    <t>合计
（元）</t>
  </si>
  <si>
    <t>备注</t>
  </si>
  <si>
    <t>乘客电梯
2-DT1
（有机房）</t>
  </si>
  <si>
    <t>【项目特征】
1、名称：乘客电梯2-DT1（有机房）
2、经停站数：13
3、载重：1350kg
4、速度：1.75m/s
5、井道尺寸：2500*2500mm
6、装饰、功能、配置要求：详见招标技术要求
7、具体事宜详见技术要求及图纸并满足设计规范及使用需求
8、控制模式：并联
【工作内容】
1、本体安装
2、电梯电气安装
3、导轨安装及接地
4、其他附件安装（包含脚手架搭拆及租赁费）
5、调试</t>
  </si>
  <si>
    <t>2#厂房</t>
  </si>
  <si>
    <t>乘客电梯
2-DT2
（有机房）</t>
  </si>
  <si>
    <t>【项目特征】
1、名称：乘客电梯2-DT2（有机房）
2、经停站数：13
3、载重：1350kg
4、速度：1.75m/s
5、井道尺寸：2500*2500mm
6、装饰、功能、配置要求：详见招标技术要求
7、具体事宜详见技术要求及图纸并满足设计规范及使用需求
8、控制模式：并联
【工作内容】
1、本体安装
2、电梯电气安装
3、导轨安装及接地
4、其他附件安装（包含脚手架搭拆及租赁费）
5、调试</t>
  </si>
  <si>
    <t>货梯兼消防电梯
2-DT3
（有机房）</t>
  </si>
  <si>
    <t>【项目特征】
1、名称：货梯兼消防电梯2-DT3（有机房）
2、经停站数：13
3、载重：3000kg
4、速度：1m/s
5、井道尺寸：3200*3850mm
6、装饰、功能、配置要求：详见招标技术要求
7、具体事宜详见技术要求及图纸并满足设计规范及使用需求
8、控制模式：单控
【工作内容】
1、本体安装
2、电梯电气安装
3、导轨安装及接地
4、其他附件安装（包含脚手架搭拆及租赁费）
5、调试</t>
  </si>
  <si>
    <t>乘客电梯
2-DT4
（有机房）</t>
  </si>
  <si>
    <t>【项目特征】
1、名称：乘客电梯2-DT4（有机房）
2、经停站数：13
3、载重：1350kg
4、速度：1.75m/s
5、井道尺寸：2500*2500mm
6、装饰、功能、配置要求：详见招标技术要求
7、具体事宜详见技术要求及图纸并满足设计规范及使用需求
8、控制模式：并联
【工作内容】
1、本体安装
2、电梯电气安装
3、导轨安装及接地
4、其他附件安装（包含脚手架搭拆及租赁费）
5、调试</t>
  </si>
  <si>
    <t>乘客电梯
2-DT5
（有机房）</t>
  </si>
  <si>
    <t>【项目特征】
1、名称：乘客电梯2-DT5（有机房）
2、经停站数：13
3、载重：1350kg
4、速度：1.75m/s
5、井道尺寸：2500*2500mm
6、装饰、功能、配置要求：详见招标技术要求
7、具体事宜详见技术要求及图纸并满足设计规范及使用需求
8、控制模式：并联
【工作内容】
1、本体安装
2、电梯电气安装
3、导轨安装及接地
4、其他附件安装（包含脚手架搭拆及租赁费）
5、调试</t>
  </si>
  <si>
    <t>货梯兼消防电梯
2-DT6
（有机房）</t>
  </si>
  <si>
    <t>【项目特征】
1、名称：货梯兼消防电梯2-DT6（有机房）
2、经停站数：13
3、载重：3000kg
4、速度：1m/s
5、井道尺寸：3200*3850mm
6、装饰、功能、配置要求：详见招标技术要求
7、具体事宜详见技术要求及图纸并满足设计规范及使用需求
8、控制模式：单控
【工作内容】
1、本体安装
2、电梯电气安装
3、导轨安装及接地
4、其他附件安装（包含脚手架搭拆及租赁费）
5、调试</t>
  </si>
  <si>
    <t>无障碍乘客电梯
5-DT1
（无机房）</t>
  </si>
  <si>
    <t>【项目特征】
1、名称：无障碍乘客电梯5-DT1（无机房）
2、经停站数：5
3、载重：1350kg
4、速度：1.75m/s
5、井道尺寸：2500*2500mm
6、装饰、功能、配置要求：详见招标技术要求
7、具体事宜详见技术要求及图纸并满足设计规范及使用需求
8、控制模式：单控
【工作内容】
1、本体安装
2、电梯电气安装
3、导轨安装及接地
4、其他附件安装（包含脚手架搭拆及租赁费）
5、调试</t>
  </si>
  <si>
    <t>5#后勤服务楼</t>
  </si>
  <si>
    <t>货梯/餐梯
5-DT2
（无机房）</t>
  </si>
  <si>
    <t>【项目特征】
1、名称：货梯/餐梯5-DT2（无机房）
2、经停站数：3
3、载重：≥1000kg
4、速度：1m/s
5、井道尺寸：2300*2500mm
6、装饰、功能、配置要求：详见招标技术要求
7、具体事宜详见技术要求及图纸并满足设计规范及使用需求
8、控制模式：单控
【工作内容】
1、本体安装
2、电梯电气安装
3、导轨安装及接地
4、其他附件安装（包含脚手架搭拆及租赁费）
5、调试</t>
  </si>
  <si>
    <t>污梯
5-DT3
（无机房）</t>
  </si>
  <si>
    <t>【项目特征】
1、名称：污梯5-DT3（无机房）
2、经停站数：3
3、载重：≥1000kg
4、速度：1m/s
5、井道尺寸：2300*2500mm
6、装饰、功能、配置要求：详见招标技术要求
7、具体事宜详见技术要求及图纸并满足设计规范及使用需求
8、控制模式：单控
【工作内容】
1、本体安装
2、电梯电气安装
3、导轨安装及接地
4、其他附件安装（包含脚手架搭拆及租赁费）
5、调试</t>
  </si>
  <si>
    <t>消防电梯兼无障碍客货梯
7-DT1
（有机房）</t>
  </si>
  <si>
    <t>【项目特征】
1、名称：消防电梯兼无障碍客货梯7-DT1（有机房）
2、经停站数：17
3、载重：≥1150kg
4、速度：1.75m/s
5、井道尺寸：2300*2300mm
6、装饰、功能、配置要求：详见招标技术要求
7、具体事宜详见技术要求及图纸并满足设计规范及使用需求
8、控制模式：群控
【工作内容】
1、本体安装
2、电梯电气安装
3、导轨安装及接地
4、其他附件安装（包含脚手架搭拆及租赁费）
5、调试</t>
  </si>
  <si>
    <t>7#倒班楼</t>
  </si>
  <si>
    <t>客梯
（满足消防要求）
7-DT2
（有机房）</t>
  </si>
  <si>
    <t>【项目特征】
1、名称：客梯（满足消防要求）7-DT2（有机房）
2、经停站数：17
3、载重：≥1150kg
4、速度：1.75m/s
5、井道尺寸：2300*2300mm
6、装饰、功能、配置要求：详见招标技术要求
7、具体事宜详见技术要求及图纸并满足设计规范及使用需求
8、控制模式：群控
【工作内容】
1、本体安装
2、电梯电气安装
3、导轨安装及接地
4、其他附件安装（包含脚手架搭拆及租赁费）
5、调试</t>
  </si>
  <si>
    <t>客梯
（满足消防要求）
7-DT3
（有机房）</t>
  </si>
  <si>
    <t>【项目特征】
1、名称：客梯（满足消防要求）7-DT3（有机房）
2、经停站数：17
3、载重：≥1150kg
4、速度：1.75m/s
5、井道尺寸：2300*2300mm
6、装饰、功能、配置要求：详见招标技术要求
7、具体事宜详见技术要求及图纸并满足设计规范及使用需求
8、控制模式：群控
【工作内容】
1、本体安装
2、电梯电气安装
3、导轨安装及接地
4、其他附件安装（包含脚手架搭拆及租赁费）
5、调试</t>
  </si>
  <si>
    <t>小计</t>
  </si>
  <si>
    <t>税金</t>
  </si>
  <si>
    <t>设备13%，安装9%</t>
  </si>
  <si>
    <t>合计</t>
  </si>
  <si>
    <t>13+14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</si>
</sst>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zoomScale="80" zoomScaleNormal="80" workbookViewId="0">
      <selection activeCell="H18" sqref="H18"/>
    </sheetView>
  </sheetViews>
  <sheetFormatPr defaultColWidth="8.73148148148148" defaultRowHeight="14.4"/>
  <cols>
    <col min="2" max="2" width="19.7314814814815" customWidth="1"/>
    <col min="3" max="3" width="45.6388888888889" customWidth="1"/>
    <col min="4" max="4" width="8.63888888888889" style="1" customWidth="1"/>
    <col min="5" max="8" width="15.6388888888889" customWidth="1"/>
    <col min="11" max="11" width="8.73148148148148" hidden="1" customWidth="1"/>
  </cols>
  <sheetData>
    <row r="1" ht="98" customHeight="1" spans="1:11">
      <c r="A1" s="2" t="s">
        <v>0</v>
      </c>
      <c r="B1" s="3"/>
      <c r="C1" s="3"/>
      <c r="D1" s="3"/>
      <c r="E1" s="3"/>
      <c r="F1" s="3"/>
      <c r="G1" s="3"/>
      <c r="H1" s="3"/>
      <c r="K1" s="11">
        <v>0.954912839</v>
      </c>
    </row>
    <row r="2" s="1" customFormat="1" ht="40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ht="240" customHeight="1" spans="1:8">
      <c r="A3" s="4">
        <v>1</v>
      </c>
      <c r="B3" s="5" t="s">
        <v>9</v>
      </c>
      <c r="C3" s="6" t="s">
        <v>10</v>
      </c>
      <c r="D3" s="4">
        <v>1</v>
      </c>
      <c r="E3" s="7">
        <f>186621.5*K1</f>
        <v>178207.266383439</v>
      </c>
      <c r="F3" s="7">
        <f>43590*K1</f>
        <v>41624.65065201</v>
      </c>
      <c r="G3" s="7">
        <f>+F3+E3</f>
        <v>219831.917035449</v>
      </c>
      <c r="H3" s="8" t="s">
        <v>11</v>
      </c>
    </row>
    <row r="4" ht="240" customHeight="1" spans="1:8">
      <c r="A4" s="4">
        <v>2</v>
      </c>
      <c r="B4" s="5" t="s">
        <v>12</v>
      </c>
      <c r="C4" s="6" t="s">
        <v>13</v>
      </c>
      <c r="D4" s="4">
        <v>1</v>
      </c>
      <c r="E4" s="7">
        <f>186621.5*K1</f>
        <v>178207.266383439</v>
      </c>
      <c r="F4" s="7">
        <f>43590*K1</f>
        <v>41624.65065201</v>
      </c>
      <c r="G4" s="7">
        <f t="shared" ref="G4:G17" si="0">+F4+E4</f>
        <v>219831.917035449</v>
      </c>
      <c r="H4" s="8" t="s">
        <v>11</v>
      </c>
    </row>
    <row r="5" ht="240" customHeight="1" spans="1:8">
      <c r="A5" s="4">
        <v>3</v>
      </c>
      <c r="B5" s="5" t="s">
        <v>14</v>
      </c>
      <c r="C5" s="6" t="s">
        <v>15</v>
      </c>
      <c r="D5" s="4">
        <v>1</v>
      </c>
      <c r="E5" s="7">
        <f>171998.14*K1</f>
        <v>164243.232170119</v>
      </c>
      <c r="F5" s="7">
        <f>59370*K1</f>
        <v>56693.17525143</v>
      </c>
      <c r="G5" s="7">
        <f t="shared" si="0"/>
        <v>220936.407421549</v>
      </c>
      <c r="H5" s="8" t="s">
        <v>11</v>
      </c>
    </row>
    <row r="6" ht="240" customHeight="1" spans="1:8">
      <c r="A6" s="4">
        <v>4</v>
      </c>
      <c r="B6" s="5" t="s">
        <v>16</v>
      </c>
      <c r="C6" s="6" t="s">
        <v>17</v>
      </c>
      <c r="D6" s="4">
        <v>1</v>
      </c>
      <c r="E6" s="7">
        <f>186621.5*K1</f>
        <v>178207.266383439</v>
      </c>
      <c r="F6" s="7">
        <f>43590*K1</f>
        <v>41624.65065201</v>
      </c>
      <c r="G6" s="7">
        <f t="shared" si="0"/>
        <v>219831.917035449</v>
      </c>
      <c r="H6" s="8" t="s">
        <v>11</v>
      </c>
    </row>
    <row r="7" ht="240" customHeight="1" spans="1:8">
      <c r="A7" s="4">
        <v>5</v>
      </c>
      <c r="B7" s="5" t="s">
        <v>18</v>
      </c>
      <c r="C7" s="6" t="s">
        <v>19</v>
      </c>
      <c r="D7" s="4">
        <v>1</v>
      </c>
      <c r="E7" s="7">
        <f>186621.5*K1</f>
        <v>178207.266383439</v>
      </c>
      <c r="F7" s="7">
        <f>43590*K1</f>
        <v>41624.65065201</v>
      </c>
      <c r="G7" s="7">
        <f t="shared" si="0"/>
        <v>219831.917035449</v>
      </c>
      <c r="H7" s="8" t="s">
        <v>11</v>
      </c>
    </row>
    <row r="8" ht="240" customHeight="1" spans="1:8">
      <c r="A8" s="4">
        <v>6</v>
      </c>
      <c r="B8" s="5" t="s">
        <v>20</v>
      </c>
      <c r="C8" s="6" t="s">
        <v>21</v>
      </c>
      <c r="D8" s="4">
        <v>1</v>
      </c>
      <c r="E8" s="7">
        <f>171998.14*K1</f>
        <v>164243.232170119</v>
      </c>
      <c r="F8" s="7">
        <f>59370*K1</f>
        <v>56693.17525143</v>
      </c>
      <c r="G8" s="7">
        <f t="shared" si="0"/>
        <v>220936.407421549</v>
      </c>
      <c r="H8" s="8" t="s">
        <v>11</v>
      </c>
    </row>
    <row r="9" ht="240" customHeight="1" spans="1:8">
      <c r="A9" s="4">
        <v>7</v>
      </c>
      <c r="B9" s="5" t="s">
        <v>22</v>
      </c>
      <c r="C9" s="6" t="s">
        <v>23</v>
      </c>
      <c r="D9" s="4">
        <v>1</v>
      </c>
      <c r="E9" s="7">
        <f>119292.3*K1</f>
        <v>113913.74886384</v>
      </c>
      <c r="F9" s="7">
        <f>30900*K1</f>
        <v>29506.8067251</v>
      </c>
      <c r="G9" s="7">
        <f t="shared" si="0"/>
        <v>143420.55558894</v>
      </c>
      <c r="H9" s="9" t="s">
        <v>24</v>
      </c>
    </row>
    <row r="10" ht="240" customHeight="1" spans="1:8">
      <c r="A10" s="4">
        <v>8</v>
      </c>
      <c r="B10" s="5" t="s">
        <v>25</v>
      </c>
      <c r="C10" s="6" t="s">
        <v>26</v>
      </c>
      <c r="D10" s="4">
        <v>1</v>
      </c>
      <c r="E10" s="7">
        <f>76213.19*K1</f>
        <v>72776.9536321464</v>
      </c>
      <c r="F10" s="7">
        <f>25810*K1</f>
        <v>24646.30037459</v>
      </c>
      <c r="G10" s="7">
        <f t="shared" si="0"/>
        <v>97423.2540067364</v>
      </c>
      <c r="H10" s="9" t="s">
        <v>24</v>
      </c>
    </row>
    <row r="11" ht="240" customHeight="1" spans="1:8">
      <c r="A11" s="4">
        <v>9</v>
      </c>
      <c r="B11" s="5" t="s">
        <v>27</v>
      </c>
      <c r="C11" s="6" t="s">
        <v>28</v>
      </c>
      <c r="D11" s="4">
        <v>1</v>
      </c>
      <c r="E11" s="7">
        <f>76213.19*K1</f>
        <v>72776.9536321464</v>
      </c>
      <c r="F11" s="7">
        <f>25810*K1</f>
        <v>24646.30037459</v>
      </c>
      <c r="G11" s="7">
        <f t="shared" si="0"/>
        <v>97423.2540067364</v>
      </c>
      <c r="H11" s="9" t="s">
        <v>24</v>
      </c>
    </row>
    <row r="12" ht="240" customHeight="1" spans="1:8">
      <c r="A12" s="4">
        <v>10</v>
      </c>
      <c r="B12" s="5" t="s">
        <v>29</v>
      </c>
      <c r="C12" s="6" t="s">
        <v>30</v>
      </c>
      <c r="D12" s="4">
        <v>1</v>
      </c>
      <c r="E12" s="7">
        <f>197222.48*K1</f>
        <v>188330.278291421</v>
      </c>
      <c r="F12" s="7">
        <f>40520*K1</f>
        <v>38693.06823628</v>
      </c>
      <c r="G12" s="7">
        <f t="shared" si="0"/>
        <v>227023.346527701</v>
      </c>
      <c r="H12" s="9" t="s">
        <v>31</v>
      </c>
    </row>
    <row r="13" ht="240" customHeight="1" spans="1:8">
      <c r="A13" s="4">
        <v>11</v>
      </c>
      <c r="B13" s="5" t="s">
        <v>32</v>
      </c>
      <c r="C13" s="6" t="s">
        <v>33</v>
      </c>
      <c r="D13" s="4">
        <v>1</v>
      </c>
      <c r="E13" s="7">
        <f>194897.79*K1</f>
        <v>186110.401963726</v>
      </c>
      <c r="F13" s="7">
        <f>40520*K1</f>
        <v>38693.06823628</v>
      </c>
      <c r="G13" s="7">
        <f t="shared" si="0"/>
        <v>224803.470200006</v>
      </c>
      <c r="H13" s="9" t="s">
        <v>31</v>
      </c>
    </row>
    <row r="14" ht="240" customHeight="1" spans="1:8">
      <c r="A14" s="4">
        <v>12</v>
      </c>
      <c r="B14" s="5" t="s">
        <v>34</v>
      </c>
      <c r="C14" s="6" t="s">
        <v>35</v>
      </c>
      <c r="D14" s="4">
        <v>1</v>
      </c>
      <c r="E14" s="7">
        <f>194897.79*K1</f>
        <v>186110.401963726</v>
      </c>
      <c r="F14" s="7">
        <f>40520*K1</f>
        <v>38693.06823628</v>
      </c>
      <c r="G14" s="7">
        <f t="shared" si="0"/>
        <v>224803.470200006</v>
      </c>
      <c r="H14" s="9" t="s">
        <v>31</v>
      </c>
    </row>
    <row r="15" ht="30" customHeight="1" spans="1:8">
      <c r="A15" s="4">
        <v>13</v>
      </c>
      <c r="B15" s="4" t="s">
        <v>36</v>
      </c>
      <c r="C15" s="4"/>
      <c r="D15" s="4"/>
      <c r="E15" s="7">
        <f t="shared" ref="E15:G15" si="1">SUM(E3:E14)</f>
        <v>1861334.268221</v>
      </c>
      <c r="F15" s="7">
        <f t="shared" si="1"/>
        <v>474763.56529402</v>
      </c>
      <c r="G15" s="7">
        <f t="shared" si="1"/>
        <v>2336097.83351502</v>
      </c>
      <c r="H15" s="10"/>
    </row>
    <row r="16" ht="30" customHeight="1" spans="1:8">
      <c r="A16" s="4">
        <v>14</v>
      </c>
      <c r="B16" s="4" t="s">
        <v>37</v>
      </c>
      <c r="C16" s="4" t="s">
        <v>38</v>
      </c>
      <c r="D16" s="4"/>
      <c r="E16" s="7">
        <f>+ROUND(E15*0.13,2)</f>
        <v>241973.45</v>
      </c>
      <c r="F16" s="7">
        <f>+ROUND(F15*0.09,2)</f>
        <v>42728.72</v>
      </c>
      <c r="G16" s="7">
        <f>+F16+E16</f>
        <v>284702.17</v>
      </c>
      <c r="H16" s="10"/>
    </row>
    <row r="17" ht="30" customHeight="1" spans="1:8">
      <c r="A17" s="4">
        <v>15</v>
      </c>
      <c r="B17" s="4" t="s">
        <v>39</v>
      </c>
      <c r="C17" s="4" t="s">
        <v>40</v>
      </c>
      <c r="D17" s="4"/>
      <c r="E17" s="7">
        <f t="shared" ref="E17:G17" si="2">+E16+E15</f>
        <v>2103307.718221</v>
      </c>
      <c r="F17" s="7">
        <f t="shared" si="2"/>
        <v>517492.28529402</v>
      </c>
      <c r="G17" s="7">
        <f t="shared" si="2"/>
        <v>2620800.00351502</v>
      </c>
      <c r="H17" s="10"/>
    </row>
    <row r="18" ht="110" customHeight="1"/>
    <row r="19" ht="110" customHeight="1"/>
    <row r="20" ht="110" customHeight="1"/>
    <row r="21" ht="110" customHeight="1"/>
    <row r="22" ht="110" customHeight="1"/>
    <row r="23" ht="110" customHeight="1"/>
    <row r="24" ht="110" customHeight="1"/>
    <row r="25" ht="110" customHeight="1"/>
    <row r="26" ht="110" customHeight="1"/>
    <row r="27" ht="110" customHeight="1"/>
    <row r="28" ht="110" customHeight="1"/>
    <row r="29" ht="110" customHeight="1"/>
    <row r="30" ht="110" customHeight="1"/>
    <row r="31" ht="110" customHeight="1"/>
    <row r="32" ht="110" customHeight="1"/>
    <row r="33" ht="110" customHeight="1"/>
    <row r="34" ht="110" customHeight="1"/>
    <row r="35" ht="110" customHeight="1"/>
  </sheetData>
  <mergeCells count="1">
    <mergeCell ref="A1:H1"/>
  </mergeCells>
  <pageMargins left="0.75" right="0.75" top="1" bottom="1" header="0.5" footer="0.5"/>
  <headerFooter/>
  <ignoredErrors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工程量清单-控制价（262.08）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11149</dc:creator>
  <cp:lastModifiedBy>cj</cp:lastModifiedBy>
  <dcterms:created xsi:type="dcterms:W3CDTF">2025-07-24T13:32:00Z</dcterms:created>
  <dcterms:modified xsi:type="dcterms:W3CDTF">2025-08-12T05:58:25Z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AF6476E66D0D4580B050E757AC6A846E_13</vt:lpwstr>
  </property>
  <property fmtid="{D5CDD505-2E9C-101B-9397-08002B2CF9AE}" pid="3" name="KSOProductBuildVer">
    <vt:lpwstr>2052-12.1.0.22483</vt:lpwstr>
  </property>
</Properties>
</file>